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ystem Parameters - Table 1" sheetId="2" r:id="rId5"/>
    <sheet name="System Parameters - Total Consu" sheetId="3" r:id="rId6"/>
    <sheet name="System Parameters - Drawings" sheetId="4" r:id="rId7"/>
    <sheet name="Sensitivity Analysis" sheetId="5" r:id="rId8"/>
  </sheets>
</workbook>
</file>

<file path=xl/sharedStrings.xml><?xml version="1.0" encoding="utf-8"?>
<sst xmlns="http://schemas.openxmlformats.org/spreadsheetml/2006/main" uniqueCount="63">
  <si>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</si>
  <si>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</si>
  <si>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</si>
  <si>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</si>
  <si>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System Parameters</t>
  </si>
  <si>
    <t>Table 1</t>
  </si>
  <si>
    <t>System Parameters - Table 1</t>
  </si>
  <si>
    <t>System Parameters (defined by hardware)</t>
  </si>
  <si>
    <t>form the datasheets</t>
  </si>
  <si>
    <t>"Sleep"</t>
  </si>
  <si>
    <t>"Sensing"</t>
  </si>
  <si>
    <r>
      <rPr>
        <b val="1"/>
        <sz val="10"/>
        <color indexed="8"/>
        <rFont val="Arial"/>
      </rPr>
      <t>Processor (</t>
    </r>
    <r>
      <rPr>
        <b val="1"/>
        <u val="single"/>
        <sz val="10"/>
        <color indexed="13"/>
        <rFont val="Arial"/>
      </rPr>
      <t>https://github.com/YueChengPeng/MagDocker/blob/main/datasheet/esp32-s3_datasheet.pdf</t>
    </r>
    <r>
      <rPr>
        <b val="1"/>
        <sz val="10"/>
        <color indexed="8"/>
        <rFont val="Arial"/>
      </rPr>
      <t>)</t>
    </r>
  </si>
  <si>
    <r>
      <rPr>
        <sz val="10"/>
        <color indexed="8"/>
        <rFont val="Arial"/>
      </rPr>
      <t xml:space="preserve">Active (with BLE powered on </t>
    </r>
    <r>
      <rPr>
        <u val="single"/>
        <sz val="10"/>
        <color indexed="13"/>
        <rFont val="Arial"/>
      </rPr>
      <t>https://wiki.seeedstudio.com/xiao_esp32s3_getting_started/</t>
    </r>
    <r>
      <rPr>
        <sz val="10"/>
        <color indexed="8"/>
        <rFont val="Arial"/>
      </rPr>
      <t>)</t>
    </r>
  </si>
  <si>
    <t>mW</t>
  </si>
  <si>
    <t>Active (no BLE)</t>
  </si>
  <si>
    <t>Sleep (Deep sleep)</t>
  </si>
  <si>
    <r>
      <rPr>
        <b val="1"/>
        <sz val="10"/>
        <color indexed="8"/>
        <rFont val="Arial"/>
      </rPr>
      <t>LED (</t>
    </r>
    <r>
      <rPr>
        <b val="1"/>
        <u val="single"/>
        <sz val="10"/>
        <color indexed="13"/>
        <rFont val="Arial"/>
      </rPr>
      <t>https://github.com/YueChengPeng/MagDocker/blob/main/datasheet/LED%20vlhw5100.pdf</t>
    </r>
    <r>
      <rPr>
        <b val="1"/>
        <sz val="10"/>
        <color indexed="8"/>
        <rFont val="Arial"/>
      </rPr>
      <t>)</t>
    </r>
  </si>
  <si>
    <t>On</t>
  </si>
  <si>
    <r>
      <rPr>
        <b val="1"/>
        <sz val="10"/>
        <color indexed="8"/>
        <rFont val="Arial"/>
      </rPr>
      <t>Button (</t>
    </r>
    <r>
      <rPr>
        <b val="1"/>
        <u val="single"/>
        <sz val="10"/>
        <color indexed="13"/>
        <rFont val="Arial"/>
      </rPr>
      <t>https://github.com/YueChengPeng/MagDocker/blob/main/datasheet/button%20pts125.pdf</t>
    </r>
    <r>
      <rPr>
        <b val="1"/>
        <sz val="10"/>
        <color indexed="8"/>
        <rFont val="Arial"/>
      </rPr>
      <t>)</t>
    </r>
  </si>
  <si>
    <t>On (with 4.3kOhm pull-up resistor)</t>
  </si>
  <si>
    <r>
      <rPr>
        <sz val="10"/>
        <color indexed="8"/>
        <rFont val="Arial"/>
      </rPr>
      <t xml:space="preserve">Idle (leakage current </t>
    </r>
    <r>
      <rPr>
        <u val="single"/>
        <sz val="10"/>
        <color indexed="13"/>
        <rFont val="Arial"/>
      </rPr>
      <t>https://electronics.stackexchange.com/questions/667471/when-you-have-a-pullup-resistor-does-the-system-consume-power</t>
    </r>
    <r>
      <rPr>
        <sz val="10"/>
        <color indexed="8"/>
        <rFont val="Arial"/>
      </rPr>
      <t>)</t>
    </r>
  </si>
  <si>
    <r>
      <rPr>
        <b val="1"/>
        <sz val="10"/>
        <color indexed="8"/>
        <rFont val="Arial"/>
      </rPr>
      <t>Sensor (</t>
    </r>
    <r>
      <rPr>
        <b val="1"/>
        <u val="single"/>
        <sz val="10"/>
        <color indexed="13"/>
        <rFont val="Arial"/>
      </rPr>
      <t>https://github.com/YueChengPeng/MagDocker/blob/main/datasheet/Infineon-TLV493D-A1B6_3DMagnetic-UserManual-v01_03-EN.pdf</t>
    </r>
    <r>
      <rPr>
        <b val="1"/>
        <sz val="10"/>
        <color indexed="8"/>
        <rFont val="Arial"/>
      </rPr>
      <t>)</t>
    </r>
  </si>
  <si>
    <t>Idle</t>
  </si>
  <si>
    <t>Off (leakage)</t>
  </si>
  <si>
    <t>hours/day typical usage</t>
  </si>
  <si>
    <r>
      <rPr>
        <b val="1"/>
        <sz val="10"/>
        <color indexed="8"/>
        <rFont val="Arial"/>
      </rPr>
      <t>Battery (</t>
    </r>
    <r>
      <rPr>
        <b val="1"/>
        <u val="single"/>
        <sz val="10"/>
        <color indexed="13"/>
        <rFont val="Arial"/>
      </rPr>
      <t>https://github.com/YueChengPeng/MagDocker/blob/main/datasheet/lipo%20battery.pdf</t>
    </r>
    <r>
      <rPr>
        <b val="1"/>
        <sz val="10"/>
        <color indexed="8"/>
        <rFont val="Arial"/>
      </rPr>
      <t>)</t>
    </r>
  </si>
  <si>
    <t>Capacity</t>
  </si>
  <si>
    <t>mAh</t>
  </si>
  <si>
    <t>Nominal Voltage</t>
  </si>
  <si>
    <t>V</t>
  </si>
  <si>
    <t>Regulator Efficiency</t>
  </si>
  <si>
    <t xml:space="preserve">REFLECTIONS : WHAT DID YOU LEARN FROM ANALYZING YOUR POWER.  TALK ABOUT SOME POTENTIAL TRADEOFFS. </t>
  </si>
  <si>
    <t>Total Consumption</t>
  </si>
  <si>
    <t>System Parameters - Total Consu</t>
  </si>
  <si>
    <t>Total power in profile (mw)</t>
  </si>
  <si>
    <t xml:space="preserve">Maximum Time </t>
  </si>
  <si>
    <t>hours</t>
  </si>
  <si>
    <t>Effective Battery Capacity</t>
  </si>
  <si>
    <t>mW*h</t>
  </si>
  <si>
    <t>Days of Use</t>
  </si>
  <si>
    <t>days</t>
  </si>
  <si>
    <t>Hours of Use</t>
  </si>
  <si>
    <t>“All Drawings from the Sheet”</t>
  </si>
  <si>
    <t>System Parameters - Drawings</t>
  </si>
  <si>
    <t>Sensitivity Analysis</t>
  </si>
  <si>
    <t>Linked Data from First Page DO NOT EDIT</t>
  </si>
  <si>
    <r>
      <rPr>
        <b val="1"/>
        <sz val="10"/>
        <color indexed="8"/>
        <rFont val="Arial"/>
      </rPr>
      <t>System Parameters (defined by hardware)</t>
    </r>
  </si>
  <si>
    <r>
      <rPr>
        <sz val="11"/>
        <color indexed="8"/>
        <rFont val="Arial"/>
      </rPr>
      <t>form the datasheets</t>
    </r>
  </si>
  <si>
    <r>
      <rPr>
        <b val="1"/>
        <sz val="10"/>
        <color indexed="8"/>
        <rFont val="Arial"/>
      </rPr>
      <t>Days of Use</t>
    </r>
  </si>
  <si>
    <r>
      <rPr>
        <b val="1"/>
        <sz val="10"/>
        <color indexed="8"/>
        <rFont val="Arial"/>
      </rPr>
      <t>days</t>
    </r>
  </si>
  <si>
    <r>
      <rPr>
        <b val="1"/>
        <sz val="10"/>
        <color indexed="8"/>
        <rFont val="Arial"/>
      </rPr>
      <t>Hours of Use</t>
    </r>
  </si>
  <si>
    <r>
      <rPr>
        <b val="1"/>
        <sz val="10"/>
        <color indexed="8"/>
        <rFont val="Arial"/>
      </rPr>
      <t>hours</t>
    </r>
  </si>
  <si>
    <t>% change</t>
  </si>
  <si>
    <t>Parameter Name</t>
  </si>
  <si>
    <t>Processor Active (with BLE)</t>
  </si>
  <si>
    <t>Processor Active (no BLE)</t>
  </si>
  <si>
    <t>Processor deep sleep</t>
  </si>
  <si>
    <t>Button On</t>
  </si>
  <si>
    <t>Button Idle</t>
  </si>
  <si>
    <t>LED On</t>
  </si>
  <si>
    <t>Sensor ON</t>
  </si>
  <si>
    <t>Sensor Idle</t>
  </si>
  <si>
    <t>Sensor Off</t>
  </si>
</sst>
</file>

<file path=xl/styles.xml><?xml version="1.0" encoding="utf-8"?>
<styleSheet xmlns="http://schemas.openxmlformats.org/spreadsheetml/2006/main">
  <numFmts count="2">
    <numFmt numFmtId="0" formatCode="General"/>
    <numFmt numFmtId="59" formatCode="0.0"/>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Arial"/>
    </font>
    <font>
      <sz val="11"/>
      <color indexed="8"/>
      <name val="Arial"/>
    </font>
    <font>
      <b val="1"/>
      <u val="single"/>
      <sz val="10"/>
      <color indexed="13"/>
      <name val="Arial"/>
    </font>
    <font>
      <u val="single"/>
      <sz val="10"/>
      <color indexed="13"/>
      <name val="Arial"/>
    </font>
    <font>
      <sz val="10"/>
      <color indexed="20"/>
      <name val="Arial"/>
    </font>
    <font>
      <sz val="18"/>
      <color indexed="23"/>
      <name val="Arial"/>
    </font>
    <font>
      <b val="1"/>
      <sz val="11"/>
      <color indexed="8"/>
      <name val="Arial"/>
    </font>
    <font>
      <b val="1"/>
      <sz val="11"/>
      <color indexed="8"/>
      <name val="Helvetica Neue"/>
    </font>
    <font>
      <sz val="11"/>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32">
    <border>
      <left/>
      <right/>
      <top/>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12"/>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diagonal/>
    </border>
    <border>
      <left style="thin">
        <color indexed="8"/>
      </left>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12"/>
      </right>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thin">
        <color indexed="17"/>
      </right>
      <top style="thin">
        <color indexed="8"/>
      </top>
      <bottom style="thin">
        <color indexed="17"/>
      </bottom>
      <diagonal/>
    </border>
    <border>
      <left style="thin">
        <color indexed="17"/>
      </left>
      <right style="thin">
        <color indexed="17"/>
      </right>
      <top style="thin">
        <color indexed="8"/>
      </top>
      <bottom/>
      <diagonal/>
    </border>
    <border>
      <left style="thin">
        <color indexed="17"/>
      </left>
      <right style="thin">
        <color indexed="8"/>
      </right>
      <top style="thin">
        <color indexed="8"/>
      </top>
      <bottom style="thin">
        <color indexed="17"/>
      </bottom>
      <diagonal/>
    </border>
    <border>
      <left style="thin">
        <color indexed="8"/>
      </left>
      <right/>
      <top style="thin">
        <color indexed="17"/>
      </top>
      <bottom style="thin">
        <color indexed="17"/>
      </bottom>
      <diagonal/>
    </border>
    <border>
      <left/>
      <right style="thin">
        <color indexed="8"/>
      </right>
      <top style="thin">
        <color indexed="17"/>
      </top>
      <bottom style="thin">
        <color indexed="17"/>
      </bottom>
      <diagonal/>
    </border>
    <border>
      <left style="thin">
        <color indexed="8"/>
      </left>
      <right style="thin">
        <color indexed="17"/>
      </right>
      <top style="thin">
        <color indexed="17"/>
      </top>
      <bottom style="thin">
        <color indexed="17"/>
      </bottom>
      <diagonal/>
    </border>
    <border>
      <left style="thin">
        <color indexed="17"/>
      </left>
      <right style="thin">
        <color indexed="17"/>
      </right>
      <top/>
      <bottom style="thin">
        <color indexed="17"/>
      </bottom>
      <diagonal/>
    </border>
    <border>
      <left style="thin">
        <color indexed="17"/>
      </left>
      <right style="thin">
        <color indexed="8"/>
      </right>
      <top style="thin">
        <color indexed="17"/>
      </top>
      <bottom style="thin">
        <color indexed="17"/>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style="thin">
        <color indexed="17"/>
      </top>
      <bottom/>
      <diagonal/>
    </border>
    <border>
      <left/>
      <right style="thin">
        <color indexed="17"/>
      </right>
      <top style="thin">
        <color indexed="17"/>
      </top>
      <bottom style="thin">
        <color indexed="17"/>
      </bottom>
      <diagonal/>
    </border>
    <border>
      <left style="thin">
        <color indexed="8"/>
      </left>
      <right style="thin">
        <color indexed="17"/>
      </right>
      <top style="thin">
        <color indexed="17"/>
      </top>
      <bottom style="thin">
        <color indexed="8"/>
      </bottom>
      <diagonal/>
    </border>
    <border>
      <left style="thin">
        <color indexed="17"/>
      </left>
      <right style="thin">
        <color indexed="17"/>
      </right>
      <top/>
      <bottom style="thin">
        <color indexed="8"/>
      </bottom>
      <diagonal/>
    </border>
    <border>
      <left style="thin">
        <color indexed="17"/>
      </left>
      <right style="thin">
        <color indexed="17"/>
      </right>
      <top style="thin">
        <color indexed="17"/>
      </top>
      <bottom style="thin">
        <color indexed="8"/>
      </bottom>
      <diagonal/>
    </border>
    <border>
      <left style="thin">
        <color indexed="17"/>
      </left>
      <right style="thin">
        <color indexed="8"/>
      </right>
      <top style="thin">
        <color indexed="17"/>
      </top>
      <bottom style="thin">
        <color indexed="8"/>
      </bottom>
      <diagonal/>
    </border>
  </borders>
  <cellStyleXfs count="1">
    <xf numFmtId="0" fontId="0" applyNumberFormat="0" applyFont="1" applyFill="0" applyBorder="0" applyAlignment="1" applyProtection="0">
      <alignment vertical="bottom"/>
    </xf>
  </cellStyleXfs>
  <cellXfs count="6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6" borderId="6" applyNumberFormat="1" applyFont="1" applyFill="0" applyBorder="1" applyAlignment="1" applyProtection="0">
      <alignment vertical="bottom"/>
    </xf>
    <xf numFmtId="0" fontId="0" borderId="7" applyNumberFormat="0" applyFont="1" applyFill="0" applyBorder="1" applyAlignment="1" applyProtection="0">
      <alignment vertical="bottom"/>
    </xf>
    <xf numFmtId="49" fontId="7" borderId="2"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8" applyNumberFormat="0" applyFont="1" applyFill="0" applyBorder="1" applyAlignment="1" applyProtection="0">
      <alignment vertical="bottom"/>
    </xf>
    <xf numFmtId="49" fontId="0" borderId="9" applyNumberFormat="1" applyFont="1" applyFill="0" applyBorder="1" applyAlignment="1" applyProtection="0">
      <alignment vertical="bottom"/>
    </xf>
    <xf numFmtId="0" fontId="7" fillId="4" borderId="10" applyNumberFormat="1" applyFont="1" applyFill="1" applyBorder="1" applyAlignment="1" applyProtection="0">
      <alignment vertical="bottom"/>
    </xf>
    <xf numFmtId="49" fontId="0" borderId="11" applyNumberFormat="1" applyFont="1" applyFill="0" applyBorder="1" applyAlignment="1" applyProtection="0">
      <alignment vertical="bottom"/>
    </xf>
    <xf numFmtId="0" fontId="0" borderId="12" applyNumberFormat="0" applyFont="1" applyFill="0" applyBorder="1" applyAlignment="1" applyProtection="0">
      <alignment vertical="bottom"/>
    </xf>
    <xf numFmtId="9" fontId="7" fillId="4" borderId="10" applyNumberFormat="1" applyFont="1" applyFill="1" applyBorder="1" applyAlignment="1" applyProtection="0">
      <alignment vertical="bottom"/>
    </xf>
    <xf numFmtId="0" fontId="0" borderId="11" applyNumberFormat="0" applyFont="1" applyFill="0" applyBorder="1" applyAlignment="1" applyProtection="0">
      <alignment vertical="bottom"/>
    </xf>
    <xf numFmtId="0" fontId="0" fillId="4" borderId="10" applyNumberFormat="1" applyFont="1" applyFill="1" applyBorder="1" applyAlignment="1" applyProtection="0">
      <alignment vertical="bottom"/>
    </xf>
    <xf numFmtId="0" fontId="0" borderId="13" applyNumberFormat="0" applyFont="1" applyFill="0" applyBorder="1" applyAlignment="1" applyProtection="0">
      <alignment vertical="bottom"/>
    </xf>
    <xf numFmtId="9" fontId="0" fillId="4" borderId="10" applyNumberFormat="1" applyFont="1" applyFill="1" applyBorder="1" applyAlignment="1" applyProtection="0">
      <alignment vertical="bottom"/>
    </xf>
    <xf numFmtId="49" fontId="0" borderId="6" applyNumberFormat="1" applyFont="1" applyFill="0" applyBorder="1" applyAlignment="1" applyProtection="0">
      <alignment vertical="bottom"/>
    </xf>
    <xf numFmtId="0" fontId="0" fillId="5" borderId="2" applyNumberFormat="1" applyFont="1" applyFill="1" applyBorder="1" applyAlignment="1" applyProtection="0">
      <alignment vertical="bottom"/>
    </xf>
    <xf numFmtId="0" fontId="0" fillId="5" borderId="13" applyNumberFormat="1" applyFont="1" applyFill="1" applyBorder="1" applyAlignment="1" applyProtection="0">
      <alignment vertical="bottom"/>
    </xf>
    <xf numFmtId="0" fontId="6" borderId="6"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49" fontId="6" borderId="2" applyNumberFormat="1" applyFont="1" applyFill="0" applyBorder="1" applyAlignment="1" applyProtection="0">
      <alignment vertical="bottom"/>
    </xf>
    <xf numFmtId="0" fontId="0" borderId="2" applyNumberFormat="0" applyFont="1" applyFill="0" applyBorder="1" applyAlignment="1" applyProtection="0">
      <alignment vertical="bottom" wrapText="1"/>
    </xf>
    <xf numFmtId="0" fontId="0" applyNumberFormat="1" applyFont="1" applyFill="0" applyBorder="0" applyAlignment="1" applyProtection="0">
      <alignment vertical="bottom"/>
    </xf>
    <xf numFmtId="0" fontId="5" applyNumberFormat="0" applyFont="1" applyFill="0" applyBorder="0" applyAlignment="1" applyProtection="0">
      <alignment horizontal="center" vertical="center"/>
    </xf>
    <xf numFmtId="0" fontId="0" fillId="6" borderId="17" applyNumberFormat="0" applyFont="1" applyFill="1" applyBorder="1" applyAlignment="1" applyProtection="0">
      <alignment vertical="bottom"/>
    </xf>
    <xf numFmtId="0" fontId="0" fillId="6" borderId="18" applyNumberFormat="0" applyFont="1" applyFill="1" applyBorder="1" applyAlignment="1" applyProtection="0">
      <alignment vertical="bottom"/>
    </xf>
    <xf numFmtId="0" fontId="0" fillId="6" borderId="19" applyNumberFormat="0" applyFont="1" applyFill="1" applyBorder="1" applyAlignment="1" applyProtection="0">
      <alignment vertical="bottom"/>
    </xf>
    <xf numFmtId="0" fontId="0" fillId="6" borderId="20" applyNumberFormat="0" applyFont="1" applyFill="1" applyBorder="1" applyAlignment="1" applyProtection="0">
      <alignment vertical="bottom"/>
    </xf>
    <xf numFmtId="49" fontId="0" fillId="6" borderId="10" applyNumberFormat="1" applyFont="1" applyFill="1" applyBorder="1" applyAlignment="1" applyProtection="0">
      <alignment vertical="bottom"/>
    </xf>
    <xf numFmtId="0" fontId="0" fillId="6" borderId="10" applyNumberFormat="0" applyFont="1" applyFill="1" applyBorder="1" applyAlignment="1" applyProtection="0">
      <alignment vertical="bottom"/>
    </xf>
    <xf numFmtId="0" fontId="0" fillId="6" borderId="21" applyNumberFormat="0" applyFont="1" applyFill="1" applyBorder="1" applyAlignment="1" applyProtection="0">
      <alignment vertical="bottom"/>
    </xf>
    <xf numFmtId="9" fontId="0" fillId="6" borderId="10" applyNumberFormat="1" applyFont="1" applyFill="1" applyBorder="1" applyAlignment="1" applyProtection="0">
      <alignment vertical="bottom"/>
    </xf>
    <xf numFmtId="59" fontId="0" fillId="6" borderId="10" applyNumberFormat="1" applyFont="1" applyFill="1" applyBorder="1" applyAlignment="1" applyProtection="0">
      <alignment vertical="bottom"/>
    </xf>
    <xf numFmtId="0" fontId="0" fillId="6" borderId="22" applyNumberFormat="0" applyFont="1" applyFill="1" applyBorder="1" applyAlignment="1" applyProtection="0">
      <alignment vertical="bottom"/>
    </xf>
    <xf numFmtId="0" fontId="0" fillId="6" borderId="23" applyNumberFormat="0" applyFont="1" applyFill="1" applyBorder="1" applyAlignment="1" applyProtection="0">
      <alignment vertical="bottom"/>
    </xf>
    <xf numFmtId="0" fontId="0" fillId="6" borderId="24" applyNumberFormat="0" applyFont="1" applyFill="1" applyBorder="1" applyAlignment="1" applyProtection="0">
      <alignment vertical="bottom"/>
    </xf>
    <xf numFmtId="49" fontId="0" fillId="6" borderId="25" applyNumberFormat="1" applyFont="1" applyFill="1" applyBorder="1" applyAlignment="1" applyProtection="0">
      <alignment vertical="bottom"/>
    </xf>
    <xf numFmtId="0" fontId="0" fillId="6" borderId="25" applyNumberFormat="0" applyFont="1" applyFill="1" applyBorder="1" applyAlignment="1" applyProtection="0">
      <alignment vertical="bottom"/>
    </xf>
    <xf numFmtId="9" fontId="0" fillId="6" borderId="25" applyNumberFormat="1" applyFont="1" applyFill="1" applyBorder="1" applyAlignment="1" applyProtection="0">
      <alignment vertical="bottom"/>
    </xf>
    <xf numFmtId="0" fontId="0" fillId="6" borderId="26" applyNumberFormat="0" applyFont="1" applyFill="1" applyBorder="1" applyAlignment="1" applyProtection="0">
      <alignment vertical="bottom"/>
    </xf>
    <xf numFmtId="49" fontId="6" fillId="6" borderId="10" applyNumberFormat="1" applyFont="1" applyFill="1" applyBorder="1" applyAlignment="1" applyProtection="0">
      <alignment vertical="bottom"/>
    </xf>
    <xf numFmtId="2" fontId="6" fillId="6" borderId="10" applyNumberFormat="1" applyFont="1" applyFill="1" applyBorder="1" applyAlignment="1" applyProtection="0">
      <alignment vertical="bottom"/>
    </xf>
    <xf numFmtId="0" fontId="0" fillId="6" borderId="27" applyNumberFormat="0" applyFont="1" applyFill="1" applyBorder="1" applyAlignment="1" applyProtection="0">
      <alignment vertical="bottom"/>
    </xf>
    <xf numFmtId="0" fontId="0" fillId="6" borderId="28" applyNumberFormat="0" applyFont="1" applyFill="1" applyBorder="1" applyAlignment="1" applyProtection="0">
      <alignment vertical="bottom"/>
    </xf>
    <xf numFmtId="0" fontId="0" fillId="6" borderId="29" applyNumberFormat="0" applyFont="1" applyFill="1" applyBorder="1" applyAlignment="1" applyProtection="0">
      <alignment vertical="bottom"/>
    </xf>
    <xf numFmtId="0" fontId="0" fillId="6" borderId="30" applyNumberFormat="0" applyFont="1" applyFill="1" applyBorder="1" applyAlignment="1" applyProtection="0">
      <alignment vertical="bottom"/>
    </xf>
    <xf numFmtId="0" fontId="0" fillId="6" borderId="31" applyNumberFormat="0" applyFont="1" applyFill="1" applyBorder="1" applyAlignment="1" applyProtection="0">
      <alignment vertical="bottom"/>
    </xf>
    <xf numFmtId="0" fontId="0" applyNumberFormat="1" applyFont="1" applyFill="0" applyBorder="0" applyAlignment="1" applyProtection="0">
      <alignment vertical="bottom"/>
    </xf>
    <xf numFmtId="0" fontId="0" borderId="2" applyNumberFormat="1" applyFont="1" applyFill="0" applyBorder="1" applyAlignment="1" applyProtection="0">
      <alignment vertical="bottom"/>
    </xf>
    <xf numFmtId="9" fontId="0" borderId="2" applyNumberFormat="1" applyFont="1" applyFill="0" applyBorder="1" applyAlignment="1" applyProtection="0">
      <alignment vertical="bottom"/>
    </xf>
    <xf numFmtId="10" fontId="0" borderId="2"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1155cc"/>
      <rgbColor rgb="fffff2cc"/>
      <rgbColor rgb="fffdf2d0"/>
      <rgbColor rgb="ffd9ead3"/>
      <rgbColor rgb="ffa5a5a5"/>
      <rgbColor rgb="ffffffff"/>
      <rgbColor rgb="ff878787"/>
      <rgbColor rgb="ff1a1a1a"/>
      <rgbColor rgb="00cccccc"/>
      <rgbColor rgb="ffb7b7b7"/>
      <rgbColor rgb="ff75757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Sensitivity Analysis</a:t>
            </a:r>
          </a:p>
        </c:rich>
      </c:tx>
      <c:layout>
        <c:manualLayout>
          <c:xMode val="edge"/>
          <c:yMode val="edge"/>
          <c:x val="0.29339"/>
          <c:y val="0"/>
          <c:w val="0.278545"/>
          <c:h val="0.101623"/>
        </c:manualLayout>
      </c:layout>
      <c:overlay val="1"/>
      <c:spPr>
        <a:noFill/>
        <a:effectLst/>
      </c:spPr>
    </c:title>
    <c:autoTitleDeleted val="1"/>
    <c:plotArea>
      <c:layout>
        <c:manualLayout>
          <c:layoutTarget val="inner"/>
          <c:xMode val="edge"/>
          <c:yMode val="edge"/>
          <c:x val="0.0726887"/>
          <c:y val="0.101623"/>
          <c:w val="0.792637"/>
          <c:h val="0.837626"/>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dLbls>
            <c:numFmt formatCode="#,##0" sourceLinked="1"/>
            <c:txPr>
              <a:bodyPr/>
              <a:lstStyle/>
              <a:p>
                <a:pPr>
                  <a:defRPr b="0" i="0" strike="noStrike" sz="1000" u="none">
                    <a:solidFill>
                      <a:srgbClr val="000000"/>
                    </a:solidFill>
                    <a:latin typeface="Arial"/>
                  </a:defRPr>
                </a:pPr>
              </a:p>
            </c:txPr>
            <c:dLblPos val="outEnd"/>
            <c:showLegendKey val="0"/>
            <c:showVal val="0"/>
            <c:showCatName val="0"/>
            <c:showSerName val="0"/>
            <c:showPercent val="0"/>
            <c:showBubbleSize val="0"/>
            <c:showLeaderLines val="0"/>
          </c:dLbls>
          <c:cat>
            <c:strRef>
              <c:f>'Sensitivity Analysis'!$D$90:$L$90</c:f>
              <c:strCache>
                <c:ptCount val="9"/>
                <c:pt idx="0">
                  <c:v>Processor Active (with BLE)</c:v>
                </c:pt>
                <c:pt idx="1">
                  <c:v>Processor Active (no BLE)</c:v>
                </c:pt>
                <c:pt idx="2">
                  <c:v>Processor deep sleep</c:v>
                </c:pt>
                <c:pt idx="3">
                  <c:v>Button On</c:v>
                </c:pt>
                <c:pt idx="4">
                  <c:v>Button Idle</c:v>
                </c:pt>
                <c:pt idx="5">
                  <c:v>LED On</c:v>
                </c:pt>
                <c:pt idx="6">
                  <c:v>Sensor ON</c:v>
                </c:pt>
                <c:pt idx="7">
                  <c:v>Sensor Idle</c:v>
                </c:pt>
                <c:pt idx="8">
                  <c:v>Sensor Off</c:v>
                </c:pt>
              </c:strCache>
            </c:strRef>
          </c:cat>
          <c:val>
            <c:numRef>
              <c:f>'Sensitivity Analysis'!$D$89:$L$89</c:f>
              <c:numCache>
                <c:ptCount val="9"/>
                <c:pt idx="0">
                  <c:v>0.066032</c:v>
                </c:pt>
                <c:pt idx="1">
                  <c:v>0.036560</c:v>
                </c:pt>
                <c:pt idx="2">
                  <c:v>0.000090</c:v>
                </c:pt>
                <c:pt idx="3">
                  <c:v>0.000192</c:v>
                </c:pt>
                <c:pt idx="4">
                  <c:v>0.000007</c:v>
                </c:pt>
                <c:pt idx="5">
                  <c:v>0.000380</c:v>
                </c:pt>
                <c:pt idx="6">
                  <c:v>0.002112</c:v>
                </c:pt>
                <c:pt idx="7">
                  <c:v>0.000005</c:v>
                </c:pt>
                <c:pt idx="8">
                  <c:v>0.000007</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0175"/>
        <c:minorUnit val="0.00875"/>
      </c:valAx>
      <c:spPr>
        <a:solidFill>
          <a:srgbClr val="FFFFFF"/>
        </a:solidFill>
        <a:ln w="12700" cap="flat">
          <a:noFill/>
          <a:miter lim="400000"/>
        </a:ln>
        <a:effectLst/>
      </c:spPr>
    </c:plotArea>
    <c:legend>
      <c:legendPos val="r"/>
      <c:layout>
        <c:manualLayout>
          <c:xMode val="edge"/>
          <c:yMode val="edge"/>
          <c:x val="0.888984"/>
          <c:y val="0.447749"/>
          <c:w val="0.111016"/>
          <c:h val="0.0598927"/>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Sensitivity Analysis</a:t>
            </a:r>
          </a:p>
        </c:rich>
      </c:tx>
      <c:layout>
        <c:manualLayout>
          <c:xMode val="edge"/>
          <c:yMode val="edge"/>
          <c:x val="0.29339"/>
          <c:y val="0"/>
          <c:w val="0.278545"/>
          <c:h val="0.101623"/>
        </c:manualLayout>
      </c:layout>
      <c:overlay val="1"/>
      <c:spPr>
        <a:noFill/>
        <a:effectLst/>
      </c:spPr>
    </c:title>
    <c:autoTitleDeleted val="1"/>
    <c:plotArea>
      <c:layout>
        <c:manualLayout>
          <c:layoutTarget val="inner"/>
          <c:xMode val="edge"/>
          <c:yMode val="edge"/>
          <c:x val="0.0726887"/>
          <c:y val="0.101623"/>
          <c:w val="0.792637"/>
          <c:h val="0.837626"/>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dLbls>
            <c:numFmt formatCode="#,##0" sourceLinked="1"/>
            <c:txPr>
              <a:bodyPr/>
              <a:lstStyle/>
              <a:p>
                <a:pPr>
                  <a:defRPr b="0" i="0" strike="noStrike" sz="1000" u="none">
                    <a:solidFill>
                      <a:srgbClr val="000000"/>
                    </a:solidFill>
                    <a:latin typeface="Arial"/>
                  </a:defRPr>
                </a:pPr>
              </a:p>
            </c:txPr>
            <c:dLblPos val="outEnd"/>
            <c:showLegendKey val="0"/>
            <c:showVal val="0"/>
            <c:showCatName val="0"/>
            <c:showSerName val="0"/>
            <c:showPercent val="0"/>
            <c:showBubbleSize val="0"/>
            <c:showLeaderLines val="0"/>
          </c:dLbls>
          <c:cat>
            <c:strRef>
              <c:f>'Sensitivity Analysis'!$D$90:$L$90</c:f>
              <c:strCache>
                <c:ptCount val="9"/>
                <c:pt idx="0">
                  <c:v>Processor Active (with BLE)</c:v>
                </c:pt>
                <c:pt idx="1">
                  <c:v>Processor Active (no BLE)</c:v>
                </c:pt>
                <c:pt idx="2">
                  <c:v>Processor deep sleep</c:v>
                </c:pt>
                <c:pt idx="3">
                  <c:v>Button On</c:v>
                </c:pt>
                <c:pt idx="4">
                  <c:v>Button Idle</c:v>
                </c:pt>
                <c:pt idx="5">
                  <c:v>LED On</c:v>
                </c:pt>
                <c:pt idx="6">
                  <c:v>Sensor ON</c:v>
                </c:pt>
                <c:pt idx="7">
                  <c:v>Sensor Idle</c:v>
                </c:pt>
                <c:pt idx="8">
                  <c:v>Sensor Off</c:v>
                </c:pt>
              </c:strCache>
            </c:strRef>
          </c:cat>
          <c:val>
            <c:numRef>
              <c:f>'Sensitivity Analysis'!$D$89:$L$89</c:f>
              <c:numCache>
                <c:ptCount val="9"/>
                <c:pt idx="0">
                  <c:v>0.066032</c:v>
                </c:pt>
                <c:pt idx="1">
                  <c:v>0.036560</c:v>
                </c:pt>
                <c:pt idx="2">
                  <c:v>0.000090</c:v>
                </c:pt>
                <c:pt idx="3">
                  <c:v>0.000192</c:v>
                </c:pt>
                <c:pt idx="4">
                  <c:v>0.000007</c:v>
                </c:pt>
                <c:pt idx="5">
                  <c:v>0.000380</c:v>
                </c:pt>
                <c:pt idx="6">
                  <c:v>0.002112</c:v>
                </c:pt>
                <c:pt idx="7">
                  <c:v>0.000005</c:v>
                </c:pt>
                <c:pt idx="8">
                  <c:v>0.000007</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0175"/>
        <c:minorUnit val="0.00875"/>
      </c:valAx>
      <c:spPr>
        <a:solidFill>
          <a:srgbClr val="FFFFFF"/>
        </a:solidFill>
        <a:ln w="12700" cap="flat">
          <a:noFill/>
          <a:miter lim="400000"/>
        </a:ln>
        <a:effectLst/>
      </c:spPr>
    </c:plotArea>
    <c:legend>
      <c:legendPos val="r"/>
      <c:layout>
        <c:manualLayout>
          <c:xMode val="edge"/>
          <c:yMode val="edge"/>
          <c:x val="0.888984"/>
          <c:y val="0.447749"/>
          <c:w val="0.111016"/>
          <c:h val="0.0598927"/>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11</xdr:col>
      <xdr:colOff>374650</xdr:colOff>
      <xdr:row>37</xdr:row>
      <xdr:rowOff>36722</xdr:rowOff>
    </xdr:from>
    <xdr:to>
      <xdr:col>15</xdr:col>
      <xdr:colOff>450850</xdr:colOff>
      <xdr:row>41</xdr:row>
      <xdr:rowOff>47270</xdr:rowOff>
    </xdr:to>
    <xdr:sp>
      <xdr:nvSpPr>
        <xdr:cNvPr id="2" name="Shape 3"/>
        <xdr:cNvSpPr txBox="1"/>
      </xdr:nvSpPr>
      <xdr:spPr>
        <a:xfrm>
          <a:off x="8756650" y="6145422"/>
          <a:ext cx="3124201" cy="670949"/>
        </a:xfrm>
        <a:prstGeom prst="rect">
          <a:avLst/>
        </a:prstGeom>
        <a:solidFill>
          <a:srgbClr val="FFFFFF"/>
        </a:solidFill>
        <a:ln w="12700" cap="flat">
          <a:noFill/>
          <a:miter lim="400000"/>
        </a:ln>
        <a:effectLst/>
        <a:extLst>
          <a:ext uri="{C572A759-6A51-4108-AA02-DFA0A04FC94B}">
            <ma14:wrappingTextBoxFlag xmlns:ma14="http://schemas.microsoft.com/office/mac/drawingml/2011/main" val="1"/>
          </a:ext>
        </a:extLst>
      </xdr:spPr>
      <xdr:txBody>
        <a:bodyPr wrap="square" lIns="91424" tIns="91424" rIns="91424" bIns="91424"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If component changes by 10%...</a:t>
          </a:r>
          <a:endParaRPr b="0" baseline="0" cap="none" i="0" spc="0" strike="noStrike" sz="14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  “Days of use” changes by x %</a:t>
          </a:r>
        </a:p>
      </xdr:txBody>
    </xdr:sp>
    <xdr:clientData/>
  </xdr:twoCellAnchor>
  <xdr:twoCellAnchor>
    <xdr:from>
      <xdr:col>10</xdr:col>
      <xdr:colOff>260697</xdr:colOff>
      <xdr:row>41</xdr:row>
      <xdr:rowOff>89686</xdr:rowOff>
    </xdr:from>
    <xdr:to>
      <xdr:col>19</xdr:col>
      <xdr:colOff>381000</xdr:colOff>
      <xdr:row>65</xdr:row>
      <xdr:rowOff>11913</xdr:rowOff>
    </xdr:to>
    <xdr:graphicFrame>
      <xdr:nvGraphicFramePr>
        <xdr:cNvPr id="3" name="ChartChart 1"/>
        <xdr:cNvGraphicFramePr/>
      </xdr:nvGraphicFramePr>
      <xdr:xfrm>
        <a:off x="7880697" y="6858786"/>
        <a:ext cx="6978303" cy="388462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390612</xdr:colOff>
      <xdr:row>5</xdr:row>
      <xdr:rowOff>19949</xdr:rowOff>
    </xdr:from>
    <xdr:to>
      <xdr:col>16</xdr:col>
      <xdr:colOff>695412</xdr:colOff>
      <xdr:row>11</xdr:row>
      <xdr:rowOff>90258</xdr:rowOff>
    </xdr:to>
    <xdr:sp>
      <xdr:nvSpPr>
        <xdr:cNvPr id="4" name="Description of usage modes:…"/>
        <xdr:cNvSpPr txBox="1"/>
      </xdr:nvSpPr>
      <xdr:spPr>
        <a:xfrm>
          <a:off x="6486612" y="845449"/>
          <a:ext cx="6400801" cy="1060910"/>
        </a:xfrm>
        <a:prstGeom prst="rect">
          <a:avLst/>
        </a:prstGeom>
        <a:solidFill>
          <a:srgbClr val="FFFFFF"/>
        </a:solidFill>
        <a:ln w="12700" cap="flat">
          <a:solidFill>
            <a:schemeClr val="accent1"/>
          </a:solidFill>
          <a:prstDash val="solid"/>
          <a:miter lim="8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Description of usage modes:</a:t>
          </a:r>
          <a:endParaRPr b="0" baseline="0" cap="none" i="0" spc="0" strike="noStrike" sz="1100" u="none">
            <a:solidFill>
              <a:srgbClr val="000000"/>
            </a:solidFill>
            <a:uFillTx/>
            <a:latin typeface="Arial"/>
            <a:ea typeface="Arial"/>
            <a:cs typeface="Arial"/>
            <a:sym typeface="Arial"/>
          </a:endParaRPr>
        </a:p>
        <a:p>
          <a:pPr marL="110289" marR="0" indent="-110289" algn="l" defTabSz="914400" rtl="0" latinLnBrk="0">
            <a:lnSpc>
              <a:spcPct val="100000"/>
            </a:lnSpc>
            <a:spcBef>
              <a:spcPts val="0"/>
            </a:spcBef>
            <a:spcAft>
              <a:spcPts val="0"/>
            </a:spcAft>
            <a:buClrTx/>
            <a:buSzPct val="100000"/>
            <a:buFontTx/>
            <a:buChar char="•"/>
            <a:tabLst/>
            <a:defRPr b="0" baseline="0" cap="none" i="0" spc="0" strike="noStrike" sz="1100" u="none">
              <a:solidFill>
                <a:srgbClr val="000000"/>
              </a:solidFill>
              <a:uFillTx/>
              <a:latin typeface="Arial"/>
              <a:ea typeface="Arial"/>
              <a:cs typeface="Arial"/>
              <a:sym typeface="Arial"/>
            </a:defRPr>
          </a:pPr>
          <a:r>
            <a:rPr b="1" baseline="0" cap="none" i="0" spc="0" strike="noStrike" sz="1100" u="none">
              <a:solidFill>
                <a:srgbClr val="000000"/>
              </a:solidFill>
              <a:uFillTx/>
              <a:latin typeface="Arial"/>
              <a:ea typeface="Arial"/>
              <a:cs typeface="Arial"/>
              <a:sym typeface="Arial"/>
            </a:rPr>
            <a:t>Sleep</a:t>
          </a:r>
          <a:r>
            <a:rPr b="0" baseline="0" cap="none" i="0" spc="0" strike="noStrike" sz="1100" u="none">
              <a:solidFill>
                <a:srgbClr val="000000"/>
              </a:solidFill>
              <a:uFillTx/>
              <a:latin typeface="Arial"/>
              <a:ea typeface="Arial"/>
              <a:cs typeface="Arial"/>
              <a:sym typeface="Arial"/>
            </a:rPr>
            <a:t>: if sensor detect no reading change for 5 min, switch to sleep mode. In this mode, 20% of time will be used to be Active without BLE (to detect whether there is reading change); and 80% of time will be in deep sleep.</a:t>
          </a:r>
          <a:endParaRPr b="0" baseline="0" cap="none" i="0" spc="0" strike="noStrike" sz="1100" u="none">
            <a:solidFill>
              <a:srgbClr val="000000"/>
            </a:solidFill>
            <a:uFillTx/>
            <a:latin typeface="Arial"/>
            <a:ea typeface="Arial"/>
            <a:cs typeface="Arial"/>
            <a:sym typeface="Arial"/>
          </a:endParaRPr>
        </a:p>
        <a:p>
          <a:pPr marL="110289" marR="0" indent="-110289" algn="l" defTabSz="914400" rtl="0" latinLnBrk="0">
            <a:lnSpc>
              <a:spcPct val="100000"/>
            </a:lnSpc>
            <a:spcBef>
              <a:spcPts val="0"/>
            </a:spcBef>
            <a:spcAft>
              <a:spcPts val="0"/>
            </a:spcAft>
            <a:buClrTx/>
            <a:buSzPct val="100000"/>
            <a:buFontTx/>
            <a:buChar char="•"/>
            <a:tabLst/>
            <a:defRPr b="0" baseline="0" cap="none" i="0" spc="0" strike="noStrike" sz="1100" u="none">
              <a:solidFill>
                <a:srgbClr val="000000"/>
              </a:solidFill>
              <a:uFillTx/>
              <a:latin typeface="Arial"/>
              <a:ea typeface="Arial"/>
              <a:cs typeface="Arial"/>
              <a:sym typeface="Arial"/>
            </a:defRPr>
          </a:pPr>
          <a:r>
            <a:rPr b="1" baseline="0" cap="none" i="0" spc="0" strike="noStrike" sz="1100" u="none">
              <a:solidFill>
                <a:srgbClr val="000000"/>
              </a:solidFill>
              <a:uFillTx/>
              <a:latin typeface="Arial"/>
              <a:ea typeface="Arial"/>
              <a:cs typeface="Arial"/>
              <a:sym typeface="Arial"/>
            </a:rPr>
            <a:t>Sensing</a:t>
          </a:r>
          <a:r>
            <a:rPr b="0" baseline="0" cap="none" i="0" spc="0" strike="noStrike" sz="1100" u="none">
              <a:solidFill>
                <a:srgbClr val="000000"/>
              </a:solidFill>
              <a:uFillTx/>
              <a:latin typeface="Arial"/>
              <a:ea typeface="Arial"/>
              <a:cs typeface="Arial"/>
              <a:sym typeface="Arial"/>
            </a:rPr>
            <a:t>: active sensing mode, collect sensor data and send data to display device via BLE. In this mode, the MCU would always be active with BLE to guarantee fluent user experience.</a:t>
          </a:r>
        </a:p>
      </xdr:txBody>
    </xdr:sp>
    <xdr:clientData/>
  </xdr:twoCellAnchor>
  <xdr:twoCellAnchor>
    <xdr:from>
      <xdr:col>0</xdr:col>
      <xdr:colOff>0</xdr:colOff>
      <xdr:row>37</xdr:row>
      <xdr:rowOff>68642</xdr:rowOff>
    </xdr:from>
    <xdr:to>
      <xdr:col>8</xdr:col>
      <xdr:colOff>292100</xdr:colOff>
      <xdr:row>65</xdr:row>
      <xdr:rowOff>100339</xdr:rowOff>
    </xdr:to>
    <xdr:sp>
      <xdr:nvSpPr>
        <xdr:cNvPr id="5" name="How did you determine your &quot;days of use&quot; metric ?…"/>
        <xdr:cNvSpPr txBox="1"/>
      </xdr:nvSpPr>
      <xdr:spPr>
        <a:xfrm>
          <a:off x="-19051" y="6177342"/>
          <a:ext cx="6388101" cy="4654498"/>
        </a:xfrm>
        <a:prstGeom prst="rect">
          <a:avLst/>
        </a:prstGeom>
        <a:solidFill>
          <a:srgbClr val="FFFFFF"/>
        </a:solid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100" u="none">
              <a:solidFill>
                <a:srgbClr val="000000"/>
              </a:solidFill>
              <a:uFillTx/>
              <a:latin typeface="+mn-lt"/>
              <a:ea typeface="+mn-ea"/>
              <a:cs typeface="+mn-cs"/>
              <a:sym typeface="Helvetica Neue"/>
            </a:defRPr>
          </a:pPr>
          <a:r>
            <a:rPr b="1" baseline="0" cap="none" i="0" spc="0" strike="noStrike" sz="1100" u="none">
              <a:solidFill>
                <a:srgbClr val="000000"/>
              </a:solidFill>
              <a:uFillTx/>
              <a:latin typeface="+mn-lt"/>
              <a:ea typeface="+mn-ea"/>
              <a:cs typeface="+mn-cs"/>
              <a:sym typeface="Helvetica Neue"/>
            </a:rPr>
            <a:t>How did you determine your "days of use" metric ? </a:t>
          </a:r>
          <a:endParaRPr b="1"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As a peripheral device of computers like keyboards and mouses, I want my device can be used for around a week without charging. So I determine my "days of use" metric based on my application scenario.</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100" u="none">
              <a:solidFill>
                <a:srgbClr val="000000"/>
              </a:solidFill>
              <a:uFillTx/>
              <a:latin typeface="+mn-lt"/>
              <a:ea typeface="+mn-ea"/>
              <a:cs typeface="+mn-cs"/>
              <a:sym typeface="Helvetica Neue"/>
            </a:defRPr>
          </a:pPr>
          <a:endParaRPr b="1"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100" u="none">
              <a:solidFill>
                <a:srgbClr val="000000"/>
              </a:solidFill>
              <a:uFillTx/>
              <a:latin typeface="+mn-lt"/>
              <a:ea typeface="+mn-ea"/>
              <a:cs typeface="+mn-cs"/>
              <a:sym typeface="Helvetica Neue"/>
            </a:defRPr>
          </a:pPr>
          <a:r>
            <a:rPr b="1" baseline="0" cap="none" i="0" spc="0" strike="noStrike" sz="1100" u="none">
              <a:solidFill>
                <a:srgbClr val="000000"/>
              </a:solidFill>
              <a:uFillTx/>
              <a:latin typeface="+mn-lt"/>
              <a:ea typeface="+mn-ea"/>
              <a:cs typeface="+mn-cs"/>
              <a:sym typeface="Helvetica Neue"/>
            </a:rPr>
            <a:t>What do you think is the optimum size for the battery in your device ?</a:t>
          </a:r>
          <a:endParaRPr b="1"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Any size under 10cm * 5cm is acceptable, since my device is something you would put on the table for a longtime, but not carried with you a lot. And I also made the size of my sensing device relatively large because in this way users can better interact with those tangible inputs, allowing it to provide a better hand feel.</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100" u="none">
              <a:solidFill>
                <a:srgbClr val="000000"/>
              </a:solidFill>
              <a:uFillTx/>
              <a:latin typeface="+mn-lt"/>
              <a:ea typeface="+mn-ea"/>
              <a:cs typeface="+mn-cs"/>
              <a:sym typeface="Helvetica Neue"/>
            </a:defRPr>
          </a:pPr>
          <a:endParaRPr b="1"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100" u="none">
              <a:solidFill>
                <a:srgbClr val="000000"/>
              </a:solidFill>
              <a:uFillTx/>
              <a:latin typeface="+mn-lt"/>
              <a:ea typeface="+mn-ea"/>
              <a:cs typeface="+mn-cs"/>
              <a:sym typeface="Helvetica Neue"/>
            </a:defRPr>
          </a:pPr>
          <a:r>
            <a:rPr b="1" baseline="0" cap="none" i="0" spc="0" strike="noStrike" sz="1100" u="none">
              <a:solidFill>
                <a:srgbClr val="000000"/>
              </a:solidFill>
              <a:uFillTx/>
              <a:latin typeface="+mn-lt"/>
              <a:ea typeface="+mn-ea"/>
              <a:cs typeface="+mn-cs"/>
              <a:sym typeface="Helvetica Neue"/>
            </a:rPr>
            <a:t>What hardware/software/cost/effort tradeoffs could you make to improve the user experience ? </a:t>
          </a:r>
          <a:endParaRPr b="1"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battery tradeoff: although the battery size can be relatively large, the major consideration would be the cost (larger battery capacity, more expensive). So the first tradeoff I made would be to choose 2000mAh Lipo battery, which balances cost and battery capacity.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Other potential tradeoffs can be: when data transfer rate is low, the power consumption will be low as well, but in my application case, it’ll cause negative user experience, which can be an important tradeoff. I plan to make necessary test to find out the optimal rate.</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100" u="none">
              <a:solidFill>
                <a:srgbClr val="000000"/>
              </a:solidFill>
              <a:uFillTx/>
              <a:latin typeface="+mn-lt"/>
              <a:ea typeface="+mn-ea"/>
              <a:cs typeface="+mn-cs"/>
              <a:sym typeface="Helvetica Neue"/>
            </a:defRPr>
          </a:pPr>
          <a:r>
            <a:rPr b="1" baseline="0" cap="none" i="0" spc="0" strike="noStrike" sz="1100" u="none">
              <a:solidFill>
                <a:srgbClr val="000000"/>
              </a:solidFill>
              <a:uFillTx/>
              <a:latin typeface="+mn-lt"/>
              <a:ea typeface="+mn-ea"/>
              <a:cs typeface="+mn-cs"/>
              <a:sym typeface="Helvetica Neue"/>
            </a:rPr>
            <a:t>Other lessons learnt: </a:t>
          </a:r>
          <a:endParaRPr b="1"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After analyzing my power, I learned that both the processor and sensor can run on very low energy consumption modes (some sensors provides low power modes as well). These features can be used to optimize power consumption.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endParaRPr b="0" baseline="0" cap="none" i="0" spc="0" strike="noStrike" sz="1100" u="none">
            <a:solidFill>
              <a:srgbClr val="000000"/>
            </a:solidFill>
            <a:uFillTx/>
            <a:latin typeface="+mn-lt"/>
            <a:ea typeface="+mn-ea"/>
            <a:cs typeface="+mn-cs"/>
            <a:sym typeface="Helvetica Neue"/>
          </a:endParaR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542925</xdr:colOff>
      <xdr:row>9</xdr:row>
      <xdr:rowOff>3867</xdr:rowOff>
    </xdr:from>
    <xdr:to>
      <xdr:col>7</xdr:col>
      <xdr:colOff>92075</xdr:colOff>
      <xdr:row>12</xdr:row>
      <xdr:rowOff>74740</xdr:rowOff>
    </xdr:to>
    <xdr:sp>
      <xdr:nvSpPr>
        <xdr:cNvPr id="7" name="Shape 4"/>
        <xdr:cNvSpPr txBox="1"/>
      </xdr:nvSpPr>
      <xdr:spPr>
        <a:xfrm>
          <a:off x="3438525" y="1804092"/>
          <a:ext cx="3409950" cy="67094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91424" tIns="91424" rIns="91424" bIns="91424"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If component changes by 10%</a:t>
          </a:r>
          <a:endParaRPr b="0" baseline="0" cap="none" i="0" spc="0" strike="noStrike" sz="14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 “hours” of use changes by x%</a:t>
          </a:r>
        </a:p>
      </xdr:txBody>
    </xdr:sp>
    <xdr:clientData/>
  </xdr:twoCellAnchor>
  <xdr:twoCellAnchor>
    <xdr:from>
      <xdr:col>0</xdr:col>
      <xdr:colOff>428046</xdr:colOff>
      <xdr:row>3</xdr:row>
      <xdr:rowOff>166785</xdr:rowOff>
    </xdr:from>
    <xdr:to>
      <xdr:col>7</xdr:col>
      <xdr:colOff>649949</xdr:colOff>
      <xdr:row>23</xdr:row>
      <xdr:rowOff>50911</xdr:rowOff>
    </xdr:to>
    <xdr:graphicFrame>
      <xdr:nvGraphicFramePr>
        <xdr:cNvPr id="8" name="ChartChart 2"/>
        <xdr:cNvGraphicFramePr/>
      </xdr:nvGraphicFramePr>
      <xdr:xfrm>
        <a:off x="428046" y="766860"/>
        <a:ext cx="6978303" cy="388462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github.com/YueChengPeng/MagDocker/blob/main/datasheet/esp32-s3_datasheet.pdf" TargetMode="External"/><Relationship Id="rId2" Type="http://schemas.openxmlformats.org/officeDocument/2006/relationships/hyperlink" Target="https://wiki.seeedstudio.com/xiao_esp32s3_getting_started/" TargetMode="External"/><Relationship Id="rId3" Type="http://schemas.openxmlformats.org/officeDocument/2006/relationships/hyperlink" Target="https://github.com/YueChengPeng/MagDocker/blob/main/datasheet/LED%20vlhw5100.pdf" TargetMode="External"/><Relationship Id="rId4" Type="http://schemas.openxmlformats.org/officeDocument/2006/relationships/hyperlink" Target="https://github.com/YueChengPeng/MagDocker/blob/main/datasheet/button%20pts125.pdf" TargetMode="External"/><Relationship Id="rId5" Type="http://schemas.openxmlformats.org/officeDocument/2006/relationships/hyperlink" Target="https://electronics.stackexchange.com/questions/667471/when-you-have-a-pullup-resistor-does-the-system-consume-power" TargetMode="External"/><Relationship Id="rId6" Type="http://schemas.openxmlformats.org/officeDocument/2006/relationships/hyperlink" Target="https://github.com/YueChengPeng/MagDocker/blob/main/datasheet/Infineon-TLV493D-A1B6_3DMagnetic-UserManual-v01_03-EN.pdf" TargetMode="External"/><Relationship Id="rId7" Type="http://schemas.openxmlformats.org/officeDocument/2006/relationships/hyperlink" Target="https://github.com/YueChengPeng/MagDocker/blob/main/datasheet/lipo%20battery.pdf"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hyperlink" Target="https://github.com/YueChengPeng/MagDocker/blob/main/datasheet/esp32-s3_datasheet.pdf" TargetMode="External"/><Relationship Id="rId2" Type="http://schemas.openxmlformats.org/officeDocument/2006/relationships/hyperlink" Target="https://wiki.seeedstudio.com/xiao_esp32s3_getting_started/" TargetMode="External"/><Relationship Id="rId3" Type="http://schemas.openxmlformats.org/officeDocument/2006/relationships/hyperlink" Target="https://github.com/YueChengPeng/MagDocker/blob/main/datasheet/button%20pts125.pdf" TargetMode="External"/><Relationship Id="rId4" Type="http://schemas.openxmlformats.org/officeDocument/2006/relationships/hyperlink" Target="https://electronics.stackexchange.com/questions/667471/when-you-have-a-pullup-resistor-does-the-system-consume-power" TargetMode="External"/><Relationship Id="rId5" Type="http://schemas.openxmlformats.org/officeDocument/2006/relationships/hyperlink" Target="https://github.com/YueChengPeng/MagDocker/blob/main/datasheet/LED%20vlhw5100.pdf" TargetMode="External"/><Relationship Id="rId6" Type="http://schemas.openxmlformats.org/officeDocument/2006/relationships/hyperlink" Target="https://github.com/YueChengPeng/MagDocker/blob/main/datasheet/Infineon-TLV493D-A1B6_3DMagnetic-UserManual-v01_03-EN.pdf" TargetMode="External"/><Relationship Id="rId7" Type="http://schemas.openxmlformats.org/officeDocument/2006/relationships/hyperlink" Target="https://github.com/YueChengPeng/MagDocker/blob/main/datasheet/lipo%20battery.pdf" TargetMode="External"/><Relationship Id="rId8"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32</v>
      </c>
      <c r="D11" t="s" s="5">
        <v>33</v>
      </c>
    </row>
    <row r="12">
      <c r="B12" s="4"/>
      <c r="C12" t="s" s="4">
        <v>42</v>
      </c>
      <c r="D12" t="s" s="5">
        <v>43</v>
      </c>
    </row>
    <row r="13">
      <c r="B13" t="s" s="3">
        <v>44</v>
      </c>
      <c r="C13" s="3"/>
      <c r="D13" s="3"/>
    </row>
    <row r="14">
      <c r="B14" s="4"/>
      <c r="C14" t="s" s="4">
        <v>5</v>
      </c>
      <c r="D14" t="s" s="5">
        <v>44</v>
      </c>
    </row>
  </sheetData>
  <mergeCells count="1">
    <mergeCell ref="B3:D3"/>
  </mergeCells>
  <hyperlinks>
    <hyperlink ref="D10" location="'System Parameters - Table 1'!R1C1" tooltip="" display="System Parameters - Table 1"/>
    <hyperlink ref="D11" location="'System Parameters - Total Consu'!R2C1" tooltip="" display="System Parameters - Total Consu"/>
    <hyperlink ref="D12" location="'System Parameters - Drawings'!R1C1" tooltip="" display="System Parameters - Drawings"/>
    <hyperlink ref="D14" location="'Sensitivity Analysis'!R1C1" tooltip="" display="Sensitivity Analysis"/>
  </hyperlinks>
</worksheet>
</file>

<file path=xl/worksheets/sheet2.xml><?xml version="1.0" encoding="utf-8"?>
<worksheet xmlns:r="http://schemas.openxmlformats.org/officeDocument/2006/relationships" xmlns="http://schemas.openxmlformats.org/spreadsheetml/2006/main">
  <sheetPr>
    <pageSetUpPr fitToPage="1"/>
  </sheetPr>
  <dimension ref="A1:P64"/>
  <sheetViews>
    <sheetView workbookViewId="0" showGridLines="0" defaultGridColor="1"/>
  </sheetViews>
  <sheetFormatPr defaultColWidth="12.6667" defaultRowHeight="15.75" customHeight="1" outlineLevelRow="0" outlineLevelCol="0"/>
  <cols>
    <col min="1" max="1" width="18" style="6" customWidth="1"/>
    <col min="2" max="16" width="12.6719" style="6" customWidth="1"/>
    <col min="17" max="16384" width="12.6719" style="6" customWidth="1"/>
  </cols>
  <sheetData>
    <row r="1" ht="15.75" customHeight="1">
      <c r="A1" s="7"/>
      <c r="B1" s="7"/>
      <c r="C1" s="7"/>
      <c r="D1" s="7"/>
      <c r="E1" s="7"/>
      <c r="F1" s="7"/>
      <c r="G1" s="7"/>
      <c r="H1" s="7"/>
      <c r="I1" s="8"/>
      <c r="J1" s="8"/>
      <c r="K1" s="8"/>
      <c r="L1" s="8"/>
      <c r="M1" s="8"/>
      <c r="N1" s="8"/>
      <c r="O1" s="8"/>
      <c r="P1" s="8"/>
    </row>
    <row r="2" ht="15.75" customHeight="1">
      <c r="A2" s="9"/>
      <c r="B2" s="10"/>
      <c r="C2" s="10"/>
      <c r="D2" s="10"/>
      <c r="E2" s="10"/>
      <c r="F2" s="10"/>
      <c r="G2" s="10"/>
      <c r="H2" s="11"/>
      <c r="I2" s="12"/>
      <c r="J2" s="8"/>
      <c r="K2" s="8"/>
      <c r="L2" s="8"/>
      <c r="M2" s="8"/>
      <c r="N2" s="8"/>
      <c r="O2" s="8"/>
      <c r="P2" s="8"/>
    </row>
    <row r="3" ht="15.75" customHeight="1">
      <c r="A3" t="s" s="13">
        <v>7</v>
      </c>
      <c r="B3" s="8"/>
      <c r="C3" s="8"/>
      <c r="D3" s="8"/>
      <c r="E3" s="8"/>
      <c r="F3" s="8"/>
      <c r="G3" s="8"/>
      <c r="H3" s="14"/>
      <c r="I3" s="12"/>
      <c r="J3" s="8"/>
      <c r="K3" s="8"/>
      <c r="L3" s="8"/>
      <c r="M3" s="8"/>
      <c r="N3" s="8"/>
      <c r="O3" s="8"/>
      <c r="P3" s="8"/>
    </row>
    <row r="4" ht="15.75" customHeight="1">
      <c r="A4" s="12"/>
      <c r="B4" t="s" s="15">
        <v>8</v>
      </c>
      <c r="C4" s="8"/>
      <c r="D4" s="8"/>
      <c r="E4" s="8"/>
      <c r="F4" s="8"/>
      <c r="G4" s="8"/>
      <c r="H4" s="14"/>
      <c r="I4" s="12"/>
      <c r="J4" s="8"/>
      <c r="K4" s="8"/>
      <c r="L4" s="8"/>
      <c r="M4" s="8"/>
      <c r="N4" s="8"/>
      <c r="O4" s="8"/>
      <c r="P4" s="8"/>
    </row>
    <row r="5" ht="15.75" customHeight="1">
      <c r="A5" s="12"/>
      <c r="B5" s="8"/>
      <c r="C5" s="8"/>
      <c r="D5" s="8"/>
      <c r="E5" t="s" s="16">
        <v>9</v>
      </c>
      <c r="F5" t="s" s="16">
        <v>10</v>
      </c>
      <c r="G5" s="8"/>
      <c r="H5" s="14"/>
      <c r="I5" s="12"/>
      <c r="J5" s="8"/>
      <c r="K5" s="8"/>
      <c r="L5" s="8"/>
      <c r="M5" s="8"/>
      <c r="N5" s="8"/>
      <c r="O5" s="8"/>
      <c r="P5" s="8"/>
    </row>
    <row r="6" ht="15.75" customHeight="1">
      <c r="A6" t="s" s="13">
        <v>11</v>
      </c>
      <c r="B6" s="17"/>
      <c r="C6" s="8"/>
      <c r="D6" s="8"/>
      <c r="E6" s="17"/>
      <c r="F6" s="17"/>
      <c r="G6" s="8"/>
      <c r="H6" s="14"/>
      <c r="I6" s="12"/>
      <c r="J6" s="8"/>
      <c r="K6" s="8"/>
      <c r="L6" s="8"/>
      <c r="M6" s="8"/>
      <c r="N6" s="8"/>
      <c r="O6" s="8"/>
      <c r="P6" s="8"/>
    </row>
    <row r="7" ht="15.75" customHeight="1">
      <c r="A7" t="s" s="18">
        <v>12</v>
      </c>
      <c r="B7" s="19">
        <v>323</v>
      </c>
      <c r="C7" t="s" s="20">
        <v>13</v>
      </c>
      <c r="D7" s="21"/>
      <c r="E7" s="22">
        <v>0</v>
      </c>
      <c r="F7" s="22">
        <v>1</v>
      </c>
      <c r="G7" s="23"/>
      <c r="H7" s="14"/>
      <c r="I7" s="12"/>
      <c r="J7" s="8"/>
      <c r="K7" s="8"/>
      <c r="L7" s="8"/>
      <c r="M7" s="8"/>
      <c r="N7" s="8"/>
      <c r="O7" s="8"/>
      <c r="P7" s="8"/>
    </row>
    <row r="8" ht="15.75" customHeight="1">
      <c r="A8" t="s" s="18">
        <v>14</v>
      </c>
      <c r="B8" s="24">
        <v>83.59999999999999</v>
      </c>
      <c r="C8" t="s" s="20">
        <v>13</v>
      </c>
      <c r="D8" s="21"/>
      <c r="E8" s="22">
        <v>0.2</v>
      </c>
      <c r="F8" s="22">
        <v>0</v>
      </c>
      <c r="G8" s="23"/>
      <c r="H8" s="14"/>
      <c r="I8" s="12"/>
      <c r="J8" s="8"/>
      <c r="K8" s="8"/>
      <c r="L8" s="8"/>
      <c r="M8" s="8"/>
      <c r="N8" s="8"/>
      <c r="O8" s="8"/>
      <c r="P8" s="8"/>
    </row>
    <row r="9" ht="15.75" customHeight="1">
      <c r="A9" t="s" s="18">
        <v>15</v>
      </c>
      <c r="B9" s="24">
        <v>0.0532</v>
      </c>
      <c r="C9" t="s" s="20">
        <v>13</v>
      </c>
      <c r="D9" s="21"/>
      <c r="E9" s="22">
        <v>0.8</v>
      </c>
      <c r="F9" s="22">
        <v>0</v>
      </c>
      <c r="G9" s="23"/>
      <c r="H9" s="14"/>
      <c r="I9" s="12"/>
      <c r="J9" s="8"/>
      <c r="K9" s="8"/>
      <c r="L9" s="8"/>
      <c r="M9" s="8"/>
      <c r="N9" s="8"/>
      <c r="O9" s="8"/>
      <c r="P9" s="8"/>
    </row>
    <row r="10" ht="15.75" customHeight="1">
      <c r="A10" s="12"/>
      <c r="B10" s="25"/>
      <c r="C10" s="8"/>
      <c r="D10" s="8"/>
      <c r="E10" s="25"/>
      <c r="F10" s="25"/>
      <c r="G10" s="8"/>
      <c r="H10" s="14"/>
      <c r="I10" s="12"/>
      <c r="J10" s="8"/>
      <c r="K10" s="8"/>
      <c r="L10" s="8"/>
      <c r="M10" s="8"/>
      <c r="N10" s="8"/>
      <c r="O10" s="8"/>
      <c r="P10" s="8"/>
    </row>
    <row r="11" ht="15.75" customHeight="1">
      <c r="A11" t="s" s="13">
        <v>16</v>
      </c>
      <c r="B11" s="17"/>
      <c r="C11" s="8"/>
      <c r="D11" s="8"/>
      <c r="E11" s="17"/>
      <c r="F11" s="17"/>
      <c r="G11" s="8"/>
      <c r="H11" s="14"/>
      <c r="I11" s="12"/>
      <c r="J11" s="8"/>
      <c r="K11" s="8"/>
      <c r="L11" s="8"/>
      <c r="M11" s="8"/>
      <c r="N11" s="8"/>
      <c r="O11" s="8"/>
      <c r="P11" s="8"/>
    </row>
    <row r="12" ht="15.75" customHeight="1">
      <c r="A12" t="s" s="18">
        <v>17</v>
      </c>
      <c r="B12" s="24">
        <v>66</v>
      </c>
      <c r="C12" t="s" s="20">
        <v>13</v>
      </c>
      <c r="D12" s="21"/>
      <c r="E12" s="26">
        <v>0</v>
      </c>
      <c r="F12" s="26">
        <v>0.03</v>
      </c>
      <c r="G12" s="23"/>
      <c r="H12" s="14"/>
      <c r="I12" s="12"/>
      <c r="J12" s="8"/>
      <c r="K12" s="8"/>
      <c r="L12" s="8"/>
      <c r="M12" s="8"/>
      <c r="N12" s="8"/>
      <c r="O12" s="8"/>
      <c r="P12" s="8"/>
    </row>
    <row r="13" ht="15.75" customHeight="1">
      <c r="A13" s="12"/>
      <c r="B13" s="25"/>
      <c r="C13" s="8"/>
      <c r="D13" s="8"/>
      <c r="E13" s="25"/>
      <c r="F13" s="25"/>
      <c r="G13" s="8"/>
      <c r="H13" s="14"/>
      <c r="I13" s="12"/>
      <c r="J13" s="8"/>
      <c r="K13" s="8"/>
      <c r="L13" s="8"/>
      <c r="M13" s="8"/>
      <c r="N13" s="8"/>
      <c r="O13" s="8"/>
      <c r="P13" s="8"/>
    </row>
    <row r="14" ht="15.75" customHeight="1">
      <c r="A14" t="s" s="13">
        <v>18</v>
      </c>
      <c r="B14" s="8"/>
      <c r="C14" s="8"/>
      <c r="D14" s="8"/>
      <c r="E14" s="17"/>
      <c r="F14" s="17"/>
      <c r="G14" s="8"/>
      <c r="H14" s="14"/>
      <c r="I14" s="12"/>
      <c r="J14" s="8"/>
      <c r="K14" s="8"/>
      <c r="L14" s="8"/>
      <c r="M14" s="8"/>
      <c r="N14" s="8"/>
      <c r="O14" s="8"/>
      <c r="P14" s="8"/>
    </row>
    <row r="15" ht="15.75" customHeight="1">
      <c r="A15" t="s" s="27">
        <v>19</v>
      </c>
      <c r="B15" s="28">
        <v>2.5</v>
      </c>
      <c r="C15" t="s" s="16">
        <v>13</v>
      </c>
      <c r="D15" s="21"/>
      <c r="E15" s="26">
        <v>0</v>
      </c>
      <c r="F15" s="26">
        <v>0.4</v>
      </c>
      <c r="G15" s="23"/>
      <c r="H15" s="14"/>
      <c r="I15" s="12"/>
      <c r="J15" s="8"/>
      <c r="K15" s="8"/>
      <c r="L15" s="8"/>
      <c r="M15" s="8"/>
      <c r="N15" s="8"/>
      <c r="O15" s="8"/>
      <c r="P15" s="8"/>
    </row>
    <row r="16" ht="15.75" customHeight="1">
      <c r="A16" t="s" s="27">
        <v>20</v>
      </c>
      <c r="B16" s="28">
        <v>0.0033</v>
      </c>
      <c r="C16" t="s" s="16">
        <v>13</v>
      </c>
      <c r="D16" s="21"/>
      <c r="E16" s="26">
        <v>1</v>
      </c>
      <c r="F16" s="26">
        <v>0.6</v>
      </c>
      <c r="G16" s="23"/>
      <c r="H16" s="14"/>
      <c r="I16" s="12"/>
      <c r="J16" s="8"/>
      <c r="K16" s="8"/>
      <c r="L16" s="8"/>
      <c r="M16" s="8"/>
      <c r="N16" s="8"/>
      <c r="O16" s="8"/>
      <c r="P16" s="8"/>
    </row>
    <row r="17" ht="15.75" customHeight="1">
      <c r="A17" s="12"/>
      <c r="B17" s="8"/>
      <c r="C17" s="8"/>
      <c r="D17" s="8"/>
      <c r="E17" s="25"/>
      <c r="F17" s="25"/>
      <c r="G17" s="8"/>
      <c r="H17" s="14"/>
      <c r="I17" s="12"/>
      <c r="J17" s="8"/>
      <c r="K17" s="8"/>
      <c r="L17" s="8"/>
      <c r="M17" s="8"/>
      <c r="N17" s="8"/>
      <c r="O17" s="8"/>
      <c r="P17" s="8"/>
    </row>
    <row r="18" ht="15.75" customHeight="1">
      <c r="A18" t="s" s="13">
        <v>21</v>
      </c>
      <c r="B18" s="17"/>
      <c r="C18" s="8"/>
      <c r="D18" s="8"/>
      <c r="E18" s="17"/>
      <c r="F18" s="17"/>
      <c r="G18" s="8"/>
      <c r="H18" s="14"/>
      <c r="I18" s="12"/>
      <c r="J18" s="8"/>
      <c r="K18" s="8"/>
      <c r="L18" s="8"/>
      <c r="M18" s="8"/>
      <c r="N18" s="8"/>
      <c r="O18" s="8"/>
      <c r="P18" s="8"/>
    </row>
    <row r="19" ht="15.75" customHeight="1">
      <c r="A19" t="s" s="18">
        <v>17</v>
      </c>
      <c r="B19" s="24">
        <v>12.21</v>
      </c>
      <c r="C19" t="s" s="20">
        <v>13</v>
      </c>
      <c r="D19" s="21"/>
      <c r="E19" s="26">
        <v>0</v>
      </c>
      <c r="F19" s="26">
        <v>0.9</v>
      </c>
      <c r="G19" s="23"/>
      <c r="H19" s="14"/>
      <c r="I19" s="12"/>
      <c r="J19" s="8"/>
      <c r="K19" s="8"/>
      <c r="L19" s="8"/>
      <c r="M19" s="8"/>
      <c r="N19" s="8"/>
      <c r="O19" s="8"/>
      <c r="P19" s="8"/>
    </row>
    <row r="20" ht="15.75" customHeight="1">
      <c r="A20" t="s" s="18">
        <v>22</v>
      </c>
      <c r="B20" s="24">
        <v>0.264</v>
      </c>
      <c r="C20" t="s" s="20">
        <v>13</v>
      </c>
      <c r="D20" s="21"/>
      <c r="E20" s="26">
        <v>0</v>
      </c>
      <c r="F20" s="26">
        <v>0.1</v>
      </c>
      <c r="G20" s="23"/>
      <c r="H20" s="14"/>
      <c r="I20" s="12"/>
      <c r="J20" s="8"/>
      <c r="K20" s="8"/>
      <c r="L20" s="8"/>
      <c r="M20" s="8"/>
      <c r="N20" s="8"/>
      <c r="O20" s="8"/>
      <c r="P20" s="8"/>
    </row>
    <row r="21" ht="15.75" customHeight="1">
      <c r="A21" t="s" s="27">
        <v>23</v>
      </c>
      <c r="B21" s="29">
        <v>0.0033</v>
      </c>
      <c r="C21" t="s" s="16">
        <v>13</v>
      </c>
      <c r="D21" s="21"/>
      <c r="E21" s="26">
        <v>1</v>
      </c>
      <c r="F21" s="26">
        <v>0</v>
      </c>
      <c r="G21" s="23"/>
      <c r="H21" s="14"/>
      <c r="I21" s="12"/>
      <c r="J21" s="8"/>
      <c r="K21" s="8"/>
      <c r="L21" s="8"/>
      <c r="M21" s="8"/>
      <c r="N21" s="8"/>
      <c r="O21" s="8"/>
      <c r="P21" s="8"/>
    </row>
    <row r="22" ht="15.75" customHeight="1">
      <c r="A22" s="12"/>
      <c r="B22" s="8"/>
      <c r="C22" s="8"/>
      <c r="D22" s="8"/>
      <c r="E22" s="25"/>
      <c r="F22" s="25"/>
      <c r="G22" s="8"/>
      <c r="H22" s="14"/>
      <c r="I22" s="12"/>
      <c r="J22" s="8"/>
      <c r="K22" s="8"/>
      <c r="L22" s="8"/>
      <c r="M22" s="8"/>
      <c r="N22" s="8"/>
      <c r="O22" s="8"/>
      <c r="P22" s="8"/>
    </row>
    <row r="23" ht="15.75" customHeight="1">
      <c r="A23" s="12"/>
      <c r="B23" s="8"/>
      <c r="C23" s="8"/>
      <c r="D23" s="8"/>
      <c r="E23" s="17"/>
      <c r="F23" s="17"/>
      <c r="G23" s="8"/>
      <c r="H23" s="14"/>
      <c r="I23" s="12"/>
      <c r="J23" s="8"/>
      <c r="K23" s="8"/>
      <c r="L23" s="8"/>
      <c r="M23" s="8"/>
      <c r="N23" s="8"/>
      <c r="O23" s="8"/>
      <c r="P23" s="8"/>
    </row>
    <row r="24" ht="15.75" customHeight="1">
      <c r="A24" s="30"/>
      <c r="B24" s="8"/>
      <c r="C24" s="8"/>
      <c r="D24" s="21"/>
      <c r="E24" s="24">
        <v>22</v>
      </c>
      <c r="F24" s="24">
        <v>2</v>
      </c>
      <c r="G24" t="s" s="20">
        <v>24</v>
      </c>
      <c r="H24" s="14"/>
      <c r="I24" s="12"/>
      <c r="J24" s="8"/>
      <c r="K24" s="8"/>
      <c r="L24" s="8"/>
      <c r="M24" s="8"/>
      <c r="N24" s="8"/>
      <c r="O24" s="8"/>
      <c r="P24" s="8"/>
    </row>
    <row r="25" ht="15.75" customHeight="1">
      <c r="A25" t="s" s="13">
        <v>25</v>
      </c>
      <c r="B25" s="17"/>
      <c r="C25" s="8"/>
      <c r="D25" s="8"/>
      <c r="E25" s="25"/>
      <c r="F25" s="25"/>
      <c r="G25" s="8"/>
      <c r="H25" s="14"/>
      <c r="I25" s="12"/>
      <c r="J25" s="8"/>
      <c r="K25" s="8"/>
      <c r="L25" s="8"/>
      <c r="M25" s="8"/>
      <c r="N25" s="8"/>
      <c r="O25" s="8"/>
      <c r="P25" s="8"/>
    </row>
    <row r="26" ht="15.75" customHeight="1">
      <c r="A26" t="s" s="18">
        <v>26</v>
      </c>
      <c r="B26" s="24">
        <v>2000</v>
      </c>
      <c r="C26" t="s" s="20">
        <v>27</v>
      </c>
      <c r="D26" s="8"/>
      <c r="E26" s="8"/>
      <c r="F26" s="8"/>
      <c r="G26" s="8"/>
      <c r="H26" s="14"/>
      <c r="I26" s="12"/>
      <c r="J26" s="8"/>
      <c r="K26" s="8"/>
      <c r="L26" s="8"/>
      <c r="M26" s="8"/>
      <c r="N26" s="8"/>
      <c r="O26" s="8"/>
      <c r="P26" s="8"/>
    </row>
    <row r="27" ht="15.75" customHeight="1">
      <c r="A27" t="s" s="18">
        <v>28</v>
      </c>
      <c r="B27" s="24">
        <v>3.7</v>
      </c>
      <c r="C27" t="s" s="20">
        <v>29</v>
      </c>
      <c r="D27" s="8"/>
      <c r="E27" s="8"/>
      <c r="F27" s="8"/>
      <c r="G27" s="8"/>
      <c r="H27" s="14"/>
      <c r="I27" s="12"/>
      <c r="J27" s="8"/>
      <c r="K27" s="8"/>
      <c r="L27" s="8"/>
      <c r="M27" s="8"/>
      <c r="N27" s="8"/>
      <c r="O27" s="8"/>
      <c r="P27" s="8"/>
    </row>
    <row r="28" ht="15.75" customHeight="1">
      <c r="A28" t="s" s="18">
        <v>30</v>
      </c>
      <c r="B28" s="26">
        <v>0.95</v>
      </c>
      <c r="C28" s="23"/>
      <c r="D28" s="8"/>
      <c r="E28" s="8"/>
      <c r="F28" s="8"/>
      <c r="G28" s="8"/>
      <c r="H28" s="14"/>
      <c r="I28" s="12"/>
      <c r="J28" s="8"/>
      <c r="K28" s="8"/>
      <c r="L28" s="8"/>
      <c r="M28" s="8"/>
      <c r="N28" s="8"/>
      <c r="O28" s="8"/>
      <c r="P28" s="8"/>
    </row>
    <row r="29" ht="15.75" customHeight="1">
      <c r="A29" s="31"/>
      <c r="B29" s="32"/>
      <c r="C29" s="7"/>
      <c r="D29" s="7"/>
      <c r="E29" s="7"/>
      <c r="F29" s="7"/>
      <c r="G29" s="7"/>
      <c r="H29" s="33"/>
      <c r="I29" s="12"/>
      <c r="J29" s="8"/>
      <c r="K29" s="8"/>
      <c r="L29" s="8"/>
      <c r="M29" s="8"/>
      <c r="N29" s="8"/>
      <c r="O29" s="8"/>
      <c r="P29" s="8"/>
    </row>
    <row r="30" ht="15.75" customHeight="1">
      <c r="A30" s="10"/>
      <c r="B30" s="10"/>
      <c r="C30" s="10"/>
      <c r="D30" s="10"/>
      <c r="E30" s="10"/>
      <c r="F30" s="10"/>
      <c r="G30" s="10"/>
      <c r="H30" s="10"/>
      <c r="I30" s="8"/>
      <c r="J30" s="8"/>
      <c r="K30" s="8"/>
      <c r="L30" s="8"/>
      <c r="M30" s="8"/>
      <c r="N30" s="8"/>
      <c r="O30" s="8"/>
      <c r="P30" s="8"/>
    </row>
    <row r="31" ht="15.75" customHeight="1">
      <c r="A31" s="8"/>
      <c r="B31" s="8"/>
      <c r="C31" s="8"/>
      <c r="D31" s="8"/>
      <c r="E31" s="8"/>
      <c r="F31" s="8"/>
      <c r="G31" s="8"/>
      <c r="H31" s="8"/>
      <c r="I31" s="8"/>
      <c r="J31" s="8"/>
      <c r="K31" s="8"/>
      <c r="L31" s="8"/>
      <c r="M31" s="8"/>
      <c r="N31" s="8"/>
      <c r="O31" s="8"/>
      <c r="P31" s="8"/>
    </row>
    <row r="32" ht="15.75" customHeight="1">
      <c r="A32" t="s" s="34">
        <v>31</v>
      </c>
      <c r="B32" s="8"/>
      <c r="C32" s="8"/>
      <c r="D32" s="8"/>
      <c r="E32" s="8"/>
      <c r="F32" s="8"/>
      <c r="G32" s="8"/>
      <c r="H32" s="8"/>
      <c r="I32" s="8"/>
      <c r="J32" s="8"/>
      <c r="K32" s="8"/>
      <c r="L32" s="8"/>
      <c r="M32" s="8"/>
      <c r="N32" s="8"/>
      <c r="O32" s="8"/>
      <c r="P32" s="8"/>
    </row>
    <row r="33" ht="15.75" customHeight="1">
      <c r="A33" s="35"/>
      <c r="B33" s="8"/>
      <c r="C33" s="8"/>
      <c r="D33" s="8"/>
      <c r="E33" s="8"/>
      <c r="F33" s="8"/>
      <c r="G33" s="8"/>
      <c r="H33" s="8"/>
      <c r="I33" s="8"/>
      <c r="J33" s="8"/>
      <c r="K33" s="8"/>
      <c r="L33" s="8"/>
      <c r="M33" s="8"/>
      <c r="N33" s="8"/>
      <c r="O33" s="8"/>
      <c r="P33" s="8"/>
    </row>
    <row r="34" ht="15.75" customHeight="1">
      <c r="A34" s="8"/>
      <c r="B34" s="8"/>
      <c r="C34" s="8"/>
      <c r="D34" s="8"/>
      <c r="E34" s="8"/>
      <c r="F34" s="8"/>
      <c r="G34" s="8"/>
      <c r="H34" s="8"/>
      <c r="I34" s="8"/>
      <c r="J34" s="8"/>
      <c r="K34" s="8"/>
      <c r="L34" s="8"/>
      <c r="M34" s="8"/>
      <c r="N34" s="8"/>
      <c r="O34" s="8"/>
      <c r="P34" s="8"/>
    </row>
    <row r="35" ht="15.75" customHeight="1">
      <c r="A35" s="8"/>
      <c r="B35" s="8"/>
      <c r="C35" s="8"/>
      <c r="D35" s="8"/>
      <c r="E35" s="8"/>
      <c r="F35" s="8"/>
      <c r="G35" s="8"/>
      <c r="H35" s="8"/>
      <c r="I35" s="8"/>
      <c r="J35" s="8"/>
      <c r="K35" s="8"/>
      <c r="L35" s="8"/>
      <c r="M35" s="8"/>
      <c r="N35" s="8"/>
      <c r="O35" s="8"/>
      <c r="P35" s="8"/>
    </row>
    <row r="36" ht="15.75" customHeight="1">
      <c r="A36" s="8"/>
      <c r="B36" s="8"/>
      <c r="C36" s="8"/>
      <c r="D36" s="8"/>
      <c r="E36" s="8"/>
      <c r="F36" s="8"/>
      <c r="G36" s="8"/>
      <c r="H36" s="8"/>
      <c r="I36" s="8"/>
      <c r="J36" s="8"/>
      <c r="K36" s="8"/>
      <c r="L36" s="8"/>
      <c r="M36" s="8"/>
      <c r="N36" s="8"/>
      <c r="O36" s="8"/>
      <c r="P36" s="8"/>
    </row>
    <row r="37" ht="15.75" customHeight="1">
      <c r="A37" s="8"/>
      <c r="B37" s="8"/>
      <c r="C37" s="8"/>
      <c r="D37" s="8"/>
      <c r="E37" s="8"/>
      <c r="F37" s="8"/>
      <c r="G37" s="8"/>
      <c r="H37" s="8"/>
      <c r="I37" s="8"/>
      <c r="J37" s="8"/>
      <c r="K37" s="8"/>
      <c r="L37" s="8"/>
      <c r="M37" s="8"/>
      <c r="N37" s="8"/>
      <c r="O37" s="8"/>
      <c r="P37" s="8"/>
    </row>
    <row r="38" ht="15.75" customHeight="1">
      <c r="A38" s="8"/>
      <c r="B38" s="8"/>
      <c r="C38" s="8"/>
      <c r="D38" s="8"/>
      <c r="E38" s="8"/>
      <c r="F38" s="8"/>
      <c r="G38" s="8"/>
      <c r="H38" s="8"/>
      <c r="I38" s="8"/>
      <c r="J38" s="8"/>
      <c r="K38" s="8"/>
      <c r="L38" s="8"/>
      <c r="M38" s="8"/>
      <c r="N38" s="8"/>
      <c r="O38" s="8"/>
      <c r="P38" s="8"/>
    </row>
    <row r="39" ht="15.75" customHeight="1">
      <c r="A39" s="8"/>
      <c r="B39" s="8"/>
      <c r="C39" s="8"/>
      <c r="D39" s="8"/>
      <c r="E39" s="8"/>
      <c r="F39" s="8"/>
      <c r="G39" s="8"/>
      <c r="H39" s="8"/>
      <c r="I39" s="8"/>
      <c r="J39" s="8"/>
      <c r="K39" s="8"/>
      <c r="L39" s="8"/>
      <c r="M39" s="8"/>
      <c r="N39" s="8"/>
      <c r="O39" s="8"/>
      <c r="P39" s="8"/>
    </row>
    <row r="40" ht="15.75" customHeight="1">
      <c r="A40" s="8"/>
      <c r="B40" s="8"/>
      <c r="C40" s="8"/>
      <c r="D40" s="8"/>
      <c r="E40" s="8"/>
      <c r="F40" s="8"/>
      <c r="G40" s="8"/>
      <c r="H40" s="8"/>
      <c r="I40" s="8"/>
      <c r="J40" s="8"/>
      <c r="K40" s="8"/>
      <c r="L40" s="8"/>
      <c r="M40" s="8"/>
      <c r="N40" s="8"/>
      <c r="O40" s="8"/>
      <c r="P40" s="8"/>
    </row>
    <row r="41" ht="15.75" customHeight="1">
      <c r="A41" s="8"/>
      <c r="B41" s="8"/>
      <c r="C41" s="8"/>
      <c r="D41" s="8"/>
      <c r="E41" s="8"/>
      <c r="F41" s="8"/>
      <c r="G41" s="8"/>
      <c r="H41" s="8"/>
      <c r="I41" s="8"/>
      <c r="J41" s="8"/>
      <c r="K41" s="8"/>
      <c r="L41" s="8"/>
      <c r="M41" s="8"/>
      <c r="N41" s="8"/>
      <c r="O41" s="8"/>
      <c r="P41" s="8"/>
    </row>
    <row r="42" ht="15.75" customHeight="1">
      <c r="A42" s="8"/>
      <c r="B42" s="8"/>
      <c r="C42" s="8"/>
      <c r="D42" s="8"/>
      <c r="E42" s="8"/>
      <c r="F42" s="8"/>
      <c r="G42" s="8"/>
      <c r="H42" s="8"/>
      <c r="I42" s="8"/>
      <c r="J42" s="8"/>
      <c r="K42" s="8"/>
      <c r="L42" s="8"/>
      <c r="M42" s="8"/>
      <c r="N42" s="8"/>
      <c r="O42" s="8"/>
      <c r="P42" s="8"/>
    </row>
    <row r="43" ht="15.75" customHeight="1">
      <c r="A43" s="8"/>
      <c r="B43" s="8"/>
      <c r="C43" s="8"/>
      <c r="D43" s="8"/>
      <c r="E43" s="8"/>
      <c r="F43" s="8"/>
      <c r="G43" s="8"/>
      <c r="H43" s="8"/>
      <c r="I43" s="8"/>
      <c r="J43" s="8"/>
      <c r="K43" s="8"/>
      <c r="L43" s="8"/>
      <c r="M43" s="8"/>
      <c r="N43" s="8"/>
      <c r="O43" s="8"/>
      <c r="P43" s="8"/>
    </row>
    <row r="44" ht="15.75" customHeight="1">
      <c r="A44" s="8"/>
      <c r="B44" s="8"/>
      <c r="C44" s="8"/>
      <c r="D44" s="8"/>
      <c r="E44" s="8"/>
      <c r="F44" s="8"/>
      <c r="G44" s="8"/>
      <c r="H44" s="8"/>
      <c r="I44" s="8"/>
      <c r="J44" s="8"/>
      <c r="K44" s="8"/>
      <c r="L44" s="8"/>
      <c r="M44" s="8"/>
      <c r="N44" s="8"/>
      <c r="O44" s="8"/>
      <c r="P44" s="8"/>
    </row>
    <row r="45" ht="15.75" customHeight="1">
      <c r="A45" s="8"/>
      <c r="B45" s="8"/>
      <c r="C45" s="8"/>
      <c r="D45" s="8"/>
      <c r="E45" s="8"/>
      <c r="F45" s="8"/>
      <c r="G45" s="8"/>
      <c r="H45" s="8"/>
      <c r="I45" s="8"/>
      <c r="J45" s="8"/>
      <c r="K45" s="8"/>
      <c r="L45" s="8"/>
      <c r="M45" s="8"/>
      <c r="N45" s="8"/>
      <c r="O45" s="8"/>
      <c r="P45" s="8"/>
    </row>
    <row r="46" ht="15.75" customHeight="1">
      <c r="A46" s="8"/>
      <c r="B46" s="8"/>
      <c r="C46" s="8"/>
      <c r="D46" s="8"/>
      <c r="E46" s="8"/>
      <c r="F46" s="8"/>
      <c r="G46" s="8"/>
      <c r="H46" s="8"/>
      <c r="I46" s="8"/>
      <c r="J46" s="8"/>
      <c r="K46" s="8"/>
      <c r="L46" s="8"/>
      <c r="M46" s="8"/>
      <c r="N46" s="8"/>
      <c r="O46" s="8"/>
      <c r="P46" s="8"/>
    </row>
    <row r="47" ht="15.75" customHeight="1">
      <c r="A47" s="8"/>
      <c r="B47" s="8"/>
      <c r="C47" s="8"/>
      <c r="D47" s="8"/>
      <c r="E47" s="8"/>
      <c r="F47" s="8"/>
      <c r="G47" s="8"/>
      <c r="H47" s="8"/>
      <c r="I47" s="8"/>
      <c r="J47" s="8"/>
      <c r="K47" s="8"/>
      <c r="L47" s="8"/>
      <c r="M47" s="8"/>
      <c r="N47" s="8"/>
      <c r="O47" s="8"/>
      <c r="P47" s="8"/>
    </row>
    <row r="48" ht="15.75" customHeight="1">
      <c r="A48" s="8"/>
      <c r="B48" s="8"/>
      <c r="C48" s="8"/>
      <c r="D48" s="8"/>
      <c r="E48" s="8"/>
      <c r="F48" s="8"/>
      <c r="G48" s="8"/>
      <c r="H48" s="8"/>
      <c r="I48" s="8"/>
      <c r="J48" s="8"/>
      <c r="K48" s="8"/>
      <c r="L48" s="8"/>
      <c r="M48" s="8"/>
      <c r="N48" s="8"/>
      <c r="O48" s="8"/>
      <c r="P48" s="8"/>
    </row>
    <row r="49" ht="15.75" customHeight="1">
      <c r="A49" s="8"/>
      <c r="B49" s="8"/>
      <c r="C49" s="8"/>
      <c r="D49" s="8"/>
      <c r="E49" s="8"/>
      <c r="F49" s="8"/>
      <c r="G49" s="8"/>
      <c r="H49" s="8"/>
      <c r="I49" s="8"/>
      <c r="J49" s="8"/>
      <c r="K49" s="8"/>
      <c r="L49" s="8"/>
      <c r="M49" s="8"/>
      <c r="N49" s="8"/>
      <c r="O49" s="8"/>
      <c r="P49" s="8"/>
    </row>
    <row r="50" ht="15.75" customHeight="1">
      <c r="A50" s="8"/>
      <c r="B50" s="8"/>
      <c r="C50" s="8"/>
      <c r="D50" s="8"/>
      <c r="E50" s="8"/>
      <c r="F50" s="8"/>
      <c r="G50" s="8"/>
      <c r="H50" s="8"/>
      <c r="I50" s="8"/>
      <c r="J50" s="8"/>
      <c r="K50" s="8"/>
      <c r="L50" s="8"/>
      <c r="M50" s="8"/>
      <c r="N50" s="8"/>
      <c r="O50" s="8"/>
      <c r="P50" s="8"/>
    </row>
    <row r="51" ht="15.75" customHeight="1">
      <c r="A51" s="8"/>
      <c r="B51" s="8"/>
      <c r="C51" s="8"/>
      <c r="D51" s="8"/>
      <c r="E51" s="8"/>
      <c r="F51" s="8"/>
      <c r="G51" s="8"/>
      <c r="H51" s="8"/>
      <c r="I51" s="8"/>
      <c r="J51" s="8"/>
      <c r="K51" s="8"/>
      <c r="L51" s="8"/>
      <c r="M51" s="8"/>
      <c r="N51" s="8"/>
      <c r="O51" s="8"/>
      <c r="P51" s="8"/>
    </row>
    <row r="52" ht="15.75" customHeight="1">
      <c r="A52" s="8"/>
      <c r="B52" s="8"/>
      <c r="C52" s="8"/>
      <c r="D52" s="8"/>
      <c r="E52" s="8"/>
      <c r="F52" s="8"/>
      <c r="G52" s="8"/>
      <c r="H52" s="8"/>
      <c r="I52" s="8"/>
      <c r="J52" s="8"/>
      <c r="K52" s="8"/>
      <c r="L52" s="8"/>
      <c r="M52" s="8"/>
      <c r="N52" s="8"/>
      <c r="O52" s="8"/>
      <c r="P52" s="8"/>
    </row>
    <row r="53" ht="15.75" customHeight="1">
      <c r="A53" s="8"/>
      <c r="B53" s="8"/>
      <c r="C53" s="8"/>
      <c r="D53" s="8"/>
      <c r="E53" s="8"/>
      <c r="F53" s="8"/>
      <c r="G53" s="8"/>
      <c r="H53" s="8"/>
      <c r="I53" s="8"/>
      <c r="J53" s="8"/>
      <c r="K53" s="8"/>
      <c r="L53" s="8"/>
      <c r="M53" s="8"/>
      <c r="N53" s="8"/>
      <c r="O53" s="8"/>
      <c r="P53" s="8"/>
    </row>
    <row r="54" ht="15.75" customHeight="1">
      <c r="A54" s="8"/>
      <c r="B54" s="8"/>
      <c r="C54" s="8"/>
      <c r="D54" s="8"/>
      <c r="E54" s="8"/>
      <c r="F54" s="8"/>
      <c r="G54" s="8"/>
      <c r="H54" s="8"/>
      <c r="I54" s="8"/>
      <c r="J54" s="8"/>
      <c r="K54" s="8"/>
      <c r="L54" s="8"/>
      <c r="M54" s="8"/>
      <c r="N54" s="8"/>
      <c r="O54" s="8"/>
      <c r="P54" s="8"/>
    </row>
    <row r="55" ht="15.75" customHeight="1">
      <c r="A55" s="8"/>
      <c r="B55" s="8"/>
      <c r="C55" s="8"/>
      <c r="D55" s="8"/>
      <c r="E55" s="8"/>
      <c r="F55" s="8"/>
      <c r="G55" s="8"/>
      <c r="H55" s="8"/>
      <c r="I55" s="8"/>
      <c r="J55" s="8"/>
      <c r="K55" s="8"/>
      <c r="L55" s="8"/>
      <c r="M55" s="8"/>
      <c r="N55" s="8"/>
      <c r="O55" s="8"/>
      <c r="P55" s="8"/>
    </row>
    <row r="56" ht="15.75" customHeight="1">
      <c r="A56" s="8"/>
      <c r="B56" s="8"/>
      <c r="C56" s="8"/>
      <c r="D56" s="8"/>
      <c r="E56" s="8"/>
      <c r="F56" s="8"/>
      <c r="G56" s="8"/>
      <c r="H56" s="8"/>
      <c r="I56" s="8"/>
      <c r="J56" s="8"/>
      <c r="K56" s="8"/>
      <c r="L56" s="8"/>
      <c r="M56" s="8"/>
      <c r="N56" s="8"/>
      <c r="O56" s="8"/>
      <c r="P56" s="8"/>
    </row>
    <row r="57" ht="15.75" customHeight="1">
      <c r="A57" s="8"/>
      <c r="B57" s="8"/>
      <c r="C57" s="8"/>
      <c r="D57" s="8"/>
      <c r="E57" s="8"/>
      <c r="F57" s="8"/>
      <c r="G57" s="8"/>
      <c r="H57" s="8"/>
      <c r="I57" s="8"/>
      <c r="J57" s="8"/>
      <c r="K57" s="8"/>
      <c r="L57" s="8"/>
      <c r="M57" s="8"/>
      <c r="N57" s="8"/>
      <c r="O57" s="8"/>
      <c r="P57" s="8"/>
    </row>
    <row r="58" ht="15.75" customHeight="1">
      <c r="A58" s="8"/>
      <c r="B58" s="8"/>
      <c r="C58" s="8"/>
      <c r="D58" s="8"/>
      <c r="E58" s="8"/>
      <c r="F58" s="8"/>
      <c r="G58" s="8"/>
      <c r="H58" s="8"/>
      <c r="I58" s="8"/>
      <c r="J58" s="8"/>
      <c r="K58" s="8"/>
      <c r="L58" s="8"/>
      <c r="M58" s="8"/>
      <c r="N58" s="8"/>
      <c r="O58" s="8"/>
      <c r="P58" s="8"/>
    </row>
    <row r="59" ht="15.75" customHeight="1">
      <c r="A59" s="8"/>
      <c r="B59" s="8"/>
      <c r="C59" s="8"/>
      <c r="D59" s="8"/>
      <c r="E59" s="8"/>
      <c r="F59" s="8"/>
      <c r="G59" s="8"/>
      <c r="H59" s="8"/>
      <c r="I59" s="8"/>
      <c r="J59" s="8"/>
      <c r="K59" s="8"/>
      <c r="L59" s="8"/>
      <c r="M59" s="8"/>
      <c r="N59" s="8"/>
      <c r="O59" s="8"/>
      <c r="P59" s="8"/>
    </row>
    <row r="60" ht="15.75" customHeight="1">
      <c r="A60" s="8"/>
      <c r="B60" s="8"/>
      <c r="C60" s="8"/>
      <c r="D60" s="8"/>
      <c r="E60" s="8"/>
      <c r="F60" s="8"/>
      <c r="G60" s="8"/>
      <c r="H60" s="8"/>
      <c r="I60" s="8"/>
      <c r="J60" s="8"/>
      <c r="K60" s="8"/>
      <c r="L60" s="8"/>
      <c r="M60" s="8"/>
      <c r="N60" s="8"/>
      <c r="O60" s="8"/>
      <c r="P60" s="8"/>
    </row>
    <row r="61" ht="15.75" customHeight="1">
      <c r="A61" s="8"/>
      <c r="B61" s="8"/>
      <c r="C61" s="8"/>
      <c r="D61" s="8"/>
      <c r="E61" s="8"/>
      <c r="F61" s="8"/>
      <c r="G61" s="8"/>
      <c r="H61" s="8"/>
      <c r="I61" s="8"/>
      <c r="J61" s="8"/>
      <c r="K61" s="8"/>
      <c r="L61" s="8"/>
      <c r="M61" s="8"/>
      <c r="N61" s="8"/>
      <c r="O61" s="8"/>
      <c r="P61" s="8"/>
    </row>
    <row r="62" ht="15.75" customHeight="1">
      <c r="A62" s="8"/>
      <c r="B62" s="8"/>
      <c r="C62" s="8"/>
      <c r="D62" s="8"/>
      <c r="E62" s="8"/>
      <c r="F62" s="8"/>
      <c r="G62" s="8"/>
      <c r="H62" s="8"/>
      <c r="I62" s="8"/>
      <c r="J62" s="8"/>
      <c r="K62" s="8"/>
      <c r="L62" s="8"/>
      <c r="M62" s="8"/>
      <c r="N62" s="8"/>
      <c r="O62" s="8"/>
      <c r="P62" s="8"/>
    </row>
    <row r="63" ht="15.75" customHeight="1">
      <c r="A63" s="8"/>
      <c r="B63" s="8"/>
      <c r="C63" s="8"/>
      <c r="D63" s="8"/>
      <c r="E63" s="8"/>
      <c r="F63" s="8"/>
      <c r="G63" s="8"/>
      <c r="H63" s="8"/>
      <c r="I63" s="8"/>
      <c r="J63" s="8"/>
      <c r="K63" s="8"/>
      <c r="L63" s="8"/>
      <c r="M63" s="8"/>
      <c r="N63" s="8"/>
      <c r="O63" s="8"/>
      <c r="P63" s="8"/>
    </row>
    <row r="64" ht="15.75" customHeight="1">
      <c r="A64" s="8"/>
      <c r="B64" s="8"/>
      <c r="C64" s="8"/>
      <c r="D64" s="8"/>
      <c r="E64" s="8"/>
      <c r="F64" s="8"/>
      <c r="G64" s="8"/>
      <c r="H64" s="8"/>
      <c r="I64" s="8"/>
      <c r="J64" s="8"/>
      <c r="K64" s="8"/>
      <c r="L64" s="8"/>
      <c r="M64" s="8"/>
      <c r="N64" s="8"/>
      <c r="O64" s="8"/>
      <c r="P64" s="8"/>
    </row>
  </sheetData>
  <mergeCells count="1">
    <mergeCell ref="A33:F40"/>
  </mergeCells>
  <hyperlinks>
    <hyperlink ref="A6" r:id="rId1" location="" tooltip="" display="https://github.com/YueChengPeng/MagDocker/blob/main/datasheet/esp32-s3_datasheet.pdf"/>
    <hyperlink ref="A7" r:id="rId2" location="" tooltip="" display="https://wiki.seeedstudio.com/xiao_esp32s3_getting_started/"/>
    <hyperlink ref="A11" r:id="rId3" location="" tooltip="" display="https://github.com/YueChengPeng/MagDocker/blob/main/datasheet/LED%20vlhw5100.pdf"/>
    <hyperlink ref="A14" r:id="rId4" location="" tooltip="" display="https://github.com/YueChengPeng/MagDocker/blob/main/datasheet/button%20pts125.pdf"/>
    <hyperlink ref="A16" r:id="rId5" location="" tooltip="" display="https://electronics.stackexchange.com/questions/667471/when-you-have-a-pullup-resistor-does-the-system-consume-power"/>
    <hyperlink ref="A18" r:id="rId6" location="" tooltip="" display="https://github.com/YueChengPeng/MagDocker/blob/main/datasheet/Infineon-TLV493D-A1B6_3DMagnetic-UserManual-v01_03-EN.pdf"/>
    <hyperlink ref="A25" r:id="rId7" location="" tooltip="" display="https://github.com/YueChengPeng/MagDocker/blob/main/datasheet/lipo%20battery.pdf"/>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12"/>
  <sheetViews>
    <sheetView workbookViewId="0" showGridLines="0" defaultGridColor="1"/>
  </sheetViews>
  <sheetFormatPr defaultColWidth="16.3333" defaultRowHeight="13.45" customHeight="1" outlineLevelRow="0" outlineLevelCol="0"/>
  <cols>
    <col min="1" max="7" width="16.3516" style="36" customWidth="1"/>
    <col min="8" max="16384" width="16.3516" style="36" customWidth="1"/>
  </cols>
  <sheetData>
    <row r="1" ht="15.55" customHeight="1">
      <c r="A1" t="s" s="37">
        <v>32</v>
      </c>
      <c r="B1" s="37"/>
      <c r="C1" s="37"/>
      <c r="D1" s="37"/>
      <c r="E1" s="37"/>
      <c r="F1" s="37"/>
      <c r="G1" s="37"/>
    </row>
    <row r="2" ht="13.65" customHeight="1">
      <c r="A2" s="38"/>
      <c r="B2" s="39"/>
      <c r="C2" s="39"/>
      <c r="D2" s="39"/>
      <c r="E2" s="39"/>
      <c r="F2" s="39"/>
      <c r="G2" s="40"/>
    </row>
    <row r="3" ht="13.65" customHeight="1">
      <c r="A3" s="41"/>
      <c r="B3" t="s" s="42">
        <v>34</v>
      </c>
      <c r="C3" s="43"/>
      <c r="D3" s="43"/>
      <c r="E3" t="s" s="42">
        <v>35</v>
      </c>
      <c r="F3" s="43"/>
      <c r="G3" s="44"/>
    </row>
    <row r="4" ht="13.65" customHeight="1">
      <c r="A4" s="41"/>
      <c r="B4" t="s" s="42">
        <f>'System Parameters - Table 1'!E5</f>
        <v>9</v>
      </c>
      <c r="C4" s="45">
        <f>SUMPRODUCT('System Parameters - Table 1'!B7:B21,'System Parameters - Table 1'!E7:E21)</f>
        <v>16.76916</v>
      </c>
      <c r="D4" t="s" s="42">
        <v>13</v>
      </c>
      <c r="E4" s="46">
        <f>C8/C4</f>
        <v>419.2219526798</v>
      </c>
      <c r="F4" t="s" s="42">
        <v>36</v>
      </c>
      <c r="G4" s="44"/>
    </row>
    <row r="5" ht="13.65" customHeight="1">
      <c r="A5" s="41"/>
      <c r="B5" t="s" s="42">
        <f>'System Parameters - Table 1'!F5</f>
        <v>10</v>
      </c>
      <c r="C5" s="45">
        <f>SUMPRODUCT('System Parameters - Table 1'!B7:B21,'System Parameters - Table 1'!F7:F21)</f>
        <v>336.99738</v>
      </c>
      <c r="D5" t="s" s="42">
        <v>13</v>
      </c>
      <c r="E5" s="46">
        <f>C8/C5</f>
        <v>20.8606963057102</v>
      </c>
      <c r="F5" t="s" s="42">
        <v>36</v>
      </c>
      <c r="G5" s="44"/>
    </row>
    <row r="6" ht="13.3" customHeight="1">
      <c r="A6" s="47"/>
      <c r="B6" s="48"/>
      <c r="C6" s="48"/>
      <c r="D6" s="48"/>
      <c r="E6" s="48"/>
      <c r="F6" s="48"/>
      <c r="G6" s="49"/>
    </row>
    <row r="7" ht="13" customHeight="1">
      <c r="A7" s="47"/>
      <c r="B7" t="s" s="50">
        <v>37</v>
      </c>
      <c r="C7" s="51"/>
      <c r="D7" s="51"/>
      <c r="E7" s="51"/>
      <c r="F7" s="51"/>
      <c r="G7" s="49"/>
    </row>
    <row r="8" ht="13" customHeight="1">
      <c r="A8" s="47"/>
      <c r="B8" s="51"/>
      <c r="C8" s="52">
        <f>'System Parameters - Table 1'!B26*'System Parameters - Table 1'!B27*'System Parameters - Table 1'!B28</f>
        <v>7030</v>
      </c>
      <c r="D8" t="s" s="50">
        <v>38</v>
      </c>
      <c r="E8" s="51"/>
      <c r="F8" s="51"/>
      <c r="G8" s="49"/>
    </row>
    <row r="9" ht="13.3" customHeight="1">
      <c r="A9" s="47"/>
      <c r="B9" s="53"/>
      <c r="C9" s="53"/>
      <c r="D9" s="53"/>
      <c r="E9" s="51"/>
      <c r="F9" s="51"/>
      <c r="G9" s="49"/>
    </row>
    <row r="10" ht="13.65" customHeight="1">
      <c r="A10" s="41"/>
      <c r="B10" t="s" s="54">
        <v>39</v>
      </c>
      <c r="C10" s="55">
        <f>C8/(C4*'System Parameters - Table 1'!E24+C5*'System Parameters - Table 1'!F24)</f>
        <v>6.74071364577797</v>
      </c>
      <c r="D10" t="s" s="54">
        <v>40</v>
      </c>
      <c r="E10" s="56"/>
      <c r="F10" s="51"/>
      <c r="G10" s="49"/>
    </row>
    <row r="11" ht="13.65" customHeight="1">
      <c r="A11" s="41"/>
      <c r="B11" t="s" s="54">
        <v>41</v>
      </c>
      <c r="C11" s="55">
        <f>C10*24</f>
        <v>161.777127498671</v>
      </c>
      <c r="D11" t="s" s="54">
        <v>36</v>
      </c>
      <c r="E11" s="56"/>
      <c r="F11" s="51"/>
      <c r="G11" s="49"/>
    </row>
    <row r="12" ht="13.65" customHeight="1">
      <c r="A12" s="57"/>
      <c r="B12" s="58"/>
      <c r="C12" s="58"/>
      <c r="D12" s="58"/>
      <c r="E12" s="59"/>
      <c r="F12" s="59"/>
      <c r="G12" s="60"/>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1:S109"/>
  <sheetViews>
    <sheetView workbookViewId="0" showGridLines="0" defaultGridColor="1"/>
  </sheetViews>
  <sheetFormatPr defaultColWidth="12.6667" defaultRowHeight="15.75" customHeight="1" outlineLevelRow="0" outlineLevelCol="0"/>
  <cols>
    <col min="1" max="19" width="12.6719" style="61" customWidth="1"/>
    <col min="20" max="16384" width="12.6719" style="61" customWidth="1"/>
  </cols>
  <sheetData>
    <row r="1" ht="15.75" customHeight="1">
      <c r="A1" s="8"/>
      <c r="B1" s="8"/>
      <c r="C1" s="8"/>
      <c r="D1" s="8"/>
      <c r="E1" s="8"/>
      <c r="F1" s="8"/>
      <c r="G1" s="8"/>
      <c r="H1" s="8"/>
      <c r="I1" s="8"/>
      <c r="J1" s="8"/>
      <c r="K1" s="8"/>
      <c r="L1" s="8"/>
      <c r="M1" s="8"/>
      <c r="N1" s="8"/>
      <c r="O1" s="8"/>
      <c r="P1" s="8"/>
      <c r="Q1" s="8"/>
      <c r="R1" s="8"/>
      <c r="S1" s="8"/>
    </row>
    <row r="2" ht="15.75" customHeight="1">
      <c r="A2" s="8"/>
      <c r="B2" s="8"/>
      <c r="C2" s="8"/>
      <c r="D2" s="8"/>
      <c r="E2" s="8"/>
      <c r="F2" s="8"/>
      <c r="G2" s="8"/>
      <c r="H2" s="8"/>
      <c r="I2" s="8"/>
      <c r="J2" s="8"/>
      <c r="K2" s="8"/>
      <c r="L2" s="8"/>
      <c r="M2" s="8"/>
      <c r="N2" s="8"/>
      <c r="O2" s="8"/>
      <c r="P2" s="8"/>
      <c r="Q2" s="8"/>
      <c r="R2" s="8"/>
      <c r="S2" s="8"/>
    </row>
    <row r="3" ht="15.75" customHeight="1">
      <c r="A3" s="8"/>
      <c r="B3" s="8"/>
      <c r="C3" s="8"/>
      <c r="D3" s="8"/>
      <c r="E3" s="8"/>
      <c r="F3" s="8"/>
      <c r="G3" s="8"/>
      <c r="H3" s="8"/>
      <c r="I3" s="8"/>
      <c r="J3" s="8"/>
      <c r="K3" s="8"/>
      <c r="L3" s="8"/>
      <c r="M3" s="8"/>
      <c r="N3" s="8"/>
      <c r="O3" s="8"/>
      <c r="P3" s="8"/>
      <c r="Q3" s="8"/>
      <c r="R3" s="8"/>
      <c r="S3" s="8"/>
    </row>
    <row r="4" ht="15.75" customHeight="1">
      <c r="A4" s="8"/>
      <c r="B4" s="8"/>
      <c r="C4" s="8"/>
      <c r="D4" s="8"/>
      <c r="E4" s="8"/>
      <c r="F4" s="8"/>
      <c r="G4" s="8"/>
      <c r="H4" s="8"/>
      <c r="I4" s="8"/>
      <c r="J4" s="8"/>
      <c r="K4" s="8"/>
      <c r="L4" s="8"/>
      <c r="M4" s="8"/>
      <c r="N4" s="8"/>
      <c r="O4" s="8"/>
      <c r="P4" s="8"/>
      <c r="Q4" s="8"/>
      <c r="R4" s="8"/>
      <c r="S4" s="8"/>
    </row>
    <row r="5" ht="15.75" customHeight="1">
      <c r="A5" s="8"/>
      <c r="B5" s="8"/>
      <c r="C5" s="8"/>
      <c r="D5" s="8"/>
      <c r="E5" s="8"/>
      <c r="F5" s="8"/>
      <c r="G5" s="8"/>
      <c r="H5" s="8"/>
      <c r="I5" s="8"/>
      <c r="J5" s="8"/>
      <c r="K5" s="8"/>
      <c r="L5" s="8"/>
      <c r="M5" s="8"/>
      <c r="N5" s="8"/>
      <c r="O5" s="8"/>
      <c r="P5" s="8"/>
      <c r="Q5" s="8"/>
      <c r="R5" s="8"/>
      <c r="S5" s="8"/>
    </row>
    <row r="6" ht="15.75" customHeight="1">
      <c r="A6" s="8"/>
      <c r="B6" s="8"/>
      <c r="C6" s="8"/>
      <c r="D6" s="8"/>
      <c r="E6" s="8"/>
      <c r="F6" s="8"/>
      <c r="G6" s="8"/>
      <c r="H6" s="8"/>
      <c r="I6" s="8"/>
      <c r="J6" s="8"/>
      <c r="K6" s="8"/>
      <c r="L6" s="8"/>
      <c r="M6" s="8"/>
      <c r="N6" s="8"/>
      <c r="O6" s="8"/>
      <c r="P6" s="8"/>
      <c r="Q6" s="8"/>
      <c r="R6" s="8"/>
      <c r="S6" s="8"/>
    </row>
    <row r="7" ht="15.75" customHeight="1">
      <c r="A7" s="8"/>
      <c r="B7" s="8"/>
      <c r="C7" s="8"/>
      <c r="D7" s="8"/>
      <c r="E7" s="8"/>
      <c r="F7" s="8"/>
      <c r="G7" s="8"/>
      <c r="H7" s="8"/>
      <c r="I7" s="8"/>
      <c r="J7" s="8"/>
      <c r="K7" s="8"/>
      <c r="L7" s="8"/>
      <c r="M7" s="8"/>
      <c r="N7" s="8"/>
      <c r="O7" s="8"/>
      <c r="P7" s="8"/>
      <c r="Q7" s="8"/>
      <c r="R7" s="8"/>
      <c r="S7" s="8"/>
    </row>
    <row r="8" ht="15.75" customHeight="1">
      <c r="A8" s="8"/>
      <c r="B8" s="8"/>
      <c r="C8" s="8"/>
      <c r="D8" s="8"/>
      <c r="E8" s="8"/>
      <c r="F8" s="8"/>
      <c r="G8" s="8"/>
      <c r="H8" s="8"/>
      <c r="I8" s="8"/>
      <c r="J8" s="8"/>
      <c r="K8" s="8"/>
      <c r="L8" s="8"/>
      <c r="M8" s="8"/>
      <c r="N8" s="8"/>
      <c r="O8" s="8"/>
      <c r="P8" s="8"/>
      <c r="Q8" s="8"/>
      <c r="R8" s="8"/>
      <c r="S8" s="8"/>
    </row>
    <row r="9" ht="15.75" customHeight="1">
      <c r="A9" s="8"/>
      <c r="B9" s="8"/>
      <c r="C9" s="8"/>
      <c r="D9" s="8"/>
      <c r="E9" s="8"/>
      <c r="F9" s="8"/>
      <c r="G9" s="8"/>
      <c r="H9" s="8"/>
      <c r="I9" s="8"/>
      <c r="J9" s="8"/>
      <c r="K9" s="8"/>
      <c r="L9" s="8"/>
      <c r="M9" s="8"/>
      <c r="N9" s="8"/>
      <c r="O9" s="8"/>
      <c r="P9" s="8"/>
      <c r="Q9" s="8"/>
      <c r="R9" s="8"/>
      <c r="S9" s="8"/>
    </row>
    <row r="10" ht="15.75" customHeight="1">
      <c r="A10" s="8"/>
      <c r="B10" s="8"/>
      <c r="C10" s="8"/>
      <c r="D10" s="8"/>
      <c r="E10" s="8"/>
      <c r="F10" s="8"/>
      <c r="G10" s="8"/>
      <c r="H10" s="8"/>
      <c r="I10" s="8"/>
      <c r="J10" s="8"/>
      <c r="K10" s="8"/>
      <c r="L10" s="8"/>
      <c r="M10" s="8"/>
      <c r="N10" s="8"/>
      <c r="O10" s="8"/>
      <c r="P10" s="8"/>
      <c r="Q10" s="8"/>
      <c r="R10" s="8"/>
      <c r="S10" s="8"/>
    </row>
    <row r="11" ht="15.75" customHeight="1">
      <c r="A11" s="8"/>
      <c r="B11" s="8"/>
      <c r="C11" s="8"/>
      <c r="D11" s="8"/>
      <c r="E11" s="8"/>
      <c r="F11" s="8"/>
      <c r="G11" s="8"/>
      <c r="H11" s="8"/>
      <c r="I11" s="8"/>
      <c r="J11" s="8"/>
      <c r="K11" s="8"/>
      <c r="L11" s="8"/>
      <c r="M11" s="8"/>
      <c r="N11" s="8"/>
      <c r="O11" s="8"/>
      <c r="P11" s="8"/>
      <c r="Q11" s="8"/>
      <c r="R11" s="8"/>
      <c r="S11" s="8"/>
    </row>
    <row r="12" ht="15.75" customHeight="1">
      <c r="A12" s="8"/>
      <c r="B12" s="8"/>
      <c r="C12" s="8"/>
      <c r="D12" s="8"/>
      <c r="E12" s="8"/>
      <c r="F12" s="8"/>
      <c r="G12" s="8"/>
      <c r="H12" s="8"/>
      <c r="I12" s="8"/>
      <c r="J12" s="8"/>
      <c r="K12" s="8"/>
      <c r="L12" s="8"/>
      <c r="M12" s="8"/>
      <c r="N12" s="8"/>
      <c r="O12" s="8"/>
      <c r="P12" s="8"/>
      <c r="Q12" s="8"/>
      <c r="R12" s="8"/>
      <c r="S12" s="8"/>
    </row>
    <row r="13" ht="15.75" customHeight="1">
      <c r="A13" s="8"/>
      <c r="B13" s="8"/>
      <c r="C13" s="8"/>
      <c r="D13" s="8"/>
      <c r="E13" s="8"/>
      <c r="F13" s="8"/>
      <c r="G13" s="8"/>
      <c r="H13" s="8"/>
      <c r="I13" s="8"/>
      <c r="J13" s="8"/>
      <c r="K13" s="8"/>
      <c r="L13" s="8"/>
      <c r="M13" s="8"/>
      <c r="N13" s="8"/>
      <c r="O13" s="8"/>
      <c r="P13" s="8"/>
      <c r="Q13" s="8"/>
      <c r="R13" s="8"/>
      <c r="S13" s="8"/>
    </row>
    <row r="14" ht="15.75" customHeight="1">
      <c r="A14" s="8"/>
      <c r="B14" s="8"/>
      <c r="C14" s="8"/>
      <c r="D14" s="8"/>
      <c r="E14" s="8"/>
      <c r="F14" s="8"/>
      <c r="G14" s="8"/>
      <c r="H14" s="8"/>
      <c r="I14" s="8"/>
      <c r="J14" s="8"/>
      <c r="K14" s="8"/>
      <c r="L14" s="8"/>
      <c r="M14" s="8"/>
      <c r="N14" s="8"/>
      <c r="O14" s="8"/>
      <c r="P14" s="8"/>
      <c r="Q14" s="8"/>
      <c r="R14" s="8"/>
      <c r="S14" s="8"/>
    </row>
    <row r="15" ht="15.75" customHeight="1">
      <c r="A15" s="8"/>
      <c r="B15" s="8"/>
      <c r="C15" s="8"/>
      <c r="D15" s="8"/>
      <c r="E15" s="8"/>
      <c r="F15" s="8"/>
      <c r="G15" s="8"/>
      <c r="H15" s="8"/>
      <c r="I15" s="8"/>
      <c r="J15" s="8"/>
      <c r="K15" s="8"/>
      <c r="L15" s="8"/>
      <c r="M15" s="8"/>
      <c r="N15" s="8"/>
      <c r="O15" s="8"/>
      <c r="P15" s="8"/>
      <c r="Q15" s="8"/>
      <c r="R15" s="8"/>
      <c r="S15" s="8"/>
    </row>
    <row r="16" ht="15.75" customHeight="1">
      <c r="A16" s="8"/>
      <c r="B16" s="8"/>
      <c r="C16" s="8"/>
      <c r="D16" s="8"/>
      <c r="E16" s="8"/>
      <c r="F16" s="8"/>
      <c r="G16" s="8"/>
      <c r="H16" s="8"/>
      <c r="I16" s="8"/>
      <c r="J16" s="8"/>
      <c r="K16" s="8"/>
      <c r="L16" s="8"/>
      <c r="M16" s="8"/>
      <c r="N16" s="8"/>
      <c r="O16" s="8"/>
      <c r="P16" s="8"/>
      <c r="Q16" s="8"/>
      <c r="R16" s="8"/>
      <c r="S16" s="8"/>
    </row>
    <row r="17" ht="15.75" customHeight="1">
      <c r="A17" s="8"/>
      <c r="B17" s="8"/>
      <c r="C17" s="8"/>
      <c r="D17" s="8"/>
      <c r="E17" s="8"/>
      <c r="F17" s="8"/>
      <c r="G17" s="8"/>
      <c r="H17" s="8"/>
      <c r="I17" s="8"/>
      <c r="J17" s="8"/>
      <c r="K17" s="8"/>
      <c r="L17" s="8"/>
      <c r="M17" s="8"/>
      <c r="N17" s="8"/>
      <c r="O17" s="8"/>
      <c r="P17" s="8"/>
      <c r="Q17" s="8"/>
      <c r="R17" s="8"/>
      <c r="S17" s="8"/>
    </row>
    <row r="18" ht="15.75" customHeight="1">
      <c r="A18" s="8"/>
      <c r="B18" s="8"/>
      <c r="C18" s="8"/>
      <c r="D18" s="8"/>
      <c r="E18" s="8"/>
      <c r="F18" s="8"/>
      <c r="G18" s="8"/>
      <c r="H18" s="8"/>
      <c r="I18" s="8"/>
      <c r="J18" s="8"/>
      <c r="K18" s="8"/>
      <c r="L18" s="8"/>
      <c r="M18" s="8"/>
      <c r="N18" s="8"/>
      <c r="O18" s="8"/>
      <c r="P18" s="8"/>
      <c r="Q18" s="8"/>
      <c r="R18" s="8"/>
      <c r="S18" s="8"/>
    </row>
    <row r="19" ht="15.75" customHeight="1">
      <c r="A19" s="8"/>
      <c r="B19" s="8"/>
      <c r="C19" s="8"/>
      <c r="D19" s="8"/>
      <c r="E19" s="8"/>
      <c r="F19" s="8"/>
      <c r="G19" s="8"/>
      <c r="H19" s="8"/>
      <c r="I19" s="8"/>
      <c r="J19" s="8"/>
      <c r="K19" s="8"/>
      <c r="L19" s="8"/>
      <c r="M19" s="8"/>
      <c r="N19" s="8"/>
      <c r="O19" s="8"/>
      <c r="P19" s="8"/>
      <c r="Q19" s="8"/>
      <c r="R19" s="8"/>
      <c r="S19" s="8"/>
    </row>
    <row r="20" ht="15.75" customHeight="1">
      <c r="A20" s="8"/>
      <c r="B20" s="8"/>
      <c r="C20" s="8"/>
      <c r="D20" s="8"/>
      <c r="E20" s="8"/>
      <c r="F20" s="8"/>
      <c r="G20" s="8"/>
      <c r="H20" s="8"/>
      <c r="I20" s="8"/>
      <c r="J20" s="8"/>
      <c r="K20" s="8"/>
      <c r="L20" s="8"/>
      <c r="M20" s="8"/>
      <c r="N20" s="8"/>
      <c r="O20" s="8"/>
      <c r="P20" s="8"/>
      <c r="Q20" s="8"/>
      <c r="R20" s="8"/>
      <c r="S20" s="8"/>
    </row>
    <row r="21" ht="15.75" customHeight="1">
      <c r="A21" s="8"/>
      <c r="B21" s="8"/>
      <c r="C21" s="8"/>
      <c r="D21" s="8"/>
      <c r="E21" s="8"/>
      <c r="F21" s="8"/>
      <c r="G21" s="8"/>
      <c r="H21" s="8"/>
      <c r="I21" s="8"/>
      <c r="J21" s="8"/>
      <c r="K21" s="8"/>
      <c r="L21" s="8"/>
      <c r="M21" s="8"/>
      <c r="N21" s="8"/>
      <c r="O21" s="8"/>
      <c r="P21" s="8"/>
      <c r="Q21" s="8"/>
      <c r="R21" s="8"/>
      <c r="S21" s="8"/>
    </row>
    <row r="22" ht="15.75" customHeight="1">
      <c r="A22" s="8"/>
      <c r="B22" s="8"/>
      <c r="C22" s="8"/>
      <c r="D22" s="8"/>
      <c r="E22" s="8"/>
      <c r="F22" s="8"/>
      <c r="G22" s="8"/>
      <c r="H22" s="8"/>
      <c r="I22" s="8"/>
      <c r="J22" s="8"/>
      <c r="K22" s="8"/>
      <c r="L22" s="8"/>
      <c r="M22" s="8"/>
      <c r="N22" s="8"/>
      <c r="O22" s="8"/>
      <c r="P22" s="8"/>
      <c r="Q22" s="8"/>
      <c r="R22" s="8"/>
      <c r="S22" s="8"/>
    </row>
    <row r="23" ht="15.75" customHeight="1">
      <c r="A23" s="8"/>
      <c r="B23" s="8"/>
      <c r="C23" s="8"/>
      <c r="D23" s="8"/>
      <c r="E23" s="8"/>
      <c r="F23" s="8"/>
      <c r="G23" s="8"/>
      <c r="H23" s="8"/>
      <c r="I23" s="8"/>
      <c r="J23" s="8"/>
      <c r="K23" s="8"/>
      <c r="L23" s="8"/>
      <c r="M23" s="8"/>
      <c r="N23" s="8"/>
      <c r="O23" s="8"/>
      <c r="P23" s="8"/>
      <c r="Q23" s="8"/>
      <c r="R23" s="8"/>
      <c r="S23" s="8"/>
    </row>
    <row r="24" ht="15.75" customHeight="1">
      <c r="A24" s="8"/>
      <c r="B24" s="8"/>
      <c r="C24" s="8"/>
      <c r="D24" s="8"/>
      <c r="E24" s="8"/>
      <c r="F24" s="8"/>
      <c r="G24" s="8"/>
      <c r="H24" s="8"/>
      <c r="I24" s="8"/>
      <c r="J24" s="8"/>
      <c r="K24" s="8"/>
      <c r="L24" s="8"/>
      <c r="M24" s="8"/>
      <c r="N24" s="8"/>
      <c r="O24" s="8"/>
      <c r="P24" s="8"/>
      <c r="Q24" s="8"/>
      <c r="R24" s="8"/>
      <c r="S24" s="8"/>
    </row>
    <row r="25" ht="15.75" customHeight="1">
      <c r="A25" s="8"/>
      <c r="B25" s="8"/>
      <c r="C25" s="8"/>
      <c r="D25" s="8"/>
      <c r="E25" s="8"/>
      <c r="F25" s="8"/>
      <c r="G25" s="8"/>
      <c r="H25" s="8"/>
      <c r="I25" s="8"/>
      <c r="J25" s="8"/>
      <c r="K25" s="8"/>
      <c r="L25" s="8"/>
      <c r="M25" s="8"/>
      <c r="N25" s="8"/>
      <c r="O25" s="8"/>
      <c r="P25" s="8"/>
      <c r="Q25" s="8"/>
      <c r="R25" s="8"/>
      <c r="S25" s="8"/>
    </row>
    <row r="26" ht="15.75" customHeight="1">
      <c r="A26" s="8"/>
      <c r="B26" s="8"/>
      <c r="C26" s="8"/>
      <c r="D26" s="8"/>
      <c r="E26" s="8"/>
      <c r="F26" s="8"/>
      <c r="G26" s="8"/>
      <c r="H26" s="8"/>
      <c r="I26" s="8"/>
      <c r="J26" s="8"/>
      <c r="K26" s="8"/>
      <c r="L26" s="8"/>
      <c r="M26" s="8"/>
      <c r="N26" s="8"/>
      <c r="O26" s="8"/>
      <c r="P26" s="8"/>
      <c r="Q26" s="8"/>
      <c r="R26" s="8"/>
      <c r="S26" s="8"/>
    </row>
    <row r="27" ht="15.75" customHeight="1">
      <c r="A27" s="8"/>
      <c r="B27" s="8"/>
      <c r="C27" s="8"/>
      <c r="D27" s="8"/>
      <c r="E27" s="8"/>
      <c r="F27" s="8"/>
      <c r="G27" s="8"/>
      <c r="H27" s="8"/>
      <c r="I27" s="8"/>
      <c r="J27" s="8"/>
      <c r="K27" s="8"/>
      <c r="L27" s="8"/>
      <c r="M27" s="8"/>
      <c r="N27" s="8"/>
      <c r="O27" s="8"/>
      <c r="P27" s="8"/>
      <c r="Q27" s="8"/>
      <c r="R27" s="8"/>
      <c r="S27" s="8"/>
    </row>
    <row r="28" ht="15.75" customHeight="1">
      <c r="A28" s="8"/>
      <c r="B28" s="8"/>
      <c r="C28" s="8"/>
      <c r="D28" s="8"/>
      <c r="E28" s="8"/>
      <c r="F28" s="8"/>
      <c r="G28" s="8"/>
      <c r="H28" s="8"/>
      <c r="I28" s="8"/>
      <c r="J28" s="8"/>
      <c r="K28" s="8"/>
      <c r="L28" s="8"/>
      <c r="M28" s="8"/>
      <c r="N28" s="8"/>
      <c r="O28" s="8"/>
      <c r="P28" s="8"/>
      <c r="Q28" s="8"/>
      <c r="R28" s="8"/>
      <c r="S28" s="8"/>
    </row>
    <row r="29" ht="15.75" customHeight="1">
      <c r="A29" s="8"/>
      <c r="B29" s="8"/>
      <c r="C29" s="8"/>
      <c r="D29" s="8"/>
      <c r="E29" s="8"/>
      <c r="F29" s="8"/>
      <c r="G29" s="8"/>
      <c r="H29" s="8"/>
      <c r="I29" s="8"/>
      <c r="J29" s="8"/>
      <c r="K29" s="8"/>
      <c r="L29" s="8"/>
      <c r="M29" s="8"/>
      <c r="N29" s="8"/>
      <c r="O29" s="8"/>
      <c r="P29" s="8"/>
      <c r="Q29" s="8"/>
      <c r="R29" s="8"/>
      <c r="S29" s="8"/>
    </row>
    <row r="30" ht="15.75" customHeight="1">
      <c r="A30" s="8"/>
      <c r="B30" s="8"/>
      <c r="C30" s="8"/>
      <c r="D30" s="8"/>
      <c r="E30" s="8"/>
      <c r="F30" s="8"/>
      <c r="G30" s="8"/>
      <c r="H30" s="8"/>
      <c r="I30" s="8"/>
      <c r="J30" s="8"/>
      <c r="K30" s="8"/>
      <c r="L30" s="8"/>
      <c r="M30" s="8"/>
      <c r="N30" s="8"/>
      <c r="O30" s="8"/>
      <c r="P30" s="8"/>
      <c r="Q30" s="8"/>
      <c r="R30" s="8"/>
      <c r="S30" s="8"/>
    </row>
    <row r="31" ht="15.75" customHeight="1">
      <c r="A31" s="8"/>
      <c r="B31" s="8"/>
      <c r="C31" s="8"/>
      <c r="D31" s="8"/>
      <c r="E31" s="8"/>
      <c r="F31" s="8"/>
      <c r="G31" s="8"/>
      <c r="H31" s="8"/>
      <c r="I31" s="8"/>
      <c r="J31" s="8"/>
      <c r="K31" s="8"/>
      <c r="L31" s="8"/>
      <c r="M31" s="8"/>
      <c r="N31" s="8"/>
      <c r="O31" s="8"/>
      <c r="P31" s="8"/>
      <c r="Q31" s="8"/>
      <c r="R31" s="8"/>
      <c r="S31" s="8"/>
    </row>
    <row r="32" ht="15.75" customHeight="1">
      <c r="A32" s="8"/>
      <c r="B32" s="8"/>
      <c r="C32" s="8"/>
      <c r="D32" s="8"/>
      <c r="E32" s="8"/>
      <c r="F32" s="8"/>
      <c r="G32" s="8"/>
      <c r="H32" s="8"/>
      <c r="I32" s="8"/>
      <c r="J32" s="8"/>
      <c r="K32" s="8"/>
      <c r="L32" s="8"/>
      <c r="M32" s="8"/>
      <c r="N32" s="8"/>
      <c r="O32" s="8"/>
      <c r="P32" s="8"/>
      <c r="Q32" s="8"/>
      <c r="R32" s="8"/>
      <c r="S32" s="8"/>
    </row>
    <row r="33" ht="15.75" customHeight="1">
      <c r="A33" s="8"/>
      <c r="B33" s="8"/>
      <c r="C33" s="8"/>
      <c r="D33" s="8"/>
      <c r="E33" s="8"/>
      <c r="F33" s="8"/>
      <c r="G33" s="8"/>
      <c r="H33" s="8"/>
      <c r="I33" s="8"/>
      <c r="J33" s="8"/>
      <c r="K33" s="8"/>
      <c r="L33" s="8"/>
      <c r="M33" s="8"/>
      <c r="N33" s="8"/>
      <c r="O33" s="8"/>
      <c r="P33" s="8"/>
      <c r="Q33" s="8"/>
      <c r="R33" s="8"/>
      <c r="S33" s="8"/>
    </row>
    <row r="34" ht="15.75" customHeight="1">
      <c r="A34" s="8"/>
      <c r="B34" s="8"/>
      <c r="C34" s="8"/>
      <c r="D34" s="8"/>
      <c r="E34" s="8"/>
      <c r="F34" s="8"/>
      <c r="G34" s="8"/>
      <c r="H34" s="8"/>
      <c r="I34" s="8"/>
      <c r="J34" s="8"/>
      <c r="K34" s="8"/>
      <c r="L34" s="8"/>
      <c r="M34" s="8"/>
      <c r="N34" s="8"/>
      <c r="O34" s="8"/>
      <c r="P34" s="8"/>
      <c r="Q34" s="8"/>
      <c r="R34" s="8"/>
      <c r="S34" s="8"/>
    </row>
    <row r="35" ht="15.75" customHeight="1">
      <c r="A35" s="8"/>
      <c r="B35" s="8"/>
      <c r="C35" s="8"/>
      <c r="D35" s="8"/>
      <c r="E35" s="8"/>
      <c r="F35" s="8"/>
      <c r="G35" s="8"/>
      <c r="H35" s="8"/>
      <c r="I35" s="8"/>
      <c r="J35" s="8"/>
      <c r="K35" s="8"/>
      <c r="L35" s="8"/>
      <c r="M35" s="8"/>
      <c r="N35" s="8"/>
      <c r="O35" s="8"/>
      <c r="P35" s="8"/>
      <c r="Q35" s="8"/>
      <c r="R35" s="8"/>
      <c r="S35" s="8"/>
    </row>
    <row r="36" ht="15.75" customHeight="1">
      <c r="A36" s="8"/>
      <c r="B36" s="8"/>
      <c r="C36" s="8"/>
      <c r="D36" s="8"/>
      <c r="E36" s="8"/>
      <c r="F36" s="8"/>
      <c r="G36" s="8"/>
      <c r="H36" s="8"/>
      <c r="I36" s="8"/>
      <c r="J36" s="8"/>
      <c r="K36" s="8"/>
      <c r="L36" s="8"/>
      <c r="M36" s="8"/>
      <c r="N36" s="8"/>
      <c r="O36" s="8"/>
      <c r="P36" s="8"/>
      <c r="Q36" s="8"/>
      <c r="R36" s="8"/>
      <c r="S36" s="8"/>
    </row>
    <row r="37" ht="15.75" customHeight="1">
      <c r="A37" s="8"/>
      <c r="B37" s="8"/>
      <c r="C37" s="8"/>
      <c r="D37" s="8"/>
      <c r="E37" s="8"/>
      <c r="F37" s="8"/>
      <c r="G37" s="8"/>
      <c r="H37" s="8"/>
      <c r="I37" s="8"/>
      <c r="J37" s="8"/>
      <c r="K37" s="8"/>
      <c r="L37" s="8"/>
      <c r="M37" s="8"/>
      <c r="N37" s="8"/>
      <c r="O37" s="8"/>
      <c r="P37" s="8"/>
      <c r="Q37" s="8"/>
      <c r="R37" s="8"/>
      <c r="S37" s="8"/>
    </row>
    <row r="38" ht="15.75" customHeight="1">
      <c r="A38" s="8"/>
      <c r="B38" s="8"/>
      <c r="C38" s="8"/>
      <c r="D38" s="8"/>
      <c r="E38" s="8"/>
      <c r="F38" s="8"/>
      <c r="G38" s="8"/>
      <c r="H38" s="8"/>
      <c r="I38" s="8"/>
      <c r="J38" s="8"/>
      <c r="K38" s="8"/>
      <c r="L38" s="8"/>
      <c r="M38" s="8"/>
      <c r="N38" s="8"/>
      <c r="O38" s="8"/>
      <c r="P38" s="8"/>
      <c r="Q38" s="8"/>
      <c r="R38" s="8"/>
      <c r="S38" s="8"/>
    </row>
    <row r="39" ht="15.75" customHeight="1">
      <c r="A39" s="8"/>
      <c r="B39" s="8"/>
      <c r="C39" s="8"/>
      <c r="D39" s="8"/>
      <c r="E39" s="8"/>
      <c r="F39" s="8"/>
      <c r="G39" s="8"/>
      <c r="H39" s="8"/>
      <c r="I39" s="8"/>
      <c r="J39" s="8"/>
      <c r="K39" s="8"/>
      <c r="L39" s="8"/>
      <c r="M39" s="8"/>
      <c r="N39" s="8"/>
      <c r="O39" s="8"/>
      <c r="P39" s="8"/>
      <c r="Q39" s="8"/>
      <c r="R39" s="8"/>
      <c r="S39" s="8"/>
    </row>
    <row r="40" ht="15.75" customHeight="1">
      <c r="A40" s="8"/>
      <c r="B40" s="8"/>
      <c r="C40" s="8"/>
      <c r="D40" s="8"/>
      <c r="E40" s="8"/>
      <c r="F40" s="8"/>
      <c r="G40" s="8"/>
      <c r="H40" s="8"/>
      <c r="I40" s="8"/>
      <c r="J40" s="8"/>
      <c r="K40" s="8"/>
      <c r="L40" s="8"/>
      <c r="M40" s="8"/>
      <c r="N40" s="8"/>
      <c r="O40" s="8"/>
      <c r="P40" s="8"/>
      <c r="Q40" s="8"/>
      <c r="R40" s="8"/>
      <c r="S40" s="8"/>
    </row>
    <row r="41" ht="15.75" customHeight="1">
      <c r="A41" s="8"/>
      <c r="B41" s="8"/>
      <c r="C41" s="8"/>
      <c r="D41" s="8"/>
      <c r="E41" s="8"/>
      <c r="F41" s="8"/>
      <c r="G41" s="8"/>
      <c r="H41" s="8"/>
      <c r="I41" s="8"/>
      <c r="J41" s="8"/>
      <c r="K41" s="8"/>
      <c r="L41" s="8"/>
      <c r="M41" s="8"/>
      <c r="N41" s="8"/>
      <c r="O41" s="8"/>
      <c r="P41" s="8"/>
      <c r="Q41" s="8"/>
      <c r="R41" s="8"/>
      <c r="S41" s="8"/>
    </row>
    <row r="42" ht="15.75" customHeight="1">
      <c r="A42" s="8"/>
      <c r="B42" s="8"/>
      <c r="C42" s="8"/>
      <c r="D42" s="8"/>
      <c r="E42" s="8"/>
      <c r="F42" s="8"/>
      <c r="G42" s="8"/>
      <c r="H42" s="8"/>
      <c r="I42" s="8"/>
      <c r="J42" s="8"/>
      <c r="K42" s="8"/>
      <c r="L42" s="8"/>
      <c r="M42" s="8"/>
      <c r="N42" s="8"/>
      <c r="O42" s="8"/>
      <c r="P42" s="8"/>
      <c r="Q42" s="8"/>
      <c r="R42" s="8"/>
      <c r="S42" s="8"/>
    </row>
    <row r="43" ht="15.75" customHeight="1">
      <c r="A43" s="8"/>
      <c r="B43" s="8"/>
      <c r="C43" s="8"/>
      <c r="D43" s="8"/>
      <c r="E43" s="8"/>
      <c r="F43" s="8"/>
      <c r="G43" s="8"/>
      <c r="H43" s="8"/>
      <c r="I43" s="8"/>
      <c r="J43" s="8"/>
      <c r="K43" s="8"/>
      <c r="L43" s="8"/>
      <c r="M43" s="8"/>
      <c r="N43" s="8"/>
      <c r="O43" s="8"/>
      <c r="P43" s="8"/>
      <c r="Q43" s="8"/>
      <c r="R43" s="8"/>
      <c r="S43" s="8"/>
    </row>
    <row r="44" ht="15.75" customHeight="1">
      <c r="A44" s="8"/>
      <c r="B44" s="8"/>
      <c r="C44" s="8"/>
      <c r="D44" s="8"/>
      <c r="E44" s="8"/>
      <c r="F44" s="8"/>
      <c r="G44" s="8"/>
      <c r="H44" s="8"/>
      <c r="I44" s="8"/>
      <c r="J44" s="8"/>
      <c r="K44" s="8"/>
      <c r="L44" s="8"/>
      <c r="M44" s="8"/>
      <c r="N44" s="8"/>
      <c r="O44" s="8"/>
      <c r="P44" s="8"/>
      <c r="Q44" s="8"/>
      <c r="R44" s="8"/>
      <c r="S44" s="8"/>
    </row>
    <row r="45" ht="15.75" customHeight="1">
      <c r="A45" s="8"/>
      <c r="B45" s="8"/>
      <c r="C45" s="8"/>
      <c r="D45" s="8"/>
      <c r="E45" s="8"/>
      <c r="F45" s="8"/>
      <c r="G45" s="8"/>
      <c r="H45" s="8"/>
      <c r="I45" s="8"/>
      <c r="J45" s="8"/>
      <c r="K45" s="8"/>
      <c r="L45" s="8"/>
      <c r="M45" s="8"/>
      <c r="N45" s="8"/>
      <c r="O45" s="8"/>
      <c r="P45" s="8"/>
      <c r="Q45" s="8"/>
      <c r="R45" s="8"/>
      <c r="S45" s="8"/>
    </row>
    <row r="46" ht="15.75" customHeight="1">
      <c r="A46" s="8"/>
      <c r="B46" s="8"/>
      <c r="C46" s="8"/>
      <c r="D46" s="8"/>
      <c r="E46" s="8"/>
      <c r="F46" s="8"/>
      <c r="G46" s="8"/>
      <c r="H46" s="8"/>
      <c r="I46" s="8"/>
      <c r="J46" s="8"/>
      <c r="K46" s="8"/>
      <c r="L46" s="8"/>
      <c r="M46" s="8"/>
      <c r="N46" s="8"/>
      <c r="O46" s="8"/>
      <c r="P46" s="8"/>
      <c r="Q46" s="8"/>
      <c r="R46" s="8"/>
      <c r="S46" s="8"/>
    </row>
    <row r="47" ht="15.75" customHeight="1">
      <c r="A47" s="8"/>
      <c r="B47" s="8"/>
      <c r="C47" s="8"/>
      <c r="D47" s="8"/>
      <c r="E47" s="8"/>
      <c r="F47" s="8"/>
      <c r="G47" s="8"/>
      <c r="H47" s="8"/>
      <c r="I47" s="8"/>
      <c r="J47" s="8"/>
      <c r="K47" s="8"/>
      <c r="L47" s="8"/>
      <c r="M47" s="8"/>
      <c r="N47" s="8"/>
      <c r="O47" s="8"/>
      <c r="P47" s="8"/>
      <c r="Q47" s="8"/>
      <c r="R47" s="8"/>
      <c r="S47" s="8"/>
    </row>
    <row r="48" ht="15.75" customHeight="1">
      <c r="A48" s="8"/>
      <c r="B48" s="8"/>
      <c r="C48" s="8"/>
      <c r="D48" s="8"/>
      <c r="E48" s="8"/>
      <c r="F48" s="8"/>
      <c r="G48" s="8"/>
      <c r="H48" s="8"/>
      <c r="I48" s="8"/>
      <c r="J48" s="8"/>
      <c r="K48" s="8"/>
      <c r="L48" s="8"/>
      <c r="M48" s="8"/>
      <c r="N48" s="8"/>
      <c r="O48" s="8"/>
      <c r="P48" s="8"/>
      <c r="Q48" s="8"/>
      <c r="R48" s="8"/>
      <c r="S48" s="8"/>
    </row>
    <row r="49" ht="15.75" customHeight="1">
      <c r="A49" s="8"/>
      <c r="B49" s="8"/>
      <c r="C49" s="8"/>
      <c r="D49" s="8"/>
      <c r="E49" s="8"/>
      <c r="F49" s="8"/>
      <c r="G49" s="8"/>
      <c r="H49" s="8"/>
      <c r="I49" s="8"/>
      <c r="J49" s="8"/>
      <c r="K49" s="8"/>
      <c r="L49" s="8"/>
      <c r="M49" s="8"/>
      <c r="N49" s="8"/>
      <c r="O49" s="8"/>
      <c r="P49" s="8"/>
      <c r="Q49" s="8"/>
      <c r="R49" s="8"/>
      <c r="S49" s="8"/>
    </row>
    <row r="50" ht="15.75" customHeight="1">
      <c r="A50" t="s" s="16">
        <v>45</v>
      </c>
      <c r="B50" s="8"/>
      <c r="C50" s="8"/>
      <c r="D50" s="8"/>
      <c r="E50" s="8"/>
      <c r="F50" s="8"/>
      <c r="G50" s="8"/>
      <c r="H50" s="8"/>
      <c r="I50" s="8"/>
      <c r="J50" s="8"/>
      <c r="K50" s="8"/>
      <c r="L50" s="8"/>
      <c r="M50" s="8"/>
      <c r="N50" s="8"/>
      <c r="O50" s="8"/>
      <c r="P50" s="8"/>
      <c r="Q50" s="8"/>
      <c r="R50" s="8"/>
      <c r="S50" s="8"/>
    </row>
    <row r="51" ht="15.75" customHeight="1">
      <c r="A51" s="8"/>
      <c r="B51" s="8"/>
      <c r="C51" s="8"/>
      <c r="D51" s="8"/>
      <c r="E51" s="8"/>
      <c r="F51" s="8"/>
      <c r="G51" s="8"/>
      <c r="H51" s="8"/>
      <c r="I51" s="8"/>
      <c r="J51" s="8"/>
      <c r="K51" s="8"/>
      <c r="L51" s="8"/>
      <c r="M51" s="8"/>
      <c r="N51" s="8"/>
      <c r="O51" s="8"/>
      <c r="P51" s="8"/>
      <c r="Q51" s="8"/>
      <c r="R51" s="8"/>
      <c r="S51" s="8"/>
    </row>
    <row r="52" ht="15.75" customHeight="1">
      <c r="A52" t="s" s="16">
        <f>'System Parameters - Table 1'!A3</f>
        <v>46</v>
      </c>
      <c r="B52" s="62">
        <f>'System Parameters - Table 1'!B3</f>
        <v>0</v>
      </c>
      <c r="C52" s="62">
        <f>'System Parameters - Table 1'!C3</f>
        <v>0</v>
      </c>
      <c r="D52" s="62">
        <f>'System Parameters - Table 1'!D3</f>
        <v>0</v>
      </c>
      <c r="E52" s="8"/>
      <c r="F52" s="8"/>
      <c r="G52" s="8"/>
      <c r="H52" s="8"/>
      <c r="I52" s="8"/>
      <c r="J52" s="8"/>
      <c r="K52" s="8"/>
      <c r="L52" s="8"/>
      <c r="M52" s="8"/>
      <c r="N52" s="8"/>
      <c r="O52" s="8"/>
      <c r="P52" s="8"/>
      <c r="Q52" s="62">
        <f>'System Parameters - Table 1'!E3</f>
        <v>0</v>
      </c>
      <c r="R52" s="62">
        <f>'System Parameters - Table 1'!F3</f>
        <v>0</v>
      </c>
      <c r="S52" s="62">
        <f>'System Parameters - Table 1'!G3</f>
        <v>0</v>
      </c>
    </row>
    <row r="53" ht="15.75" customHeight="1">
      <c r="A53" s="62">
        <f>'System Parameters - Table 1'!A4</f>
        <v>0</v>
      </c>
      <c r="B53" t="s" s="16">
        <f>'System Parameters - Table 1'!B4</f>
        <v>47</v>
      </c>
      <c r="C53" s="62">
        <f>'System Parameters - Table 1'!C4</f>
        <v>0</v>
      </c>
      <c r="D53" s="62">
        <f>'System Parameters - Table 1'!D4</f>
        <v>0</v>
      </c>
      <c r="E53" s="8"/>
      <c r="F53" s="8"/>
      <c r="G53" s="8"/>
      <c r="H53" s="8"/>
      <c r="I53" s="8"/>
      <c r="J53" s="8"/>
      <c r="K53" s="8"/>
      <c r="L53" s="8"/>
      <c r="M53" s="8"/>
      <c r="N53" s="8"/>
      <c r="O53" s="8"/>
      <c r="P53" s="8"/>
      <c r="Q53" s="62">
        <f>'System Parameters - Table 1'!E4</f>
        <v>0</v>
      </c>
      <c r="R53" s="62">
        <f>'System Parameters - Table 1'!F4</f>
        <v>0</v>
      </c>
      <c r="S53" s="62">
        <f>'System Parameters - Table 1'!G4</f>
        <v>0</v>
      </c>
    </row>
    <row r="54" ht="15.75" customHeight="1">
      <c r="A54" s="62">
        <f>'System Parameters - Table 1'!A5</f>
        <v>0</v>
      </c>
      <c r="B54" s="62">
        <f>'System Parameters - Table 1'!B5</f>
        <v>0</v>
      </c>
      <c r="C54" s="62">
        <f>'System Parameters - Table 1'!C5</f>
        <v>0</v>
      </c>
      <c r="D54" s="62">
        <f>'System Parameters - Table 1'!D5</f>
        <v>0</v>
      </c>
      <c r="E54" s="8"/>
      <c r="F54" s="8"/>
      <c r="G54" s="8"/>
      <c r="H54" s="8"/>
      <c r="I54" s="8"/>
      <c r="J54" s="8"/>
      <c r="K54" s="8"/>
      <c r="L54" s="8"/>
      <c r="M54" s="8"/>
      <c r="N54" s="8"/>
      <c r="O54" s="8"/>
      <c r="P54" s="8"/>
      <c r="Q54" t="s" s="16">
        <f>'System Parameters - Table 1'!E5</f>
        <v>9</v>
      </c>
      <c r="R54" t="s" s="16">
        <f>'System Parameters - Table 1'!F5</f>
        <v>10</v>
      </c>
      <c r="S54" s="62">
        <f>'System Parameters - Table 1'!G5</f>
        <v>0</v>
      </c>
    </row>
    <row r="55" ht="15.75" customHeight="1">
      <c r="A55" t="s" s="16">
        <f>'System Parameters - Table 1'!A6</f>
        <v>11</v>
      </c>
      <c r="B55" s="62">
        <f>'System Parameters - Table 1'!B6</f>
        <v>0</v>
      </c>
      <c r="C55" s="62">
        <f>'System Parameters - Table 1'!C6</f>
        <v>0</v>
      </c>
      <c r="D55" s="62">
        <f>'System Parameters - Table 1'!D6</f>
        <v>0</v>
      </c>
      <c r="E55" s="8"/>
      <c r="F55" s="8"/>
      <c r="G55" s="8"/>
      <c r="H55" s="8"/>
      <c r="I55" s="8"/>
      <c r="J55" s="8"/>
      <c r="K55" s="8"/>
      <c r="L55" s="8"/>
      <c r="M55" s="8"/>
      <c r="N55" s="8"/>
      <c r="O55" s="8"/>
      <c r="P55" s="8"/>
      <c r="Q55" s="62">
        <f>'System Parameters - Table 1'!E6</f>
        <v>0</v>
      </c>
      <c r="R55" s="62">
        <f>'System Parameters - Table 1'!F6</f>
        <v>0</v>
      </c>
      <c r="S55" s="62">
        <f>'System Parameters - Table 1'!G6</f>
        <v>0</v>
      </c>
    </row>
    <row r="56" ht="15.75" customHeight="1">
      <c r="A56" t="s" s="16">
        <f>'System Parameters - Table 1'!A7</f>
        <v>12</v>
      </c>
      <c r="B56" s="62">
        <f>'System Parameters - Table 1'!B7</f>
        <v>323</v>
      </c>
      <c r="C56" t="s" s="16">
        <f>'System Parameters - Table 1'!C7</f>
        <v>13</v>
      </c>
      <c r="D56" s="62">
        <f>$B56*0.9</f>
        <v>290.7</v>
      </c>
      <c r="E56" s="62">
        <f>$B56</f>
        <v>323</v>
      </c>
      <c r="F56" s="62">
        <f>$B56</f>
        <v>323</v>
      </c>
      <c r="G56" s="62">
        <f>$B56</f>
        <v>323</v>
      </c>
      <c r="H56" s="62">
        <f>$B56</f>
        <v>323</v>
      </c>
      <c r="I56" s="62">
        <f>$B56</f>
        <v>323</v>
      </c>
      <c r="J56" s="62">
        <f>$B56</f>
        <v>323</v>
      </c>
      <c r="K56" s="62">
        <f>$B56</f>
        <v>323</v>
      </c>
      <c r="L56" s="62">
        <f>$B56</f>
        <v>323</v>
      </c>
      <c r="M56" s="8"/>
      <c r="N56" s="8"/>
      <c r="O56" s="8"/>
      <c r="P56" s="8"/>
      <c r="Q56" s="63">
        <f>'System Parameters - Table 1'!E7</f>
        <v>0</v>
      </c>
      <c r="R56" s="63">
        <f>'System Parameters - Table 1'!F7</f>
        <v>1</v>
      </c>
      <c r="S56" s="62">
        <f>'System Parameters - Table 1'!G7</f>
        <v>0</v>
      </c>
    </row>
    <row r="57" ht="15.75" customHeight="1">
      <c r="A57" t="s" s="16">
        <f>'System Parameters - Table 1'!A8</f>
        <v>14</v>
      </c>
      <c r="B57" s="62">
        <f>'System Parameters - Table 1'!B8</f>
        <v>83.59999999999999</v>
      </c>
      <c r="C57" t="s" s="16">
        <f>'System Parameters - Table 1'!C8</f>
        <v>13</v>
      </c>
      <c r="D57" s="62">
        <f>$B57</f>
        <v>83.59999999999999</v>
      </c>
      <c r="E57" s="62">
        <f>$B57*0.9</f>
        <v>75.23999999999999</v>
      </c>
      <c r="F57" s="62">
        <f>$B57</f>
        <v>83.59999999999999</v>
      </c>
      <c r="G57" s="62">
        <f>$B57</f>
        <v>83.59999999999999</v>
      </c>
      <c r="H57" s="62">
        <f>$B57</f>
        <v>83.59999999999999</v>
      </c>
      <c r="I57" s="62">
        <f>$B57</f>
        <v>83.59999999999999</v>
      </c>
      <c r="J57" s="62">
        <f>$B57</f>
        <v>83.59999999999999</v>
      </c>
      <c r="K57" s="62">
        <f>$B57</f>
        <v>83.59999999999999</v>
      </c>
      <c r="L57" s="62">
        <f>$B57</f>
        <v>83.59999999999999</v>
      </c>
      <c r="M57" s="8"/>
      <c r="N57" s="8"/>
      <c r="O57" s="8"/>
      <c r="P57" s="8"/>
      <c r="Q57" s="63">
        <f>'System Parameters - Table 1'!E8</f>
        <v>0.2</v>
      </c>
      <c r="R57" s="63">
        <f>'System Parameters - Table 1'!F8</f>
        <v>0</v>
      </c>
      <c r="S57" s="62">
        <f>'System Parameters - Table 1'!G8</f>
        <v>0</v>
      </c>
    </row>
    <row r="58" ht="15.75" customHeight="1">
      <c r="A58" t="s" s="16">
        <f>'System Parameters - Table 1'!A9</f>
        <v>15</v>
      </c>
      <c r="B58" s="62">
        <f>'System Parameters - Table 1'!B9</f>
        <v>0.0532</v>
      </c>
      <c r="C58" t="s" s="16">
        <f>'System Parameters - Table 1'!C9</f>
        <v>13</v>
      </c>
      <c r="D58" s="62">
        <f>$B58</f>
        <v>0.0532</v>
      </c>
      <c r="E58" s="62">
        <f>$B58</f>
        <v>0.0532</v>
      </c>
      <c r="F58" s="62">
        <f>$B58*0.9</f>
        <v>0.04788</v>
      </c>
      <c r="G58" s="62">
        <f>$B58</f>
        <v>0.0532</v>
      </c>
      <c r="H58" s="62">
        <f>$B58</f>
        <v>0.0532</v>
      </c>
      <c r="I58" s="62">
        <f>$B58</f>
        <v>0.0532</v>
      </c>
      <c r="J58" s="62">
        <f>$B58</f>
        <v>0.0532</v>
      </c>
      <c r="K58" s="62">
        <f>$B58</f>
        <v>0.0532</v>
      </c>
      <c r="L58" s="62">
        <f>$B58</f>
        <v>0.0532</v>
      </c>
      <c r="M58" s="8"/>
      <c r="N58" s="8"/>
      <c r="O58" s="8"/>
      <c r="P58" s="8"/>
      <c r="Q58" s="63">
        <f>'System Parameters - Table 1'!E9</f>
        <v>0.8</v>
      </c>
      <c r="R58" s="63">
        <f>'System Parameters - Table 1'!F9</f>
        <v>0</v>
      </c>
      <c r="S58" s="62">
        <f>'System Parameters - Table 1'!G9</f>
        <v>0</v>
      </c>
    </row>
    <row r="59" ht="15.75" customHeight="1">
      <c r="A59" s="62">
        <f>'System Parameters - Table 1'!A10</f>
        <v>0</v>
      </c>
      <c r="B59" s="62">
        <f>'System Parameters - Table 1'!B10</f>
        <v>0</v>
      </c>
      <c r="C59" s="62">
        <f>'System Parameters - Table 1'!C10</f>
        <v>0</v>
      </c>
      <c r="D59" s="62">
        <f>$B59</f>
        <v>0</v>
      </c>
      <c r="E59" s="62">
        <f>$B59</f>
        <v>0</v>
      </c>
      <c r="F59" s="62">
        <f>$B59</f>
        <v>0</v>
      </c>
      <c r="G59" s="62">
        <f>$B59</f>
        <v>0</v>
      </c>
      <c r="H59" s="62">
        <f>$B59</f>
        <v>0</v>
      </c>
      <c r="I59" s="62">
        <f>$B59</f>
        <v>0</v>
      </c>
      <c r="J59" s="62">
        <f>$B59</f>
        <v>0</v>
      </c>
      <c r="K59" s="62">
        <f>$B59</f>
        <v>0</v>
      </c>
      <c r="L59" s="62">
        <f>$B59</f>
        <v>0</v>
      </c>
      <c r="M59" s="8"/>
      <c r="N59" s="8"/>
      <c r="O59" s="8"/>
      <c r="P59" s="8"/>
      <c r="Q59" s="62">
        <f>'System Parameters - Table 1'!E10</f>
        <v>0</v>
      </c>
      <c r="R59" s="62">
        <f>'System Parameters - Table 1'!F10</f>
        <v>0</v>
      </c>
      <c r="S59" s="62">
        <f>'System Parameters - Table 1'!G10</f>
        <v>0</v>
      </c>
    </row>
    <row r="60" ht="15.75" customHeight="1">
      <c r="A60" t="s" s="16">
        <f>'System Parameters - Table 1'!A14</f>
        <v>18</v>
      </c>
      <c r="B60" s="62">
        <f>'System Parameters - Table 1'!B11</f>
        <v>0</v>
      </c>
      <c r="C60" s="62">
        <f>'System Parameters - Table 1'!C11</f>
        <v>0</v>
      </c>
      <c r="D60" s="62">
        <f>$B60</f>
        <v>0</v>
      </c>
      <c r="E60" s="62">
        <f>$B60</f>
        <v>0</v>
      </c>
      <c r="F60" s="62">
        <f>$B60</f>
        <v>0</v>
      </c>
      <c r="G60" s="62">
        <f>$B60</f>
        <v>0</v>
      </c>
      <c r="H60" s="62">
        <f>$B60</f>
        <v>0</v>
      </c>
      <c r="I60" s="62">
        <f>$B60</f>
        <v>0</v>
      </c>
      <c r="J60" s="62">
        <f>$B60</f>
        <v>0</v>
      </c>
      <c r="K60" s="62">
        <f>$B60</f>
        <v>0</v>
      </c>
      <c r="L60" s="62">
        <f>$B60</f>
        <v>0</v>
      </c>
      <c r="M60" s="8"/>
      <c r="N60" s="8"/>
      <c r="O60" s="8"/>
      <c r="P60" s="8"/>
      <c r="Q60" s="62">
        <f>'System Parameters - Table 1'!E11</f>
        <v>0</v>
      </c>
      <c r="R60" s="62">
        <f>'System Parameters - Table 1'!F11</f>
        <v>0</v>
      </c>
      <c r="S60" s="62">
        <f>'System Parameters - Table 1'!G11</f>
        <v>0</v>
      </c>
    </row>
    <row r="61" ht="15.75" customHeight="1">
      <c r="A61" t="s" s="16">
        <f>'System Parameters - Table 1'!A15</f>
        <v>19</v>
      </c>
      <c r="B61" s="62">
        <f>'System Parameters - Table 1'!B15</f>
        <v>2.5</v>
      </c>
      <c r="C61" t="s" s="16">
        <f>'System Parameters - Table 1'!C12</f>
        <v>13</v>
      </c>
      <c r="D61" s="62">
        <f>$B61</f>
        <v>2.5</v>
      </c>
      <c r="E61" s="62">
        <f>$B61</f>
        <v>2.5</v>
      </c>
      <c r="F61" s="62">
        <f>$B61</f>
        <v>2.5</v>
      </c>
      <c r="G61" s="62">
        <f>$B61*0.9</f>
        <v>2.25</v>
      </c>
      <c r="H61" s="62">
        <f>$B61</f>
        <v>2.5</v>
      </c>
      <c r="I61" s="62">
        <f>$B61</f>
        <v>2.5</v>
      </c>
      <c r="J61" s="62">
        <f>$B61</f>
        <v>2.5</v>
      </c>
      <c r="K61" s="62">
        <f>$B61</f>
        <v>2.5</v>
      </c>
      <c r="L61" s="62">
        <f>$B61</f>
        <v>2.5</v>
      </c>
      <c r="M61" s="8"/>
      <c r="N61" s="8"/>
      <c r="O61" s="8"/>
      <c r="P61" s="8"/>
      <c r="Q61" s="63">
        <f>'System Parameters - Table 1'!E15</f>
        <v>0</v>
      </c>
      <c r="R61" s="63">
        <f>'System Parameters - Table 1'!F15</f>
        <v>0.4</v>
      </c>
      <c r="S61" s="62">
        <f>'System Parameters - Table 1'!G12</f>
        <v>0</v>
      </c>
    </row>
    <row r="62" ht="15.75" customHeight="1">
      <c r="A62" t="s" s="16">
        <f>'System Parameters - Table 1'!A16</f>
        <v>20</v>
      </c>
      <c r="B62" s="62">
        <f>'System Parameters - Table 1'!B16</f>
        <v>0.0033</v>
      </c>
      <c r="C62" s="62">
        <f>'System Parameters - Table 1'!C13</f>
        <v>0</v>
      </c>
      <c r="D62" s="62">
        <f>$B62</f>
        <v>0.0033</v>
      </c>
      <c r="E62" s="62">
        <f>$B62</f>
        <v>0.0033</v>
      </c>
      <c r="F62" s="62">
        <f>$B62</f>
        <v>0.0033</v>
      </c>
      <c r="G62" s="62">
        <f>$B62</f>
        <v>0.0033</v>
      </c>
      <c r="H62" s="62">
        <f>$B62*0.9</f>
        <v>0.00297</v>
      </c>
      <c r="I62" s="62">
        <f>$B62</f>
        <v>0.0033</v>
      </c>
      <c r="J62" s="62">
        <f>$B62</f>
        <v>0.0033</v>
      </c>
      <c r="K62" s="62">
        <f>$B62</f>
        <v>0.0033</v>
      </c>
      <c r="L62" s="62">
        <f>$B62</f>
        <v>0.0033</v>
      </c>
      <c r="M62" s="8"/>
      <c r="N62" s="8"/>
      <c r="O62" s="8"/>
      <c r="P62" s="8"/>
      <c r="Q62" s="63">
        <f>'System Parameters - Table 1'!E16</f>
        <v>1</v>
      </c>
      <c r="R62" s="63">
        <f>'System Parameters - Table 1'!F16</f>
        <v>0.6</v>
      </c>
      <c r="S62" s="62">
        <f>'System Parameters - Table 1'!G13</f>
        <v>0</v>
      </c>
    </row>
    <row r="63" ht="15.75" customHeight="1">
      <c r="A63" s="8"/>
      <c r="B63" s="8"/>
      <c r="C63" s="8"/>
      <c r="D63" s="62">
        <f>$B63</f>
        <v>0</v>
      </c>
      <c r="E63" s="62">
        <f>$B63</f>
        <v>0</v>
      </c>
      <c r="F63" s="62">
        <f>$B63</f>
        <v>0</v>
      </c>
      <c r="G63" s="62">
        <f>$B63</f>
        <v>0</v>
      </c>
      <c r="H63" s="62">
        <f>$B63</f>
        <v>0</v>
      </c>
      <c r="I63" s="62">
        <f>$B63</f>
        <v>0</v>
      </c>
      <c r="J63" s="62">
        <f>$B63</f>
        <v>0</v>
      </c>
      <c r="K63" s="62">
        <f>$B63</f>
        <v>0</v>
      </c>
      <c r="L63" s="62">
        <f>$B63</f>
        <v>0</v>
      </c>
      <c r="M63" s="8"/>
      <c r="N63" s="8"/>
      <c r="O63" s="8"/>
      <c r="P63" s="8"/>
      <c r="Q63" s="8"/>
      <c r="R63" s="8"/>
      <c r="S63" s="8"/>
    </row>
    <row r="64" ht="15.75" customHeight="1">
      <c r="A64" t="s" s="16">
        <f>'System Parameters - Table 1'!A11</f>
        <v>16</v>
      </c>
      <c r="B64" s="62">
        <f>'System Parameters - Table 1'!B11</f>
        <v>0</v>
      </c>
      <c r="C64" s="62">
        <f>'System Parameters - Table 1'!C11</f>
        <v>0</v>
      </c>
      <c r="D64" s="62">
        <f>$B64</f>
        <v>0</v>
      </c>
      <c r="E64" s="62">
        <f>$B64</f>
        <v>0</v>
      </c>
      <c r="F64" s="62">
        <f>$B64</f>
        <v>0</v>
      </c>
      <c r="G64" s="62">
        <f>$B64</f>
        <v>0</v>
      </c>
      <c r="H64" s="62">
        <f>$B64</f>
        <v>0</v>
      </c>
      <c r="I64" s="62">
        <f>$B64</f>
        <v>0</v>
      </c>
      <c r="J64" s="62">
        <f>$B64</f>
        <v>0</v>
      </c>
      <c r="K64" s="62">
        <f>$B64</f>
        <v>0</v>
      </c>
      <c r="L64" s="62">
        <f>$B64</f>
        <v>0</v>
      </c>
      <c r="M64" s="8"/>
      <c r="N64" s="8"/>
      <c r="O64" s="8"/>
      <c r="P64" s="8"/>
      <c r="Q64" s="62">
        <f>'System Parameters - Table 1'!E11</f>
        <v>0</v>
      </c>
      <c r="R64" s="62">
        <f>'System Parameters - Table 1'!F11</f>
        <v>0</v>
      </c>
      <c r="S64" s="62">
        <f>'System Parameters - Table 1'!G11</f>
        <v>0</v>
      </c>
    </row>
    <row r="65" ht="15.75" customHeight="1">
      <c r="A65" t="s" s="16">
        <f>'System Parameters - Table 1'!A12</f>
        <v>17</v>
      </c>
      <c r="B65" s="62">
        <f>'System Parameters - Table 1'!B12</f>
        <v>66</v>
      </c>
      <c r="C65" t="s" s="16">
        <f>'System Parameters - Table 1'!C12</f>
        <v>13</v>
      </c>
      <c r="D65" s="62">
        <f>$B65</f>
        <v>66</v>
      </c>
      <c r="E65" s="62">
        <f>$B65</f>
        <v>66</v>
      </c>
      <c r="F65" s="62">
        <f>$B65</f>
        <v>66</v>
      </c>
      <c r="G65" s="62">
        <f>$B65</f>
        <v>66</v>
      </c>
      <c r="H65" s="62">
        <f>$B65</f>
        <v>66</v>
      </c>
      <c r="I65" s="62">
        <f>$B65*0.9</f>
        <v>59.4</v>
      </c>
      <c r="J65" s="62">
        <f>$B65</f>
        <v>66</v>
      </c>
      <c r="K65" s="62">
        <f>$B65</f>
        <v>66</v>
      </c>
      <c r="L65" s="62">
        <f>$B65</f>
        <v>66</v>
      </c>
      <c r="M65" s="8"/>
      <c r="N65" s="8"/>
      <c r="O65" s="8"/>
      <c r="P65" s="8"/>
      <c r="Q65" s="63">
        <f>'System Parameters - Table 1'!E12</f>
        <v>0</v>
      </c>
      <c r="R65" s="63">
        <f>'System Parameters - Table 1'!F12</f>
        <v>0.03</v>
      </c>
      <c r="S65" s="62">
        <f>'System Parameters - Table 1'!G12</f>
        <v>0</v>
      </c>
    </row>
    <row r="66" ht="15.75" customHeight="1">
      <c r="A66" s="62">
        <f>'System Parameters - Table 1'!A17</f>
        <v>0</v>
      </c>
      <c r="B66" s="62">
        <f>'System Parameters - Table 1'!B17</f>
        <v>0</v>
      </c>
      <c r="C66" s="62">
        <f>'System Parameters - Table 1'!C17</f>
        <v>0</v>
      </c>
      <c r="D66" s="62">
        <f>$B66</f>
        <v>0</v>
      </c>
      <c r="E66" s="62">
        <f>$B66</f>
        <v>0</v>
      </c>
      <c r="F66" s="62">
        <f>$B66</f>
        <v>0</v>
      </c>
      <c r="G66" s="62">
        <f>$B66</f>
        <v>0</v>
      </c>
      <c r="H66" s="62">
        <f>$B66</f>
        <v>0</v>
      </c>
      <c r="I66" s="62">
        <f>$B66</f>
        <v>0</v>
      </c>
      <c r="J66" s="62">
        <f>$B66</f>
        <v>0</v>
      </c>
      <c r="K66" s="62">
        <f>$B66</f>
        <v>0</v>
      </c>
      <c r="L66" s="62">
        <f>$B66</f>
        <v>0</v>
      </c>
      <c r="M66" s="8"/>
      <c r="N66" s="8"/>
      <c r="O66" s="8"/>
      <c r="P66" s="8"/>
      <c r="Q66" s="62">
        <f>'System Parameters - Table 1'!E17</f>
        <v>0</v>
      </c>
      <c r="R66" s="62">
        <f>'System Parameters - Table 1'!F17</f>
        <v>0</v>
      </c>
      <c r="S66" s="62">
        <f>'System Parameters - Table 1'!G17</f>
        <v>0</v>
      </c>
    </row>
    <row r="67" ht="15.75" customHeight="1">
      <c r="A67" t="s" s="16">
        <f>'System Parameters - Table 1'!A18</f>
        <v>21</v>
      </c>
      <c r="B67" s="62">
        <f>'System Parameters - Table 1'!B18</f>
        <v>0</v>
      </c>
      <c r="C67" s="62">
        <f>'System Parameters - Table 1'!C18</f>
        <v>0</v>
      </c>
      <c r="D67" s="62">
        <f>$B67</f>
        <v>0</v>
      </c>
      <c r="E67" s="62">
        <f>$B67</f>
        <v>0</v>
      </c>
      <c r="F67" s="62">
        <f>$B67</f>
        <v>0</v>
      </c>
      <c r="G67" s="62">
        <f>$B67</f>
        <v>0</v>
      </c>
      <c r="H67" s="62">
        <f>$B67</f>
        <v>0</v>
      </c>
      <c r="I67" s="62">
        <f>$B67</f>
        <v>0</v>
      </c>
      <c r="J67" s="62">
        <f>$B67</f>
        <v>0</v>
      </c>
      <c r="K67" s="62">
        <f>$B67</f>
        <v>0</v>
      </c>
      <c r="L67" s="62">
        <f>$B67</f>
        <v>0</v>
      </c>
      <c r="M67" s="8"/>
      <c r="N67" s="8"/>
      <c r="O67" s="8"/>
      <c r="P67" s="8"/>
      <c r="Q67" s="62">
        <f>'System Parameters - Table 1'!E18</f>
        <v>0</v>
      </c>
      <c r="R67" s="62">
        <f>'System Parameters - Table 1'!F18</f>
        <v>0</v>
      </c>
      <c r="S67" s="62">
        <f>'System Parameters - Table 1'!G18</f>
        <v>0</v>
      </c>
    </row>
    <row r="68" ht="15.75" customHeight="1">
      <c r="A68" t="s" s="16">
        <f>'System Parameters - Table 1'!A19</f>
        <v>17</v>
      </c>
      <c r="B68" s="62">
        <f>'System Parameters - Table 1'!B19</f>
        <v>12.21</v>
      </c>
      <c r="C68" t="s" s="16">
        <f>'System Parameters - Table 1'!C19</f>
        <v>13</v>
      </c>
      <c r="D68" s="62">
        <f>$B68</f>
        <v>12.21</v>
      </c>
      <c r="E68" s="62">
        <f>$B68</f>
        <v>12.21</v>
      </c>
      <c r="F68" s="62">
        <f>$B68</f>
        <v>12.21</v>
      </c>
      <c r="G68" s="62">
        <f>$B68</f>
        <v>12.21</v>
      </c>
      <c r="H68" s="62">
        <f>$B68</f>
        <v>12.21</v>
      </c>
      <c r="I68" s="62">
        <f>$B68</f>
        <v>12.21</v>
      </c>
      <c r="J68" s="62">
        <f>$B68*0.9</f>
        <v>10.989</v>
      </c>
      <c r="K68" s="62">
        <f>$B68</f>
        <v>12.21</v>
      </c>
      <c r="L68" s="62">
        <f>$B68</f>
        <v>12.21</v>
      </c>
      <c r="M68" s="8"/>
      <c r="N68" s="8"/>
      <c r="O68" s="8"/>
      <c r="P68" s="8"/>
      <c r="Q68" s="63">
        <f>'System Parameters - Table 1'!E19</f>
        <v>0</v>
      </c>
      <c r="R68" s="63">
        <f>'System Parameters - Table 1'!F19</f>
        <v>0.9</v>
      </c>
      <c r="S68" s="62">
        <f>'System Parameters - Table 1'!G19</f>
        <v>0</v>
      </c>
    </row>
    <row r="69" ht="15.75" customHeight="1">
      <c r="A69" t="s" s="16">
        <f>'System Parameters - Table 1'!A20</f>
        <v>22</v>
      </c>
      <c r="B69" s="62">
        <f>'System Parameters - Table 1'!B20</f>
        <v>0.264</v>
      </c>
      <c r="C69" t="s" s="16">
        <f>'System Parameters - Table 1'!C20</f>
        <v>13</v>
      </c>
      <c r="D69" s="62">
        <f>$B69</f>
        <v>0.264</v>
      </c>
      <c r="E69" s="62">
        <f>$B69</f>
        <v>0.264</v>
      </c>
      <c r="F69" s="62">
        <f>$B69</f>
        <v>0.264</v>
      </c>
      <c r="G69" s="62">
        <f>$B69</f>
        <v>0.264</v>
      </c>
      <c r="H69" s="62">
        <f>$B69</f>
        <v>0.264</v>
      </c>
      <c r="I69" s="62">
        <f>$B69</f>
        <v>0.264</v>
      </c>
      <c r="J69" s="62">
        <f>$B69</f>
        <v>0.264</v>
      </c>
      <c r="K69" s="62">
        <f>$B69*0.9</f>
        <v>0.2376</v>
      </c>
      <c r="L69" s="62">
        <f>$B69</f>
        <v>0.264</v>
      </c>
      <c r="M69" s="8"/>
      <c r="N69" s="8"/>
      <c r="O69" s="8"/>
      <c r="P69" s="8"/>
      <c r="Q69" s="63">
        <f>'System Parameters - Table 1'!E20</f>
        <v>0</v>
      </c>
      <c r="R69" s="63">
        <f>'System Parameters - Table 1'!F20</f>
        <v>0.1</v>
      </c>
      <c r="S69" s="62">
        <f>'System Parameters - Table 1'!G20</f>
        <v>0</v>
      </c>
    </row>
    <row r="70" ht="15.75" customHeight="1">
      <c r="A70" t="s" s="16">
        <f>'System Parameters - Table 1'!A21</f>
        <v>23</v>
      </c>
      <c r="B70" s="62">
        <f>'System Parameters - Table 1'!B21</f>
        <v>0.0033</v>
      </c>
      <c r="C70" t="s" s="16">
        <f>'System Parameters - Table 1'!C21</f>
        <v>13</v>
      </c>
      <c r="D70" s="62">
        <f>$B70</f>
        <v>0.0033</v>
      </c>
      <c r="E70" s="62">
        <f>$B70</f>
        <v>0.0033</v>
      </c>
      <c r="F70" s="62">
        <f>$B70</f>
        <v>0.0033</v>
      </c>
      <c r="G70" s="62">
        <f>$B70</f>
        <v>0.0033</v>
      </c>
      <c r="H70" s="62">
        <f>$B70</f>
        <v>0.0033</v>
      </c>
      <c r="I70" s="62">
        <f>$B70</f>
        <v>0.0033</v>
      </c>
      <c r="J70" s="62">
        <f>$B70</f>
        <v>0.0033</v>
      </c>
      <c r="K70" s="62">
        <f>$B70</f>
        <v>0.0033</v>
      </c>
      <c r="L70" s="62">
        <f>$B70*0.9</f>
        <v>0.00297</v>
      </c>
      <c r="M70" s="8"/>
      <c r="N70" s="8"/>
      <c r="O70" s="8"/>
      <c r="P70" s="8"/>
      <c r="Q70" s="63">
        <f>'System Parameters - Table 1'!E21</f>
        <v>1</v>
      </c>
      <c r="R70" s="63">
        <f>'System Parameters - Table 1'!F21</f>
        <v>0</v>
      </c>
      <c r="S70" s="62">
        <f>'System Parameters - Table 1'!G21</f>
        <v>0</v>
      </c>
    </row>
    <row r="71" ht="15.75" customHeight="1">
      <c r="A71" s="62">
        <f>'System Parameters - Table 1'!A22</f>
        <v>0</v>
      </c>
      <c r="B71" s="62">
        <f>'System Parameters - Table 1'!B22</f>
        <v>0</v>
      </c>
      <c r="C71" s="62">
        <f>'System Parameters - Table 1'!C22</f>
        <v>0</v>
      </c>
      <c r="D71" s="62">
        <f>$B71</f>
        <v>0</v>
      </c>
      <c r="E71" s="62">
        <f>$B71</f>
        <v>0</v>
      </c>
      <c r="F71" s="62">
        <f>$B71</f>
        <v>0</v>
      </c>
      <c r="G71" s="62">
        <f>$B71</f>
        <v>0</v>
      </c>
      <c r="H71" s="62">
        <f>$B71</f>
        <v>0</v>
      </c>
      <c r="I71" s="62">
        <f>$B71</f>
        <v>0</v>
      </c>
      <c r="J71" s="62">
        <f>$B71</f>
        <v>0</v>
      </c>
      <c r="K71" s="62">
        <f>$B71</f>
        <v>0</v>
      </c>
      <c r="L71" s="62">
        <f>$B71</f>
        <v>0</v>
      </c>
      <c r="M71" s="8"/>
      <c r="N71" s="8"/>
      <c r="O71" s="8"/>
      <c r="P71" s="8"/>
      <c r="Q71" s="62">
        <f>'System Parameters - Table 1'!E22</f>
        <v>0</v>
      </c>
      <c r="R71" s="62">
        <f>'System Parameters - Table 1'!F22</f>
        <v>0</v>
      </c>
      <c r="S71" s="62">
        <f>'System Parameters - Table 1'!G22</f>
        <v>0</v>
      </c>
    </row>
    <row r="72" ht="15.75" customHeight="1">
      <c r="A72" s="62">
        <f>'System Parameters - Table 1'!A24</f>
        <v>0</v>
      </c>
      <c r="B72" s="62">
        <f>'System Parameters - Table 1'!B24</f>
        <v>0</v>
      </c>
      <c r="C72" s="62">
        <f>'System Parameters - Table 1'!C24</f>
        <v>0</v>
      </c>
      <c r="D72" s="62">
        <f>'System Parameters - Table 1'!D24</f>
        <v>0</v>
      </c>
      <c r="E72" s="8"/>
      <c r="F72" s="8"/>
      <c r="G72" s="8"/>
      <c r="H72" s="8"/>
      <c r="I72" s="8"/>
      <c r="J72" s="8"/>
      <c r="K72" s="8"/>
      <c r="L72" s="8"/>
      <c r="M72" s="8"/>
      <c r="N72" s="8"/>
      <c r="O72" s="8"/>
      <c r="P72" s="8"/>
      <c r="Q72" s="62">
        <f>'System Parameters - Table 1'!E24</f>
        <v>22</v>
      </c>
      <c r="R72" s="62">
        <f>'System Parameters - Table 1'!F24</f>
        <v>2</v>
      </c>
      <c r="S72" t="s" s="16">
        <f>'System Parameters - Table 1'!G24</f>
        <v>24</v>
      </c>
    </row>
    <row r="73" ht="15.75" customHeight="1">
      <c r="A73" t="s" s="16">
        <f>'System Parameters - Table 1'!A25</f>
        <v>25</v>
      </c>
      <c r="B73" s="62">
        <f>'System Parameters - Table 1'!B25</f>
        <v>0</v>
      </c>
      <c r="C73" s="62">
        <f>'System Parameters - Table 1'!C25</f>
        <v>0</v>
      </c>
      <c r="D73" s="62">
        <f>'System Parameters - Table 1'!D25</f>
        <v>0</v>
      </c>
      <c r="E73" s="8"/>
      <c r="F73" s="8"/>
      <c r="G73" s="8"/>
      <c r="H73" s="8"/>
      <c r="I73" s="8"/>
      <c r="J73" s="8"/>
      <c r="K73" s="8"/>
      <c r="L73" s="8"/>
      <c r="M73" s="8"/>
      <c r="N73" s="8"/>
      <c r="O73" s="8"/>
      <c r="P73" s="8"/>
      <c r="Q73" s="8"/>
      <c r="R73" s="8"/>
      <c r="S73" s="8"/>
    </row>
    <row r="74" ht="15.75" customHeight="1">
      <c r="A74" t="s" s="16">
        <f>'System Parameters - Table 1'!A26</f>
        <v>26</v>
      </c>
      <c r="B74" s="62">
        <f>'System Parameters - Table 1'!B26</f>
        <v>2000</v>
      </c>
      <c r="C74" t="s" s="16">
        <f>'System Parameters - Table 1'!C26</f>
        <v>27</v>
      </c>
      <c r="D74" s="62">
        <f>'System Parameters - Table 1'!D26</f>
        <v>0</v>
      </c>
      <c r="E74" s="8"/>
      <c r="F74" s="8"/>
      <c r="G74" s="8"/>
      <c r="H74" s="8"/>
      <c r="I74" s="8"/>
      <c r="J74" s="8"/>
      <c r="K74" s="8"/>
      <c r="L74" s="8"/>
      <c r="M74" s="8"/>
      <c r="N74" s="8"/>
      <c r="O74" s="8"/>
      <c r="P74" s="8"/>
      <c r="Q74" s="8"/>
      <c r="R74" s="8"/>
      <c r="S74" s="8"/>
    </row>
    <row r="75" ht="15.75" customHeight="1">
      <c r="A75" t="s" s="16">
        <f>'System Parameters - Table 1'!A27</f>
        <v>28</v>
      </c>
      <c r="B75" s="62">
        <f>'System Parameters - Table 1'!B27</f>
        <v>3.7</v>
      </c>
      <c r="C75" t="s" s="16">
        <f>'System Parameters - Table 1'!C27</f>
        <v>29</v>
      </c>
      <c r="D75" s="62">
        <f>'System Parameters - Table 1'!D27</f>
        <v>0</v>
      </c>
      <c r="E75" s="8"/>
      <c r="F75" s="8"/>
      <c r="G75" s="8"/>
      <c r="H75" s="8"/>
      <c r="I75" s="8"/>
      <c r="J75" s="8"/>
      <c r="K75" s="8"/>
      <c r="L75" s="8"/>
      <c r="M75" s="8"/>
      <c r="N75" s="8"/>
      <c r="O75" s="8"/>
      <c r="P75" s="8"/>
      <c r="Q75" s="8"/>
      <c r="R75" s="8"/>
      <c r="S75" s="8"/>
    </row>
    <row r="76" ht="15.75" customHeight="1">
      <c r="A76" t="s" s="16">
        <f>'System Parameters - Table 1'!A28</f>
        <v>30</v>
      </c>
      <c r="B76" s="63">
        <f>'System Parameters - Table 1'!B28</f>
        <v>0.95</v>
      </c>
      <c r="C76" s="62">
        <f>'System Parameters - Table 1'!C28</f>
        <v>0</v>
      </c>
      <c r="D76" s="62">
        <f>'System Parameters - Table 1'!D28</f>
        <v>0</v>
      </c>
      <c r="E76" s="8"/>
      <c r="F76" s="8"/>
      <c r="G76" s="8"/>
      <c r="H76" s="8"/>
      <c r="I76" s="8"/>
      <c r="J76" s="8"/>
      <c r="K76" s="8"/>
      <c r="L76" s="8"/>
      <c r="M76" s="8"/>
      <c r="N76" s="8"/>
      <c r="O76" s="8"/>
      <c r="P76" s="8"/>
      <c r="Q76" s="8"/>
      <c r="R76" s="8"/>
      <c r="S76" s="8"/>
    </row>
    <row r="77" ht="15.75" customHeight="1">
      <c r="A77" s="62">
        <f>'System Parameters - Table 1'!A29</f>
        <v>0</v>
      </c>
      <c r="B77" s="62">
        <f>'System Parameters - Table 1'!B29</f>
        <v>0</v>
      </c>
      <c r="C77" s="62">
        <f>'System Parameters - Table 1'!C29</f>
        <v>0</v>
      </c>
      <c r="D77" s="62">
        <f>'System Parameters - Table 1'!D29</f>
        <v>0</v>
      </c>
      <c r="E77" s="8"/>
      <c r="F77" s="8"/>
      <c r="G77" s="8"/>
      <c r="H77" s="8"/>
      <c r="I77" s="8"/>
      <c r="J77" s="8"/>
      <c r="K77" s="8"/>
      <c r="L77" s="8"/>
      <c r="M77" s="8"/>
      <c r="N77" s="8"/>
      <c r="O77" s="8"/>
      <c r="P77" s="8"/>
      <c r="Q77" s="8"/>
      <c r="R77" s="8"/>
      <c r="S77" s="8"/>
    </row>
    <row r="78" ht="15.75" customHeight="1">
      <c r="A78" s="62">
        <f>'System Parameters - Table 1'!A30</f>
        <v>0</v>
      </c>
      <c r="B78" s="62">
        <f>'System Parameters - Table 1'!B30</f>
        <v>0</v>
      </c>
      <c r="C78" s="62">
        <f>'System Parameters - Table 1'!C30</f>
        <v>0</v>
      </c>
      <c r="D78" s="62">
        <f>'System Parameters - Table 1'!D30</f>
        <v>0</v>
      </c>
      <c r="E78" s="8"/>
      <c r="F78" s="8"/>
      <c r="G78" s="8"/>
      <c r="H78" s="8"/>
      <c r="I78" s="8"/>
      <c r="J78" s="8"/>
      <c r="K78" s="8"/>
      <c r="L78" s="8"/>
      <c r="M78" s="8"/>
      <c r="N78" s="8"/>
      <c r="O78" s="8"/>
      <c r="P78" s="8"/>
      <c r="Q78" s="8"/>
      <c r="R78" s="8"/>
      <c r="S78" s="8"/>
    </row>
    <row r="79" ht="15.75" customHeight="1">
      <c r="A79" t="s" s="16">
        <v>34</v>
      </c>
      <c r="B79" s="8"/>
      <c r="C79" s="8"/>
      <c r="D79" s="8"/>
      <c r="E79" s="8"/>
      <c r="F79" s="8"/>
      <c r="G79" s="8"/>
      <c r="H79" s="8"/>
      <c r="I79" s="8"/>
      <c r="J79" s="8"/>
      <c r="K79" s="8"/>
      <c r="L79" s="8"/>
      <c r="M79" s="8"/>
      <c r="N79" s="8"/>
      <c r="O79" s="8"/>
      <c r="P79" s="8"/>
      <c r="Q79" s="8"/>
      <c r="R79" s="8"/>
      <c r="S79" s="8"/>
    </row>
    <row r="80" ht="15.75" customHeight="1">
      <c r="A80" t="s" s="16">
        <f>'System Parameters - Table 1'!E5</f>
        <v>9</v>
      </c>
      <c r="B80" s="63">
        <f>SUMPRODUCT(B56:B71,Q56:Q71)</f>
        <v>16.76916</v>
      </c>
      <c r="C80" t="s" s="16">
        <v>13</v>
      </c>
      <c r="D80" s="63">
        <f>SUMPRODUCT(D56:D71,$Q56:$Q71)</f>
        <v>16.76916</v>
      </c>
      <c r="E80" s="63">
        <f>SUMPRODUCT(E56:E71,$Q56:$Q71)</f>
        <v>15.09716</v>
      </c>
      <c r="F80" s="63">
        <f>SUMPRODUCT(F56:F71,$Q56:$Q71)</f>
        <v>16.764904</v>
      </c>
      <c r="G80" s="63">
        <f>SUMPRODUCT(G56:G71,$Q56:$Q71)</f>
        <v>16.76916</v>
      </c>
      <c r="H80" s="63">
        <f>SUMPRODUCT(H56:H71,$Q56:$Q71)</f>
        <v>16.76883</v>
      </c>
      <c r="I80" s="63">
        <f>SUMPRODUCT(I56:I71,$Q56:$Q71)</f>
        <v>16.76916</v>
      </c>
      <c r="J80" s="63">
        <f>SUMPRODUCT(J56:J71,$Q56:$Q71)</f>
        <v>16.76916</v>
      </c>
      <c r="K80" s="63">
        <f>SUMPRODUCT(K56:K71,$Q56:$Q71)</f>
        <v>16.76916</v>
      </c>
      <c r="L80" s="63">
        <f>SUMPRODUCT(L56:L71,$Q56:$Q71)</f>
        <v>16.76883</v>
      </c>
      <c r="M80" s="8"/>
      <c r="N80" s="8"/>
      <c r="O80" s="8"/>
      <c r="P80" s="8"/>
      <c r="Q80" s="8"/>
      <c r="R80" s="8"/>
      <c r="S80" s="8"/>
    </row>
    <row r="81" ht="15.75" customHeight="1">
      <c r="A81" t="s" s="16">
        <f>'System Parameters - Table 1'!F5</f>
        <v>10</v>
      </c>
      <c r="B81" s="63">
        <f>SUMPRODUCT(B56:B71,R56:R71)</f>
        <v>336.99738</v>
      </c>
      <c r="C81" t="s" s="16">
        <v>13</v>
      </c>
      <c r="D81" s="63">
        <f>SUMPRODUCT(D56:D71,$R56:$R71)</f>
        <v>304.69738</v>
      </c>
      <c r="E81" s="63">
        <f>SUMPRODUCT(E56:E71,$R56:$R71)</f>
        <v>336.99738</v>
      </c>
      <c r="F81" s="63">
        <f>SUMPRODUCT(F56:F71,$R56:$R71)</f>
        <v>336.99738</v>
      </c>
      <c r="G81" s="63">
        <f>SUMPRODUCT(G56:G71,$R56:$R71)</f>
        <v>336.89738</v>
      </c>
      <c r="H81" s="63">
        <f>SUMPRODUCT(H56:H71,$R56:$R71)</f>
        <v>336.997182</v>
      </c>
      <c r="I81" s="63">
        <f>SUMPRODUCT(I56:I71,$R56:$R71)</f>
        <v>336.79938</v>
      </c>
      <c r="J81" s="63">
        <f>SUMPRODUCT(J56:J71,$R56:$R71)</f>
        <v>335.89848</v>
      </c>
      <c r="K81" s="63">
        <f>SUMPRODUCT(K56:K71,$R56:$R71)</f>
        <v>336.99474</v>
      </c>
      <c r="L81" s="63">
        <f>SUMPRODUCT(L56:L71,$R56:$R71)</f>
        <v>336.99738</v>
      </c>
      <c r="M81" s="8"/>
      <c r="N81" s="8"/>
      <c r="O81" s="8"/>
      <c r="P81" s="8"/>
      <c r="Q81" s="8"/>
      <c r="R81" s="8"/>
      <c r="S81" s="8"/>
    </row>
    <row r="82" ht="15.75" customHeight="1">
      <c r="A82" s="8"/>
      <c r="B82" s="8"/>
      <c r="C82" s="8"/>
      <c r="D82" s="8"/>
      <c r="E82" s="8"/>
      <c r="F82" s="8"/>
      <c r="G82" s="8"/>
      <c r="H82" s="8"/>
      <c r="I82" s="8"/>
      <c r="J82" s="8"/>
      <c r="K82" s="8"/>
      <c r="L82" s="8"/>
      <c r="M82" s="8"/>
      <c r="N82" s="8"/>
      <c r="O82" s="8"/>
      <c r="P82" s="8"/>
      <c r="Q82" s="8"/>
      <c r="R82" s="8"/>
      <c r="S82" s="8"/>
    </row>
    <row r="83" ht="15.75" customHeight="1">
      <c r="A83" t="s" s="16">
        <v>37</v>
      </c>
      <c r="B83" s="62">
        <f>'System Parameters - Table 1'!L24</f>
        <v>0</v>
      </c>
      <c r="C83" s="62">
        <f>'System Parameters - Table 1'!M24</f>
        <v>0</v>
      </c>
      <c r="D83" s="62">
        <f>'System Parameters - Table 1'!N24</f>
        <v>0</v>
      </c>
      <c r="E83" s="62">
        <f>'System Parameters - Table 1'!O24</f>
        <v>0</v>
      </c>
      <c r="F83" s="62">
        <f>'System Parameters - Table 1'!P25</f>
        <v>0</v>
      </c>
      <c r="G83" s="62">
        <f>'System Parameters - Table 1'!H38</f>
        <v>0</v>
      </c>
      <c r="H83" s="62">
        <f>'System Parameters - Table 1'!I38</f>
        <v>0</v>
      </c>
      <c r="I83" s="62">
        <f>'System Parameters - Table 1'!J38</f>
        <v>0</v>
      </c>
      <c r="J83" s="62">
        <f>'System Parameters - Table 1'!K38</f>
        <v>0</v>
      </c>
      <c r="K83" s="62">
        <f>'System Parameters - Table 1'!L38</f>
        <v>0</v>
      </c>
      <c r="L83" s="62">
        <f>'System Parameters - Table 1'!M38</f>
        <v>0</v>
      </c>
      <c r="M83" s="8"/>
      <c r="N83" s="8"/>
      <c r="O83" s="8"/>
      <c r="P83" s="8"/>
      <c r="Q83" s="8"/>
      <c r="R83" s="8"/>
      <c r="S83" s="8"/>
    </row>
    <row r="84" ht="15.75" customHeight="1">
      <c r="A84" s="62">
        <f>'System Parameters - Table 1'!K25</f>
        <v>0</v>
      </c>
      <c r="B84" s="63">
        <f>B74*B75*B76</f>
        <v>7030</v>
      </c>
      <c r="C84" s="62">
        <f>'System Parameters - Table 1'!M25</f>
        <v>0</v>
      </c>
      <c r="D84" s="63">
        <f>$B84</f>
        <v>7030</v>
      </c>
      <c r="E84" s="63">
        <f>$B84</f>
        <v>7030</v>
      </c>
      <c r="F84" s="63">
        <f>$B84</f>
        <v>7030</v>
      </c>
      <c r="G84" s="63">
        <f>$B84</f>
        <v>7030</v>
      </c>
      <c r="H84" s="63">
        <f>$B84</f>
        <v>7030</v>
      </c>
      <c r="I84" s="63">
        <f>$B84</f>
        <v>7030</v>
      </c>
      <c r="J84" s="63">
        <f>$B84</f>
        <v>7030</v>
      </c>
      <c r="K84" s="63">
        <f>$B84</f>
        <v>7030</v>
      </c>
      <c r="L84" s="63">
        <f>$B84</f>
        <v>7030</v>
      </c>
      <c r="M84" s="8"/>
      <c r="N84" s="8"/>
      <c r="O84" s="8"/>
      <c r="P84" s="8"/>
      <c r="Q84" s="8"/>
      <c r="R84" s="8"/>
      <c r="S84" s="8"/>
    </row>
    <row r="85" ht="15.75" customHeight="1">
      <c r="A85" s="62">
        <f>'System Parameters - Table 1'!K26</f>
        <v>0</v>
      </c>
      <c r="B85" s="62">
        <f>'System Parameters - Table 1'!L26</f>
        <v>0</v>
      </c>
      <c r="C85" s="62">
        <f>'System Parameters - Table 1'!M26</f>
        <v>0</v>
      </c>
      <c r="D85" s="62">
        <f>'System Parameters - Table 1'!N26</f>
        <v>0</v>
      </c>
      <c r="E85" s="62">
        <f>'System Parameters - Table 1'!O26</f>
        <v>0</v>
      </c>
      <c r="F85" s="62">
        <f>'System Parameters - Table 1'!P27</f>
        <v>0</v>
      </c>
      <c r="G85" s="62">
        <f>'System Parameters - Table 1'!H40</f>
        <v>0</v>
      </c>
      <c r="H85" s="62">
        <f>'System Parameters - Table 1'!I40</f>
        <v>0</v>
      </c>
      <c r="I85" s="62">
        <f>'System Parameters - Table 1'!J40</f>
        <v>0</v>
      </c>
      <c r="J85" s="62">
        <f>'System Parameters - Table 1'!K40</f>
        <v>0</v>
      </c>
      <c r="K85" s="62">
        <f>'System Parameters - Table 1'!L40</f>
        <v>0</v>
      </c>
      <c r="L85" s="62">
        <f>'System Parameters - Table 1'!M40</f>
        <v>0</v>
      </c>
      <c r="M85" s="8"/>
      <c r="N85" s="8"/>
      <c r="O85" s="8"/>
      <c r="P85" s="8"/>
      <c r="Q85" s="8"/>
      <c r="R85" s="8"/>
      <c r="S85" s="8"/>
    </row>
    <row r="86" ht="15.75" customHeight="1">
      <c r="A86" t="s" s="16">
        <v>48</v>
      </c>
      <c r="B86" s="63">
        <f>B84/($Q72*B80+$R72*B81)</f>
        <v>6.74071364577797</v>
      </c>
      <c r="C86" t="s" s="16">
        <v>49</v>
      </c>
      <c r="D86" s="63">
        <f>D84/($Q72*D80+$R72*D81)</f>
        <v>7.18581520487424</v>
      </c>
      <c r="E86" s="63">
        <f>E84/($Q72*E80+$R72*E81)</f>
        <v>6.9871528224897</v>
      </c>
      <c r="F86" s="63">
        <f>F84/($Q72*F80+$R72*F81)</f>
        <v>6.74131887476997</v>
      </c>
      <c r="G86" s="63">
        <f>G84/($Q72*G80+$R72*G81)</f>
        <v>6.74200656002033</v>
      </c>
      <c r="H86" s="63">
        <f>H84/($Q72*H80+$R72*H81)</f>
        <v>6.7407631294072</v>
      </c>
      <c r="I86" s="63">
        <f>I84/($Q72*I80+$R72*I81)</f>
        <v>6.74327409726744</v>
      </c>
      <c r="J86" s="63">
        <f>J84/($Q72*J80+$R72*J81)</f>
        <v>6.75494875424908</v>
      </c>
      <c r="K86" s="63">
        <f>K84/($Q72*K80+$R72*K81)</f>
        <v>6.74074777234107</v>
      </c>
      <c r="L86" s="63">
        <f>L84/($Q72*L80+$R72*L81)</f>
        <v>6.74076056989132</v>
      </c>
      <c r="M86" s="8"/>
      <c r="N86" s="8"/>
      <c r="O86" s="8"/>
      <c r="P86" s="8"/>
      <c r="Q86" s="8"/>
      <c r="R86" s="8"/>
      <c r="S86" s="8"/>
    </row>
    <row r="87" ht="15.75" customHeight="1">
      <c r="A87" t="s" s="16">
        <v>50</v>
      </c>
      <c r="B87" s="63">
        <f>B86*24</f>
        <v>161.777127498671</v>
      </c>
      <c r="C87" t="s" s="16">
        <v>51</v>
      </c>
      <c r="D87" s="63">
        <f>D86*24</f>
        <v>172.459564916982</v>
      </c>
      <c r="E87" s="63">
        <f>E86*24</f>
        <v>167.691667739753</v>
      </c>
      <c r="F87" s="63">
        <f>F86*24</f>
        <v>161.791652994479</v>
      </c>
      <c r="G87" s="63">
        <f>G86*24</f>
        <v>161.808157440488</v>
      </c>
      <c r="H87" s="63">
        <f>H86*24</f>
        <v>161.778315105773</v>
      </c>
      <c r="I87" s="63">
        <f>I86*24</f>
        <v>161.838578334419</v>
      </c>
      <c r="J87" s="63">
        <f>J86*24</f>
        <v>162.118770101978</v>
      </c>
      <c r="K87" s="63">
        <f>K86*24</f>
        <v>161.777946536186</v>
      </c>
      <c r="L87" s="63">
        <f>L86*24</f>
        <v>161.778253677392</v>
      </c>
      <c r="M87" s="8"/>
      <c r="N87" s="8"/>
      <c r="O87" s="8"/>
      <c r="P87" s="8"/>
      <c r="Q87" s="8"/>
      <c r="R87" s="8"/>
      <c r="S87" s="8"/>
    </row>
    <row r="88" ht="15.75" customHeight="1">
      <c r="A88" s="62">
        <f>'System Parameters - Table 1'!A43</f>
        <v>0</v>
      </c>
      <c r="B88" s="62">
        <f>'System Parameters - Table 1'!J30</f>
        <v>0</v>
      </c>
      <c r="C88" s="62">
        <f>'System Parameters - Table 1'!K30</f>
        <v>0</v>
      </c>
      <c r="D88" s="62">
        <f>'System Parameters - Table 1'!L30</f>
        <v>0</v>
      </c>
      <c r="E88" s="8"/>
      <c r="F88" s="8"/>
      <c r="G88" s="8"/>
      <c r="H88" s="8"/>
      <c r="I88" s="8"/>
      <c r="J88" s="8"/>
      <c r="K88" s="8"/>
      <c r="L88" s="8"/>
      <c r="M88" s="8"/>
      <c r="N88" s="8"/>
      <c r="O88" s="8"/>
      <c r="P88" s="8"/>
      <c r="Q88" s="8"/>
      <c r="R88" s="8"/>
      <c r="S88" s="8"/>
    </row>
    <row r="89" ht="15.75" customHeight="1">
      <c r="A89" t="s" s="16">
        <v>52</v>
      </c>
      <c r="B89" s="62">
        <f>'System Parameters - Table 1'!J31</f>
        <v>0</v>
      </c>
      <c r="C89" s="62">
        <f>'System Parameters - Table 1'!K31</f>
        <v>0</v>
      </c>
      <c r="D89" s="64">
        <f>D87/$B87-1</f>
        <v>0.0660318153961459</v>
      </c>
      <c r="E89" s="64">
        <f>E87/$B87-1</f>
        <v>0.0365598050387598</v>
      </c>
      <c r="F89" s="64">
        <f>F87/$B87-1</f>
        <v>8.97870794999703e-05</v>
      </c>
      <c r="G89" s="64">
        <f>G87/$B87-1</f>
        <v>0.000191806730016608</v>
      </c>
      <c r="H89" s="64">
        <f>H87/$B87-1</f>
        <v>7.34100747344371e-06</v>
      </c>
      <c r="I89" s="64">
        <f>I87/$B87-1</f>
        <v>0.000379848725825008</v>
      </c>
      <c r="J89" s="64">
        <f>J87/$B87-1</f>
        <v>0.00211181029475138</v>
      </c>
      <c r="K89" s="64">
        <f>K87/$B87-1</f>
        <v>5.06275224232009e-06</v>
      </c>
      <c r="L89" s="64">
        <f>L87/$B87-1</f>
        <v>6.96129754812992e-06</v>
      </c>
      <c r="M89" s="8"/>
      <c r="N89" s="8"/>
      <c r="O89" s="8"/>
      <c r="P89" s="8"/>
      <c r="Q89" s="8"/>
      <c r="R89" s="8"/>
      <c r="S89" s="8"/>
    </row>
    <row r="90" ht="15.75" customHeight="1">
      <c r="A90" t="s" s="16">
        <v>53</v>
      </c>
      <c r="B90" s="62">
        <f>'System Parameters - Table 1'!J32</f>
        <v>0</v>
      </c>
      <c r="C90" s="62">
        <f>'System Parameters - Table 1'!K32</f>
        <v>0</v>
      </c>
      <c r="D90" t="s" s="16">
        <v>54</v>
      </c>
      <c r="E90" t="s" s="16">
        <v>55</v>
      </c>
      <c r="F90" t="s" s="16">
        <v>56</v>
      </c>
      <c r="G90" t="s" s="16">
        <v>57</v>
      </c>
      <c r="H90" t="s" s="16">
        <v>58</v>
      </c>
      <c r="I90" t="s" s="16">
        <v>59</v>
      </c>
      <c r="J90" t="s" s="16">
        <v>60</v>
      </c>
      <c r="K90" t="s" s="16">
        <v>61</v>
      </c>
      <c r="L90" t="s" s="16">
        <v>62</v>
      </c>
      <c r="M90" s="8"/>
      <c r="N90" s="8"/>
      <c r="O90" s="8"/>
      <c r="P90" s="8"/>
      <c r="Q90" s="8"/>
      <c r="R90" s="8"/>
      <c r="S90" s="8"/>
    </row>
    <row r="91" ht="15.75" customHeight="1">
      <c r="A91" s="8"/>
      <c r="B91" s="8"/>
      <c r="C91" s="8"/>
      <c r="D91" s="8"/>
      <c r="E91" s="8"/>
      <c r="F91" s="8"/>
      <c r="G91" s="8"/>
      <c r="H91" s="8"/>
      <c r="I91" s="8"/>
      <c r="J91" s="8"/>
      <c r="K91" s="8"/>
      <c r="L91" s="8"/>
      <c r="M91" s="8"/>
      <c r="N91" s="8"/>
      <c r="O91" s="8"/>
      <c r="P91" s="8"/>
      <c r="Q91" s="8"/>
      <c r="R91" s="8"/>
      <c r="S91" s="8"/>
    </row>
    <row r="92" ht="15.75" customHeight="1">
      <c r="A92" s="8"/>
      <c r="B92" s="8"/>
      <c r="C92" s="8"/>
      <c r="D92" s="8"/>
      <c r="E92" s="8"/>
      <c r="F92" s="8"/>
      <c r="G92" s="8"/>
      <c r="H92" s="8"/>
      <c r="I92" s="8"/>
      <c r="J92" s="8"/>
      <c r="K92" s="8"/>
      <c r="L92" s="8"/>
      <c r="M92" s="8"/>
      <c r="N92" s="8"/>
      <c r="O92" s="8"/>
      <c r="P92" s="8"/>
      <c r="Q92" s="8"/>
      <c r="R92" s="8"/>
      <c r="S92" s="8"/>
    </row>
    <row r="93" ht="15.75" customHeight="1">
      <c r="A93" s="8"/>
      <c r="B93" s="8"/>
      <c r="C93" s="8"/>
      <c r="D93" s="8"/>
      <c r="E93" s="8"/>
      <c r="F93" s="8"/>
      <c r="G93" s="8"/>
      <c r="H93" s="8"/>
      <c r="I93" s="8"/>
      <c r="J93" s="8"/>
      <c r="K93" s="8"/>
      <c r="L93" s="8"/>
      <c r="M93" s="8"/>
      <c r="N93" s="8"/>
      <c r="O93" s="8"/>
      <c r="P93" s="8"/>
      <c r="Q93" s="8"/>
      <c r="R93" s="8"/>
      <c r="S93" s="8"/>
    </row>
    <row r="94" ht="15.75" customHeight="1">
      <c r="A94" s="8"/>
      <c r="B94" s="8"/>
      <c r="C94" s="8"/>
      <c r="D94" s="8"/>
      <c r="E94" s="8"/>
      <c r="F94" s="8"/>
      <c r="G94" s="8"/>
      <c r="H94" s="8"/>
      <c r="I94" s="8"/>
      <c r="J94" s="8"/>
      <c r="K94" s="8"/>
      <c r="L94" s="8"/>
      <c r="M94" s="8"/>
      <c r="N94" s="8"/>
      <c r="O94" s="8"/>
      <c r="P94" s="8"/>
      <c r="Q94" s="8"/>
      <c r="R94" s="8"/>
      <c r="S94" s="8"/>
    </row>
    <row r="95" ht="15.75" customHeight="1">
      <c r="A95" s="8"/>
      <c r="B95" s="8"/>
      <c r="C95" s="8"/>
      <c r="D95" s="8"/>
      <c r="E95" s="8"/>
      <c r="F95" s="8"/>
      <c r="G95" s="8"/>
      <c r="H95" s="8"/>
      <c r="I95" s="8"/>
      <c r="J95" s="8"/>
      <c r="K95" s="8"/>
      <c r="L95" s="8"/>
      <c r="M95" s="8"/>
      <c r="N95" s="8"/>
      <c r="O95" s="8"/>
      <c r="P95" s="8"/>
      <c r="Q95" s="8"/>
      <c r="R95" s="8"/>
      <c r="S95" s="8"/>
    </row>
    <row r="96" ht="15.75" customHeight="1">
      <c r="A96" s="8"/>
      <c r="B96" s="8"/>
      <c r="C96" s="8"/>
      <c r="D96" s="8"/>
      <c r="E96" s="8"/>
      <c r="F96" s="8"/>
      <c r="G96" s="8"/>
      <c r="H96" s="8"/>
      <c r="I96" s="8"/>
      <c r="J96" s="8"/>
      <c r="K96" s="8"/>
      <c r="L96" s="8"/>
      <c r="M96" s="8"/>
      <c r="N96" s="8"/>
      <c r="O96" s="8"/>
      <c r="P96" s="8"/>
      <c r="Q96" s="8"/>
      <c r="R96" s="8"/>
      <c r="S96" s="8"/>
    </row>
    <row r="97" ht="15.75" customHeight="1">
      <c r="A97" s="8"/>
      <c r="B97" s="8"/>
      <c r="C97" s="8"/>
      <c r="D97" s="8"/>
      <c r="E97" s="8"/>
      <c r="F97" s="8"/>
      <c r="G97" s="8"/>
      <c r="H97" s="8"/>
      <c r="I97" s="8"/>
      <c r="J97" s="8"/>
      <c r="K97" s="8"/>
      <c r="L97" s="8"/>
      <c r="M97" s="8"/>
      <c r="N97" s="8"/>
      <c r="O97" s="8"/>
      <c r="P97" s="8"/>
      <c r="Q97" s="8"/>
      <c r="R97" s="8"/>
      <c r="S97" s="8"/>
    </row>
    <row r="98" ht="15.75" customHeight="1">
      <c r="A98" s="8"/>
      <c r="B98" s="8"/>
      <c r="C98" s="8"/>
      <c r="D98" s="8"/>
      <c r="E98" s="8"/>
      <c r="F98" s="8"/>
      <c r="G98" s="8"/>
      <c r="H98" s="8"/>
      <c r="I98" s="8"/>
      <c r="J98" s="8"/>
      <c r="K98" s="8"/>
      <c r="L98" s="8"/>
      <c r="M98" s="8"/>
      <c r="N98" s="8"/>
      <c r="O98" s="8"/>
      <c r="P98" s="8"/>
      <c r="Q98" s="8"/>
      <c r="R98" s="8"/>
      <c r="S98" s="8"/>
    </row>
    <row r="99" ht="15.75" customHeight="1">
      <c r="A99" s="8"/>
      <c r="B99" s="8"/>
      <c r="C99" s="8"/>
      <c r="D99" s="8"/>
      <c r="E99" s="8"/>
      <c r="F99" s="8"/>
      <c r="G99" s="8"/>
      <c r="H99" s="8"/>
      <c r="I99" s="8"/>
      <c r="J99" s="8"/>
      <c r="K99" s="8"/>
      <c r="L99" s="8"/>
      <c r="M99" s="8"/>
      <c r="N99" s="8"/>
      <c r="O99" s="8"/>
      <c r="P99" s="8"/>
      <c r="Q99" s="8"/>
      <c r="R99" s="8"/>
      <c r="S99" s="8"/>
    </row>
    <row r="100" ht="15.75" customHeight="1">
      <c r="A100" s="8"/>
      <c r="B100" s="8"/>
      <c r="C100" s="8"/>
      <c r="D100" s="8"/>
      <c r="E100" s="8"/>
      <c r="F100" s="8"/>
      <c r="G100" s="8"/>
      <c r="H100" s="8"/>
      <c r="I100" s="8"/>
      <c r="J100" s="8"/>
      <c r="K100" s="8"/>
      <c r="L100" s="8"/>
      <c r="M100" s="8"/>
      <c r="N100" s="8"/>
      <c r="O100" s="8"/>
      <c r="P100" s="8"/>
      <c r="Q100" s="8"/>
      <c r="R100" s="8"/>
      <c r="S100" s="8"/>
    </row>
    <row r="101" ht="15.75" customHeight="1">
      <c r="A101" s="8"/>
      <c r="B101" s="8"/>
      <c r="C101" s="8"/>
      <c r="D101" s="8"/>
      <c r="E101" s="8"/>
      <c r="F101" s="8"/>
      <c r="G101" s="8"/>
      <c r="H101" s="8"/>
      <c r="I101" s="8"/>
      <c r="J101" s="8"/>
      <c r="K101" s="8"/>
      <c r="L101" s="8"/>
      <c r="M101" s="8"/>
      <c r="N101" s="8"/>
      <c r="O101" s="8"/>
      <c r="P101" s="8"/>
      <c r="Q101" s="8"/>
      <c r="R101" s="8"/>
      <c r="S101" s="8"/>
    </row>
    <row r="102" ht="15.75" customHeight="1">
      <c r="A102" s="8"/>
      <c r="B102" s="8"/>
      <c r="C102" s="8"/>
      <c r="D102" s="8"/>
      <c r="E102" s="8"/>
      <c r="F102" s="8"/>
      <c r="G102" s="8"/>
      <c r="H102" s="8"/>
      <c r="I102" s="8"/>
      <c r="J102" s="8"/>
      <c r="K102" s="8"/>
      <c r="L102" s="8"/>
      <c r="M102" s="8"/>
      <c r="N102" s="8"/>
      <c r="O102" s="8"/>
      <c r="P102" s="8"/>
      <c r="Q102" s="8"/>
      <c r="R102" s="8"/>
      <c r="S102" s="8"/>
    </row>
    <row r="103" ht="15.75" customHeight="1">
      <c r="A103" s="8"/>
      <c r="B103" s="8"/>
      <c r="C103" s="8"/>
      <c r="D103" s="8"/>
      <c r="E103" s="8"/>
      <c r="F103" s="8"/>
      <c r="G103" s="8"/>
      <c r="H103" s="8"/>
      <c r="I103" s="8"/>
      <c r="J103" s="8"/>
      <c r="K103" s="8"/>
      <c r="L103" s="8"/>
      <c r="M103" s="8"/>
      <c r="N103" s="8"/>
      <c r="O103" s="8"/>
      <c r="P103" s="8"/>
      <c r="Q103" s="8"/>
      <c r="R103" s="8"/>
      <c r="S103" s="8"/>
    </row>
    <row r="104" ht="15.75" customHeight="1">
      <c r="A104" s="8"/>
      <c r="B104" s="8"/>
      <c r="C104" s="8"/>
      <c r="D104" s="8"/>
      <c r="E104" s="8"/>
      <c r="F104" s="8"/>
      <c r="G104" s="8"/>
      <c r="H104" s="8"/>
      <c r="I104" s="8"/>
      <c r="J104" s="8"/>
      <c r="K104" s="8"/>
      <c r="L104" s="8"/>
      <c r="M104" s="8"/>
      <c r="N104" s="8"/>
      <c r="O104" s="8"/>
      <c r="P104" s="8"/>
      <c r="Q104" s="8"/>
      <c r="R104" s="8"/>
      <c r="S104" s="8"/>
    </row>
    <row r="105" ht="15.75" customHeight="1">
      <c r="A105" s="8"/>
      <c r="B105" s="8"/>
      <c r="C105" s="8"/>
      <c r="D105" s="8"/>
      <c r="E105" s="8"/>
      <c r="F105" s="8"/>
      <c r="G105" s="8"/>
      <c r="H105" s="8"/>
      <c r="I105" s="8"/>
      <c r="J105" s="8"/>
      <c r="K105" s="8"/>
      <c r="L105" s="8"/>
      <c r="M105" s="8"/>
      <c r="N105" s="8"/>
      <c r="O105" s="8"/>
      <c r="P105" s="8"/>
      <c r="Q105" s="8"/>
      <c r="R105" s="8"/>
      <c r="S105" s="8"/>
    </row>
    <row r="106" ht="15.75" customHeight="1">
      <c r="A106" s="8"/>
      <c r="B106" s="8"/>
      <c r="C106" s="8"/>
      <c r="D106" s="8"/>
      <c r="E106" s="8"/>
      <c r="F106" s="8"/>
      <c r="G106" s="8"/>
      <c r="H106" s="8"/>
      <c r="I106" s="8"/>
      <c r="J106" s="8"/>
      <c r="K106" s="8"/>
      <c r="L106" s="8"/>
      <c r="M106" s="8"/>
      <c r="N106" s="8"/>
      <c r="O106" s="8"/>
      <c r="P106" s="8"/>
      <c r="Q106" s="8"/>
      <c r="R106" s="8"/>
      <c r="S106" s="8"/>
    </row>
    <row r="107" ht="15.75" customHeight="1">
      <c r="A107" s="8"/>
      <c r="B107" s="8"/>
      <c r="C107" s="8"/>
      <c r="D107" s="8"/>
      <c r="E107" s="8"/>
      <c r="F107" s="8"/>
      <c r="G107" s="8"/>
      <c r="H107" s="8"/>
      <c r="I107" s="8"/>
      <c r="J107" s="8"/>
      <c r="K107" s="8"/>
      <c r="L107" s="8"/>
      <c r="M107" s="8"/>
      <c r="N107" s="8"/>
      <c r="O107" s="8"/>
      <c r="P107" s="8"/>
      <c r="Q107" s="8"/>
      <c r="R107" s="8"/>
      <c r="S107" s="8"/>
    </row>
    <row r="108" ht="15.75" customHeight="1">
      <c r="A108" s="8"/>
      <c r="B108" s="8"/>
      <c r="C108" s="8"/>
      <c r="D108" s="8"/>
      <c r="E108" s="8"/>
      <c r="F108" s="8"/>
      <c r="G108" s="8"/>
      <c r="H108" s="8"/>
      <c r="I108" s="8"/>
      <c r="J108" s="8"/>
      <c r="K108" s="8"/>
      <c r="L108" s="8"/>
      <c r="M108" s="8"/>
      <c r="N108" s="8"/>
      <c r="O108" s="8"/>
      <c r="P108" s="8"/>
      <c r="Q108" s="8"/>
      <c r="R108" s="8"/>
      <c r="S108" s="8"/>
    </row>
    <row r="109" ht="15.75" customHeight="1">
      <c r="A109" s="8"/>
      <c r="B109" s="8"/>
      <c r="C109" s="8"/>
      <c r="D109" s="8"/>
      <c r="E109" s="8"/>
      <c r="F109" s="8"/>
      <c r="G109" s="8"/>
      <c r="H109" s="8"/>
      <c r="I109" s="8"/>
      <c r="J109" s="8"/>
      <c r="K109" s="8"/>
      <c r="L109" s="8"/>
      <c r="M109" s="8"/>
      <c r="N109" s="8"/>
      <c r="O109" s="8"/>
      <c r="P109" s="8"/>
      <c r="Q109" s="8"/>
      <c r="R109" s="8"/>
      <c r="S109" s="8"/>
    </row>
  </sheetData>
  <hyperlinks>
    <hyperlink ref="A55" r:id="rId1" location="" tooltip="" display="https://github.com/YueChengPeng/MagDocker/blob/main/datasheet/esp32-s3_datasheet.pdf"/>
    <hyperlink ref="A56" r:id="rId2" location="" tooltip="" display="https://wiki.seeedstudio.com/xiao_esp32s3_getting_started/"/>
    <hyperlink ref="A60" r:id="rId3" location="" tooltip="" display="https://github.com/YueChengPeng/MagDocker/blob/main/datasheet/button%20pts125.pdf"/>
    <hyperlink ref="A62" r:id="rId4" location="" tooltip="" display="https://electronics.stackexchange.com/questions/667471/when-you-have-a-pullup-resistor-does-the-system-consume-power"/>
    <hyperlink ref="A64" r:id="rId5" location="" tooltip="" display="https://github.com/YueChengPeng/MagDocker/blob/main/datasheet/LED%20vlhw5100.pdf"/>
    <hyperlink ref="A67" r:id="rId6" location="" tooltip="" display="https://github.com/YueChengPeng/MagDocker/blob/main/datasheet/Infineon-TLV493D-A1B6_3DMagnetic-UserManual-v01_03-EN.pdf"/>
    <hyperlink ref="A73" r:id="rId7" location="" tooltip="" display="https://github.com/YueChengPeng/MagDocker/blob/main/datasheet/lipo%20battery.pdf"/>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8"/>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