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24532\Desktop\Learn\组原实验\7.单总线CPU\单总线实验资料包\"/>
    </mc:Choice>
  </mc:AlternateContent>
  <xr:revisionPtr revIDLastSave="0" documentId="13_ncr:1_{A93D245B-9CA9-4C55-82BF-35ABE9BDA599}" xr6:coauthVersionLast="36" xr6:coauthVersionMax="36" xr10:uidLastSave="{00000000-0000-0000-0000-000000000000}"/>
  <bookViews>
    <workbookView xWindow="0" yWindow="0" windowWidth="28800" windowHeight="12470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79021"/>
</workbook>
</file>

<file path=xl/calcChain.xml><?xml version="1.0" encoding="utf-8"?>
<calcChain xmlns="http://schemas.openxmlformats.org/spreadsheetml/2006/main">
  <c r="AC6" i="3" l="1"/>
  <c r="AE6" i="3" s="1"/>
  <c r="AC7" i="3"/>
  <c r="AE7" i="3" s="1"/>
  <c r="AC8" i="3"/>
  <c r="AE8" i="3" s="1"/>
  <c r="AC9" i="3"/>
  <c r="AE9" i="3" s="1"/>
  <c r="AC10" i="3"/>
  <c r="AE10" i="3" s="1"/>
  <c r="AC11" i="3"/>
  <c r="AE11" i="3" s="1"/>
  <c r="AC12" i="3"/>
  <c r="AE12" i="3" s="1"/>
  <c r="AC13" i="3"/>
  <c r="AE13" i="3" s="1"/>
  <c r="AC14" i="3"/>
  <c r="AE14" i="3" s="1"/>
  <c r="AC15" i="3"/>
  <c r="AE15" i="3" s="1"/>
  <c r="AC16" i="3"/>
  <c r="AE16" i="3" s="1"/>
  <c r="AC17" i="3"/>
  <c r="AE17" i="3" s="1"/>
  <c r="AC18" i="3"/>
  <c r="AE18" i="3" s="1"/>
  <c r="AC19" i="3"/>
  <c r="AE19" i="3" s="1"/>
  <c r="AC20" i="3"/>
  <c r="AE20" i="3" s="1"/>
  <c r="AC21" i="3"/>
  <c r="AE21" i="3" s="1"/>
  <c r="AC22" i="3"/>
  <c r="AE22" i="3" s="1"/>
  <c r="AC23" i="3"/>
  <c r="AE23" i="3" s="1"/>
  <c r="AC24" i="3"/>
  <c r="AE24" i="3" s="1"/>
  <c r="AC25" i="3"/>
  <c r="AE25" i="3" s="1"/>
  <c r="AC26" i="3"/>
  <c r="AE26" i="3" s="1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AG27" i="3" s="1"/>
  <c r="K7" i="2"/>
  <c r="K11" i="2"/>
  <c r="K1" i="2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N32" i="2"/>
  <c r="N31" i="2" s="1"/>
  <c r="J4" i="2"/>
  <c r="M3" i="2"/>
  <c r="M2" i="2"/>
  <c r="L2" i="2"/>
  <c r="L32" i="2" s="1"/>
  <c r="L31" i="2" s="1"/>
  <c r="J3" i="2"/>
  <c r="J32" i="2" l="1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<sst xmlns="http://schemas.openxmlformats.org/spreadsheetml/2006/main" count="65" uniqueCount="62">
  <si>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</si>
  <si>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</si>
  <si>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</si>
  <si>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</si>
  <si>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</si>
  <si>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</si>
  <si>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</si>
  <si>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</si>
  <si>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</si>
  <si>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</si>
  <si>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</si>
  <si>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</si>
  <si>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</si>
  <si>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</si>
  <si>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</si>
  <si>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</si>
  <si>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</si>
  <si>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</si>
  <si>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</si>
  <si>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</si>
  <si>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</si>
  <si>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</si>
  <si>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</si>
  <si>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</si>
  <si>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</si>
  <si>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</si>
  <si>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</si>
  <si>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</si>
  <si>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</si>
  <si>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</si>
  <si>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</si>
  <si>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</si>
  <si>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</si>
  <si>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</si>
  <si>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</si>
  <si>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</si>
  <si>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</si>
  <si>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</si>
  <si>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</si>
  <si>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</si>
  <si>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</si>
  <si>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</si>
  <si>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</si>
  <si>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</si>
  <si>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</si>
  <si>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</si>
  <si>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</si>
  <si>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</si>
  <si>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</si>
  <si>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</si>
  <si>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</si>
  <si>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</si>
  <si>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</si>
  <si>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</si>
  <si>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</si>
  <si>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Rs/Rt</t>
    <phoneticPr fontId="12" type="noConversion"/>
  </si>
  <si>
    <t>1</t>
    <phoneticPr fontId="12" type="noConversion"/>
  </si>
  <si>
    <t>lw</t>
    <phoneticPr fontId="18" type="noConversion"/>
  </si>
  <si>
    <t>sw</t>
    <phoneticPr fontId="18" type="noConversion"/>
  </si>
  <si>
    <t>beq</t>
    <phoneticPr fontId="18" type="noConversion"/>
  </si>
  <si>
    <t>addi</t>
    <phoneticPr fontId="18" type="noConversion"/>
  </si>
  <si>
    <t>slt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</si>
</sst>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9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  <font>
      <b/>
      <sz val="11"/>
      <color rgb="FF9C0006"/>
      <name val="Segoe UI Black"/>
      <family val="2"/>
    </font>
    <font>
      <b/>
      <sz val="11"/>
      <color rgb="FF000000"/>
      <name val="Segoe UI Black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7E6E6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49" fontId="23" fillId="0" borderId="4" xfId="0" applyNumberFormat="1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49" fontId="23" fillId="15" borderId="4" xfId="0" applyNumberFormat="1" applyFont="1" applyFill="1" applyBorder="1" applyAlignment="1" applyProtection="1">
      <alignment horizontal="center"/>
    </xf>
    <xf numFmtId="0" fontId="4" fillId="15" borderId="6" xfId="0" applyFont="1" applyFill="1" applyBorder="1" applyAlignment="1" applyProtection="1">
      <alignment horizontal="center"/>
    </xf>
    <xf numFmtId="0" fontId="28" fillId="0" borderId="17" xfId="0" applyFont="1" applyBorder="1" applyAlignment="1" applyProtection="1">
      <alignment horizontal="center" vertical="center"/>
    </xf>
    <xf numFmtId="0" fontId="28" fillId="0" borderId="5" xfId="0" applyFont="1" applyBorder="1" applyAlignment="1" applyProtection="1">
      <alignment horizontal="center" vertical="center"/>
    </xf>
    <xf numFmtId="0" fontId="27" fillId="17" borderId="4" xfId="0" applyFont="1" applyFill="1" applyBorder="1" applyAlignment="1" applyProtection="1">
      <alignment horizontal="center" vertical="center"/>
    </xf>
    <xf numFmtId="49" fontId="28" fillId="0" borderId="5" xfId="0" applyNumberFormat="1" applyFont="1" applyBorder="1" applyAlignment="1" applyProtection="1">
      <alignment horizontal="center"/>
    </xf>
    <xf numFmtId="0" fontId="28" fillId="18" borderId="17" xfId="0" applyFont="1" applyFill="1" applyBorder="1" applyAlignment="1" applyProtection="1">
      <alignment horizontal="center" vertical="center"/>
    </xf>
    <xf numFmtId="0" fontId="28" fillId="18" borderId="5" xfId="0" applyFont="1" applyFill="1" applyBorder="1" applyAlignment="1" applyProtection="1">
      <alignment horizontal="center" vertical="center"/>
    </xf>
    <xf numFmtId="0" fontId="27" fillId="17" borderId="6" xfId="0" applyFont="1" applyFill="1" applyBorder="1" applyAlignment="1" applyProtection="1">
      <alignment horizontal="center" vertical="center"/>
    </xf>
    <xf numFmtId="49" fontId="28" fillId="19" borderId="5" xfId="0" applyNumberFormat="1" applyFont="1" applyFill="1" applyBorder="1" applyAlignment="1" applyProtection="1">
      <alignment horizontal="center"/>
    </xf>
    <xf numFmtId="0" fontId="28" fillId="18" borderId="14" xfId="0" applyFont="1" applyFill="1" applyBorder="1" applyAlignment="1" applyProtection="1">
      <alignment horizontal="center" vertical="center"/>
    </xf>
    <xf numFmtId="0" fontId="28" fillId="18" borderId="10" xfId="0" applyFont="1" applyFill="1" applyBorder="1" applyAlignment="1" applyProtection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I33" sqref="I33"/>
    </sheetView>
  </sheetViews>
  <sheetFormatPr defaultColWidth="9" defaultRowHeight="14" x14ac:dyDescent="0.3"/>
  <cols>
    <col min="1" max="1" width="7.58203125" style="7" customWidth="1"/>
    <col min="2" max="5" width="6.58203125" style="7" customWidth="1"/>
    <col min="6" max="7" width="6.58203125" style="7" hidden="1" customWidth="1"/>
    <col min="8" max="8" width="6.5" style="7" hidden="1" customWidth="1"/>
    <col min="9" max="9" width="10.33203125" style="7" customWidth="1"/>
    <col min="10" max="13" width="3.58203125" style="6" customWidth="1"/>
    <col min="14" max="14" width="3.58203125" style="7" customWidth="1"/>
  </cols>
  <sheetData>
    <row r="1" spans="1:14" ht="27" customHeight="1" x14ac:dyDescent="0.3">
      <c r="A1" s="96" t="s">
        <v>11</v>
      </c>
      <c r="B1" s="97"/>
      <c r="C1" s="97"/>
      <c r="D1" s="97"/>
      <c r="E1" s="97"/>
      <c r="F1" s="97"/>
      <c r="G1" s="97"/>
      <c r="H1" s="98"/>
      <c r="I1" s="99" t="s">
        <v>6</v>
      </c>
      <c r="J1" s="100"/>
      <c r="K1" s="100"/>
      <c r="L1" s="100"/>
      <c r="M1" s="100"/>
      <c r="N1" s="101"/>
    </row>
    <row r="2" spans="1:14" ht="28.5" thickBot="1" x14ac:dyDescent="0.3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51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7" thickTop="1" x14ac:dyDescent="0.3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5" x14ac:dyDescent="0.3">
      <c r="A4" s="15"/>
      <c r="B4" s="16"/>
      <c r="C4" s="16"/>
      <c r="D4" s="16"/>
      <c r="E4" s="16"/>
      <c r="F4" s="16"/>
      <c r="G4" s="16"/>
      <c r="H4" s="18"/>
      <c r="I4" s="46"/>
      <c r="J4" s="13" t="str">
        <f t="shared" ref="J4:J31" si="0">IF(ISNUMBER($I4),IF(MOD($I4,32)/16&gt;=1,1,0),"")</f>
        <v/>
      </c>
      <c r="K4" s="13" t="str">
        <f t="shared" ref="K4:K31" si="1">IF(ISNUMBER($I4),IF(MOD($I4,16)/8&gt;=1,1,0),"")</f>
        <v/>
      </c>
      <c r="L4" s="13" t="str">
        <f t="shared" ref="L4:L31" si="2">IF(ISNUMBER($I4),IF(MOD($I4,8)/4&gt;=1,1,0),"")</f>
        <v/>
      </c>
      <c r="M4" s="13" t="str">
        <f t="shared" ref="M4" si="3">IF(ISNUMBER($I4),IF(MOD($I4,4)/2&gt;=1,1,0),"")</f>
        <v/>
      </c>
      <c r="N4" s="14" t="str">
        <f t="shared" ref="N4:N31" si="4">IF(ISNUMBER($I4),MOD($I4,2),"")</f>
        <v/>
      </c>
    </row>
    <row r="5" spans="1:14" ht="16.5" x14ac:dyDescent="0.3">
      <c r="A5" s="19"/>
      <c r="B5" s="20"/>
      <c r="C5" s="20"/>
      <c r="D5" s="20"/>
      <c r="E5" s="20"/>
      <c r="F5" s="20"/>
      <c r="G5" s="20"/>
      <c r="H5" s="33"/>
      <c r="I5" s="45"/>
      <c r="J5" s="9" t="str">
        <f t="shared" si="0"/>
        <v/>
      </c>
      <c r="K5" s="9" t="str">
        <f t="shared" si="1"/>
        <v/>
      </c>
      <c r="L5" s="9" t="str">
        <f t="shared" si="2"/>
        <v/>
      </c>
      <c r="M5" s="9" t="str">
        <f>IF(ISNUMBER($I5),IF(MOD($I5,4)/2&gt;=1,1,0),"")</f>
        <v/>
      </c>
      <c r="N5" s="10" t="str">
        <f t="shared" si="4"/>
        <v/>
      </c>
    </row>
    <row r="6" spans="1:14" ht="16.5" x14ac:dyDescent="0.3">
      <c r="A6" s="15"/>
      <c r="B6" s="16"/>
      <c r="C6" s="16"/>
      <c r="D6" s="16"/>
      <c r="E6" s="16"/>
      <c r="F6" s="16"/>
      <c r="G6" s="16"/>
      <c r="H6" s="18"/>
      <c r="I6" s="46"/>
      <c r="J6" s="13" t="str">
        <f t="shared" si="0"/>
        <v/>
      </c>
      <c r="K6" s="13" t="str">
        <f t="shared" si="1"/>
        <v/>
      </c>
      <c r="L6" s="13" t="str">
        <f t="shared" si="2"/>
        <v/>
      </c>
      <c r="M6" s="13" t="str">
        <f t="shared" ref="M6:M31" si="5">IF(ISNUMBER($I6),IF(MOD($I6,4)/2&gt;=1,1,0),"")</f>
        <v/>
      </c>
      <c r="N6" s="14" t="str">
        <f t="shared" si="4"/>
        <v/>
      </c>
    </row>
    <row r="7" spans="1:14" ht="16.5" x14ac:dyDescent="0.3">
      <c r="A7" s="19"/>
      <c r="B7" s="20"/>
      <c r="C7" s="20"/>
      <c r="D7" s="20"/>
      <c r="E7" s="20"/>
      <c r="F7" s="20"/>
      <c r="G7" s="20"/>
      <c r="H7" s="33"/>
      <c r="I7" s="45"/>
      <c r="J7" s="9" t="str">
        <f t="shared" si="0"/>
        <v/>
      </c>
      <c r="K7" s="9" t="str">
        <f t="shared" si="1"/>
        <v/>
      </c>
      <c r="L7" s="9" t="str">
        <f t="shared" si="2"/>
        <v/>
      </c>
      <c r="M7" s="9" t="str">
        <f t="shared" si="5"/>
        <v/>
      </c>
      <c r="N7" s="10" t="str">
        <f t="shared" si="4"/>
        <v/>
      </c>
    </row>
    <row r="8" spans="1:14" ht="16.5" x14ac:dyDescent="0.3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6.5" x14ac:dyDescent="0.3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5" x14ac:dyDescent="0.3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5" x14ac:dyDescent="0.3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5" x14ac:dyDescent="0.3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5" x14ac:dyDescent="0.3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5" x14ac:dyDescent="0.3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5" x14ac:dyDescent="0.3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5" hidden="1" x14ac:dyDescent="0.3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5" hidden="1" x14ac:dyDescent="0.3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5" hidden="1" x14ac:dyDescent="0.3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5" hidden="1" x14ac:dyDescent="0.3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5" hidden="1" x14ac:dyDescent="0.3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5" hidden="1" x14ac:dyDescent="0.3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5" hidden="1" x14ac:dyDescent="0.3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5" hidden="1" x14ac:dyDescent="0.3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5" hidden="1" x14ac:dyDescent="0.3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5" hidden="1" x14ac:dyDescent="0.3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5" hidden="1" x14ac:dyDescent="0.3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5" hidden="1" x14ac:dyDescent="0.3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5" hidden="1" x14ac:dyDescent="0.3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5" hidden="1" x14ac:dyDescent="0.3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5" hidden="1" x14ac:dyDescent="0.3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5" hidden="1" x14ac:dyDescent="0.3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5" x14ac:dyDescent="0.3">
      <c r="A32" s="102" t="s">
        <v>0</v>
      </c>
      <c r="B32" s="102"/>
      <c r="C32" s="102"/>
      <c r="D32" s="102"/>
      <c r="E32" s="102"/>
      <c r="F32" s="102"/>
      <c r="G32" s="102"/>
      <c r="H32" s="102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0" priority="2" operator="equal">
      <formula>1</formula>
    </cfRule>
    <cfRule type="notContainsBlanks" dxfId="69" priority="3">
      <formula>LEN(TRIM(A3))&gt;0</formula>
    </cfRule>
  </conditionalFormatting>
  <conditionalFormatting sqref="J32:N1048576">
    <cfRule type="containsText" dxfId="6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4" x14ac:dyDescent="0.3"/>
  <cols>
    <col min="1" max="5" width="4.58203125" customWidth="1"/>
    <col min="6" max="8" width="4.58203125" hidden="1" customWidth="1"/>
    <col min="9" max="9" width="13.25" style="22" customWidth="1"/>
    <col min="10" max="11" width="10.5" style="22" customWidth="1"/>
    <col min="12" max="12" width="9.5" style="22" customWidth="1"/>
    <col min="13" max="13" width="10.08203125" style="22" customWidth="1"/>
    <col min="14" max="14" width="11.08203125" style="22" customWidth="1"/>
  </cols>
  <sheetData>
    <row r="1" spans="1:14" s="21" customFormat="1" ht="17" thickBot="1" x14ac:dyDescent="0.3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4.5" thickTop="1" x14ac:dyDescent="0.3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3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/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/>
      </c>
      <c r="J3" s="2" t="str">
        <f>IF(微程序地址入口表!J4=1,$I3&amp;"+","")</f>
        <v/>
      </c>
      <c r="K3" s="1" t="str">
        <f>IF(微程序地址入口表!K4=1,$I3&amp;"+","")</f>
        <v/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/>
      </c>
    </row>
    <row r="4" spans="1:14" x14ac:dyDescent="0.3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/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/>
      </c>
      <c r="J4" s="2" t="str">
        <f>IF(微程序地址入口表!J5=1,$I4&amp;"+","")</f>
        <v/>
      </c>
      <c r="K4" s="1" t="str">
        <f>IF(微程序地址入口表!K5=1,$I4&amp;"+","")</f>
        <v/>
      </c>
      <c r="L4" s="2" t="str">
        <f>IF(微程序地址入口表!L5=1,$I4&amp;"+","")</f>
        <v/>
      </c>
      <c r="M4" s="2" t="str">
        <f>IF(微程序地址入口表!M5=1,$I4&amp;"+","")</f>
        <v/>
      </c>
      <c r="N4" s="2" t="str">
        <f>IF(微程序地址入口表!N5=1,$I4&amp;"+","")</f>
        <v/>
      </c>
    </row>
    <row r="5" spans="1:14" x14ac:dyDescent="0.3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/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/>
      </c>
      <c r="J5" s="2" t="str">
        <f>IF(微程序地址入口表!J6=1,$I5&amp;"+","")</f>
        <v/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/>
      </c>
      <c r="N5" s="2" t="str">
        <f>IF(微程序地址入口表!N6=1,$I5&amp;"+","")</f>
        <v/>
      </c>
    </row>
    <row r="6" spans="1:14" x14ac:dyDescent="0.3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/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/>
      </c>
      <c r="J6" s="2" t="str">
        <f>IF(微程序地址入口表!J7=1,$I6&amp;"+","")</f>
        <v/>
      </c>
      <c r="K6" s="1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/>
      </c>
      <c r="N6" s="2" t="str">
        <f>IF(微程序地址入口表!N7=1,$I6&amp;"+","")</f>
        <v/>
      </c>
    </row>
    <row r="7" spans="1:14" x14ac:dyDescent="0.3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3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3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3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3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3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3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4.5" thickBot="1" x14ac:dyDescent="0.3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3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3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3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3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3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4.5" hidden="1" thickBot="1" x14ac:dyDescent="0.3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3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3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3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3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3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3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3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3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3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4.5" hidden="1" thickBot="1" x14ac:dyDescent="0.3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7" thickBot="1" x14ac:dyDescent="0.35">
      <c r="A31" s="103"/>
      <c r="B31" s="103"/>
      <c r="C31" s="103"/>
      <c r="D31" s="103"/>
      <c r="E31" s="103"/>
      <c r="F31" s="103"/>
      <c r="G31" s="103"/>
      <c r="H31" s="103"/>
      <c r="I31" s="104"/>
      <c r="J31" s="40" t="str">
        <f>IF(LEN(J32)&gt;1,LEFT(J32,LEN(J32)-1),"")</f>
        <v/>
      </c>
      <c r="K31" s="40" t="str">
        <f t="shared" ref="K31:N31" si="1">IF(LEN(K32)&gt;1,LEFT(K32,LEN(K32)-1),"")</f>
        <v/>
      </c>
      <c r="L31" s="40" t="str">
        <f t="shared" si="1"/>
        <v>LW</v>
      </c>
      <c r="M31" s="40" t="str">
        <f t="shared" si="1"/>
        <v/>
      </c>
      <c r="N31" s="40" t="str">
        <f t="shared" si="1"/>
        <v/>
      </c>
    </row>
    <row r="32" spans="1:14" ht="17.25" hidden="1" customHeight="1" x14ac:dyDescent="0.3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/>
      </c>
      <c r="K32" s="4" t="str">
        <f t="shared" ref="K32:N32" si="2">CONCATENATE(K2,K3,K4,K5,K6,K7,K8,K9,K10,K11,K12,K13,K14,K15,K16,K17,K18,K19,K20,K21,K22,K23,K24,K25,K26,K27,K28,K29,K30)</f>
        <v/>
      </c>
      <c r="L32" s="4" t="str">
        <f t="shared" si="2"/>
        <v>LW+</v>
      </c>
      <c r="M32" s="4" t="str">
        <f t="shared" si="2"/>
        <v/>
      </c>
      <c r="N32" s="4" t="str">
        <f t="shared" si="2"/>
        <v/>
      </c>
    </row>
    <row r="33" spans="1:12" hidden="1" x14ac:dyDescent="0.3"/>
    <row r="35" spans="1:12" ht="16.5" x14ac:dyDescent="0.3">
      <c r="A35" s="5"/>
      <c r="B35" s="5"/>
      <c r="I35" s="32"/>
    </row>
    <row r="36" spans="1:12" ht="16.5" x14ac:dyDescent="0.3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7" priority="31">
      <formula>LEN(TRIM(J31))=0</formula>
    </cfRule>
  </conditionalFormatting>
  <conditionalFormatting sqref="J2:N30">
    <cfRule type="containsText" dxfId="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2"/>
  <sheetViews>
    <sheetView tabSelected="1" workbookViewId="0">
      <selection activeCell="AG2" sqref="AG2:AG26"/>
    </sheetView>
  </sheetViews>
  <sheetFormatPr defaultColWidth="9" defaultRowHeight="14.5" x14ac:dyDescent="0.35"/>
  <cols>
    <col min="1" max="1" width="7.75" style="47" customWidth="1"/>
    <col min="2" max="2" width="5.08203125" style="71" customWidth="1"/>
    <col min="3" max="27" width="4" style="72" customWidth="1"/>
    <col min="28" max="28" width="8" style="73" customWidth="1"/>
    <col min="29" max="29" width="5.83203125" style="72" hidden="1" customWidth="1"/>
    <col min="30" max="30" width="23.08203125" style="73" hidden="1" customWidth="1"/>
    <col min="31" max="31" width="17.5" style="73" hidden="1" customWidth="1"/>
    <col min="32" max="32" width="32.83203125" style="69" customWidth="1"/>
    <col min="33" max="33" width="15.75" style="74" customWidth="1"/>
    <col min="34" max="34" width="14.25" style="47" hidden="1" customWidth="1"/>
    <col min="35" max="16384" width="9" style="47"/>
  </cols>
  <sheetData>
    <row r="1" spans="1:34" ht="17" thickBot="1" x14ac:dyDescent="0.5">
      <c r="A1" s="48" t="s">
        <v>16</v>
      </c>
      <c r="B1" s="49" t="s">
        <v>17</v>
      </c>
      <c r="C1" s="50" t="s">
        <v>18</v>
      </c>
      <c r="D1" s="51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2" t="s">
        <v>24</v>
      </c>
      <c r="J1" s="52" t="s">
        <v>25</v>
      </c>
      <c r="K1" s="52" t="s">
        <v>26</v>
      </c>
      <c r="L1" s="52" t="s">
        <v>27</v>
      </c>
      <c r="M1" s="52" t="s">
        <v>28</v>
      </c>
      <c r="N1" s="52" t="s">
        <v>29</v>
      </c>
      <c r="O1" s="52" t="s">
        <v>30</v>
      </c>
      <c r="P1" s="52" t="s">
        <v>31</v>
      </c>
      <c r="Q1" s="52" t="s">
        <v>32</v>
      </c>
      <c r="R1" s="51" t="s">
        <v>55</v>
      </c>
      <c r="S1" s="51" t="s">
        <v>33</v>
      </c>
      <c r="T1" s="53" t="s">
        <v>34</v>
      </c>
      <c r="U1" s="53" t="s">
        <v>35</v>
      </c>
      <c r="V1" s="53" t="s">
        <v>36</v>
      </c>
      <c r="W1" s="51" t="s">
        <v>37</v>
      </c>
      <c r="X1" s="51" t="s">
        <v>38</v>
      </c>
      <c r="Y1" s="54" t="s">
        <v>52</v>
      </c>
      <c r="Z1" s="54" t="s">
        <v>39</v>
      </c>
      <c r="AA1" s="54" t="s">
        <v>53</v>
      </c>
      <c r="AB1" s="55" t="s">
        <v>41</v>
      </c>
      <c r="AC1" s="51" t="s">
        <v>40</v>
      </c>
      <c r="AD1" s="55"/>
      <c r="AE1" s="55"/>
      <c r="AF1" s="56" t="s">
        <v>42</v>
      </c>
      <c r="AG1" s="57" t="s">
        <v>43</v>
      </c>
    </row>
    <row r="2" spans="1:34" ht="17" thickTop="1" x14ac:dyDescent="0.45">
      <c r="A2" s="75" t="s">
        <v>44</v>
      </c>
      <c r="B2" s="75">
        <v>0</v>
      </c>
      <c r="C2" s="76">
        <v>1</v>
      </c>
      <c r="D2" s="77"/>
      <c r="E2" s="77"/>
      <c r="F2" s="77"/>
      <c r="G2" s="77"/>
      <c r="H2" s="77"/>
      <c r="I2" s="77"/>
      <c r="J2" s="77"/>
      <c r="K2" s="77">
        <v>1</v>
      </c>
      <c r="L2" s="77"/>
      <c r="M2" s="77"/>
      <c r="N2" s="77">
        <v>1</v>
      </c>
      <c r="O2" s="77"/>
      <c r="P2" s="77"/>
      <c r="Q2" s="77"/>
      <c r="R2" s="77"/>
      <c r="S2" s="77"/>
      <c r="T2" s="77"/>
      <c r="U2" s="77"/>
      <c r="V2" s="77"/>
      <c r="W2" s="77"/>
      <c r="X2" s="77"/>
      <c r="Y2" s="82"/>
      <c r="Z2" s="82"/>
      <c r="AA2" s="82"/>
      <c r="AB2" s="83">
        <v>1</v>
      </c>
      <c r="AC2" s="58" t="str">
        <f t="shared" ref="AC2:AC26" si="0">TEXT(DEC2BIN(AB2),"00000")</f>
        <v>00001</v>
      </c>
      <c r="AD2" s="59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59" t="str">
        <f t="shared" ref="AE2:AE26" si="2">VALUE(U2)&amp;VALUE(V2)&amp;VALUE(W2)&amp;VALUE(X2)&amp;VALUE(Y2)&amp;VALUE(Z2)&amp;VALUE(AA2)&amp;AC2</f>
        <v>000000000001</v>
      </c>
      <c r="AF2" s="60" t="str">
        <f>AD2&amp;AE2</f>
        <v>100000001001000000000000000001</v>
      </c>
      <c r="AG2" s="61" t="str">
        <f t="shared" ref="AG2:AG26" si="3">DEC2HEX(BIN2DEC(LEFT(AF2,LEN(AF2)-24))*256*256*256+BIN2DEC(MID(AF2,LEN(AF2)-23,8))*256*256+BIN2DEC(MID(AF2,LEN(AF2)-15,8))*256+BIN2DEC(MID(AF2,LEN(AF2)-7,8)))</f>
        <v>20240001</v>
      </c>
      <c r="AH2" s="72">
        <f>BIN2DEC(LEFT(AF2,LEN(AF2)-24))*256*256*256+BIN2DEC(MID(AF2,LEN(AF2)-23,8))*256*256+BIN2DEC(MID(AF2,LEN(AF2)-15,8))*256+BIN2DEC(MID(AF2,LEN(AF2)-7,8))</f>
        <v>539230209</v>
      </c>
    </row>
    <row r="3" spans="1:34" ht="16.5" x14ac:dyDescent="0.45">
      <c r="A3" s="78" t="s">
        <v>44</v>
      </c>
      <c r="B3" s="78">
        <v>1</v>
      </c>
      <c r="C3" s="79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>
        <v>1</v>
      </c>
      <c r="V3" s="80"/>
      <c r="W3" s="80"/>
      <c r="X3" s="80"/>
      <c r="Y3" s="84"/>
      <c r="Z3" s="84"/>
      <c r="AA3" s="84"/>
      <c r="AB3" s="85" t="s">
        <v>45</v>
      </c>
      <c r="AC3" s="58" t="str">
        <f t="shared" si="0"/>
        <v>00010</v>
      </c>
      <c r="AD3" s="59" t="str">
        <f t="shared" si="1"/>
        <v>000000000000000000</v>
      </c>
      <c r="AE3" s="59" t="str">
        <f t="shared" si="2"/>
        <v>100000000010</v>
      </c>
      <c r="AF3" s="60" t="str">
        <f t="shared" ref="AF3:AF26" si="4">AD3&amp;AE3</f>
        <v>000000000000000000100000000010</v>
      </c>
      <c r="AG3" s="61" t="str">
        <f t="shared" si="3"/>
        <v>802</v>
      </c>
      <c r="AH3" s="72">
        <f t="shared" ref="AH3:AH26" si="5">BIN2DEC(LEFT(AF3,LEN(AF3)-24))*256*256*256+BIN2DEC(MID(AF3,LEN(AF3)-23,8))*256*256+BIN2DEC(MID(AF3,LEN(AF3)-15,8))*256+BIN2DEC(MID(AF3,LEN(AF3)-7,8))</f>
        <v>2050</v>
      </c>
    </row>
    <row r="4" spans="1:34" ht="16.5" x14ac:dyDescent="0.45">
      <c r="A4" s="75" t="s">
        <v>44</v>
      </c>
      <c r="B4" s="75">
        <v>2</v>
      </c>
      <c r="C4" s="76"/>
      <c r="D4" s="77"/>
      <c r="E4" s="77">
        <v>1</v>
      </c>
      <c r="F4" s="77"/>
      <c r="G4" s="77"/>
      <c r="H4" s="77"/>
      <c r="I4" s="77"/>
      <c r="J4" s="77">
        <v>1</v>
      </c>
      <c r="K4" s="77"/>
      <c r="L4" s="77">
        <v>1</v>
      </c>
      <c r="M4" s="77"/>
      <c r="N4" s="77"/>
      <c r="O4" s="77"/>
      <c r="P4" s="77"/>
      <c r="Q4" s="77"/>
      <c r="R4" s="77"/>
      <c r="S4" s="77"/>
      <c r="T4" s="77"/>
      <c r="U4" s="77"/>
      <c r="V4" s="77"/>
      <c r="W4" s="77">
        <v>1</v>
      </c>
      <c r="X4" s="77"/>
      <c r="Y4" s="82"/>
      <c r="Z4" s="82"/>
      <c r="AA4" s="82"/>
      <c r="AB4" s="83" t="s">
        <v>46</v>
      </c>
      <c r="AC4" s="58" t="str">
        <f t="shared" si="0"/>
        <v>00011</v>
      </c>
      <c r="AD4" s="59" t="str">
        <f t="shared" si="1"/>
        <v>001000010100000000</v>
      </c>
      <c r="AE4" s="59" t="str">
        <f t="shared" si="2"/>
        <v>001000000011</v>
      </c>
      <c r="AF4" s="60" t="str">
        <f t="shared" si="4"/>
        <v>001000010100000000001000000011</v>
      </c>
      <c r="AG4" s="61" t="str">
        <f t="shared" si="3"/>
        <v>8500203</v>
      </c>
      <c r="AH4" s="72">
        <f t="shared" si="5"/>
        <v>139461123</v>
      </c>
    </row>
    <row r="5" spans="1:34" ht="16.5" x14ac:dyDescent="0.45">
      <c r="A5" s="78" t="s">
        <v>57</v>
      </c>
      <c r="B5" s="78">
        <v>3</v>
      </c>
      <c r="C5" s="79"/>
      <c r="D5" s="80">
        <v>1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>
        <v>1</v>
      </c>
      <c r="Q5" s="80"/>
      <c r="R5" s="80"/>
      <c r="S5" s="80"/>
      <c r="T5" s="80"/>
      <c r="U5" s="80"/>
      <c r="V5" s="80"/>
      <c r="W5" s="80"/>
      <c r="X5" s="80"/>
      <c r="Y5" s="84" t="s">
        <v>56</v>
      </c>
      <c r="Z5" s="84"/>
      <c r="AA5" s="84"/>
      <c r="AB5" s="85"/>
      <c r="AC5" s="58" t="str">
        <f t="shared" si="0"/>
        <v>00000</v>
      </c>
      <c r="AD5" s="59" t="str">
        <f t="shared" si="1"/>
        <v>010000000000010000</v>
      </c>
      <c r="AE5" s="59" t="str">
        <f t="shared" si="2"/>
        <v>000010000000</v>
      </c>
      <c r="AF5" s="60" t="str">
        <f t="shared" si="4"/>
        <v>010000000000010000000010000000</v>
      </c>
      <c r="AG5" s="61" t="str">
        <f t="shared" si="3"/>
        <v>10010080</v>
      </c>
      <c r="AH5" s="72">
        <f t="shared" si="5"/>
        <v>268501120</v>
      </c>
    </row>
    <row r="6" spans="1:34" ht="16.5" x14ac:dyDescent="0.45">
      <c r="A6" s="75"/>
      <c r="B6" s="75">
        <v>4</v>
      </c>
      <c r="C6" s="76"/>
      <c r="D6" s="77"/>
      <c r="E6" s="77"/>
      <c r="F6" s="77">
        <v>1</v>
      </c>
      <c r="G6" s="77"/>
      <c r="H6" s="77"/>
      <c r="I6" s="77"/>
      <c r="J6" s="77"/>
      <c r="K6" s="77"/>
      <c r="L6" s="77"/>
      <c r="M6" s="77"/>
      <c r="N6" s="77">
        <v>1</v>
      </c>
      <c r="O6" s="77"/>
      <c r="P6" s="77"/>
      <c r="Q6" s="77"/>
      <c r="R6" s="77"/>
      <c r="S6" s="77"/>
      <c r="T6" s="77"/>
      <c r="U6" s="77"/>
      <c r="V6" s="77"/>
      <c r="W6" s="77"/>
      <c r="X6" s="77"/>
      <c r="Y6" s="82"/>
      <c r="Z6" s="82"/>
      <c r="AA6" s="82"/>
      <c r="AB6" s="83">
        <v>5</v>
      </c>
      <c r="AC6" s="58" t="str">
        <f t="shared" si="0"/>
        <v>00101</v>
      </c>
      <c r="AD6" s="59" t="str">
        <f t="shared" si="1"/>
        <v>000100000001000000</v>
      </c>
      <c r="AE6" s="59" t="str">
        <f t="shared" si="2"/>
        <v>000000000101</v>
      </c>
      <c r="AF6" s="60" t="str">
        <f t="shared" si="4"/>
        <v>000100000001000000000000000101</v>
      </c>
      <c r="AG6" s="61" t="str">
        <f t="shared" si="3"/>
        <v>4040005</v>
      </c>
      <c r="AH6" s="72">
        <f t="shared" si="5"/>
        <v>67371013</v>
      </c>
    </row>
    <row r="7" spans="1:34" ht="16.5" x14ac:dyDescent="0.45">
      <c r="A7" s="78"/>
      <c r="B7" s="78">
        <v>5</v>
      </c>
      <c r="C7" s="79"/>
      <c r="D7" s="80"/>
      <c r="E7" s="80"/>
      <c r="F7" s="80"/>
      <c r="G7" s="80">
        <v>1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>
        <v>1</v>
      </c>
      <c r="U7" s="80"/>
      <c r="V7" s="80"/>
      <c r="W7" s="80"/>
      <c r="X7" s="80"/>
      <c r="Y7" s="84"/>
      <c r="Z7" s="84"/>
      <c r="AA7" s="84"/>
      <c r="AB7" s="85">
        <v>6</v>
      </c>
      <c r="AC7" s="58" t="str">
        <f t="shared" si="0"/>
        <v>00110</v>
      </c>
      <c r="AD7" s="59" t="str">
        <f t="shared" si="1"/>
        <v>000010000000000001</v>
      </c>
      <c r="AE7" s="59" t="str">
        <f t="shared" si="2"/>
        <v>000000000110</v>
      </c>
      <c r="AF7" s="60" t="str">
        <f t="shared" si="4"/>
        <v>000010000000000001000000000110</v>
      </c>
      <c r="AG7" s="61" t="str">
        <f t="shared" si="3"/>
        <v>2001006</v>
      </c>
      <c r="AH7" s="72">
        <f t="shared" si="5"/>
        <v>33558534</v>
      </c>
    </row>
    <row r="8" spans="1:34" ht="16.5" x14ac:dyDescent="0.45">
      <c r="A8" s="75"/>
      <c r="B8" s="75">
        <v>6</v>
      </c>
      <c r="C8" s="76"/>
      <c r="D8" s="77"/>
      <c r="E8" s="77">
        <v>1</v>
      </c>
      <c r="F8" s="77"/>
      <c r="G8" s="77"/>
      <c r="H8" s="77"/>
      <c r="I8" s="77"/>
      <c r="J8" s="77"/>
      <c r="K8" s="77">
        <v>1</v>
      </c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82"/>
      <c r="Z8" s="82"/>
      <c r="AA8" s="82"/>
      <c r="AB8" s="83">
        <v>7</v>
      </c>
      <c r="AC8" s="58" t="str">
        <f t="shared" si="0"/>
        <v>00111</v>
      </c>
      <c r="AD8" s="59" t="str">
        <f t="shared" si="1"/>
        <v>001000001000000000</v>
      </c>
      <c r="AE8" s="59" t="str">
        <f t="shared" si="2"/>
        <v>000000000111</v>
      </c>
      <c r="AF8" s="60" t="str">
        <f t="shared" si="4"/>
        <v>001000001000000000000000000111</v>
      </c>
      <c r="AG8" s="61" t="str">
        <f t="shared" si="3"/>
        <v>8200007</v>
      </c>
      <c r="AH8" s="72">
        <f t="shared" si="5"/>
        <v>136314887</v>
      </c>
    </row>
    <row r="9" spans="1:34" ht="16.5" x14ac:dyDescent="0.45">
      <c r="A9" s="78"/>
      <c r="B9" s="78">
        <v>7</v>
      </c>
      <c r="C9" s="79"/>
      <c r="D9" s="80"/>
      <c r="E9" s="80"/>
      <c r="F9" s="80"/>
      <c r="G9" s="80"/>
      <c r="H9" s="80"/>
      <c r="I9" s="80"/>
      <c r="J9" s="80"/>
      <c r="K9" s="80"/>
      <c r="L9" s="80">
        <v>1</v>
      </c>
      <c r="M9" s="80"/>
      <c r="N9" s="80"/>
      <c r="O9" s="80"/>
      <c r="P9" s="80"/>
      <c r="Q9" s="80"/>
      <c r="R9" s="80"/>
      <c r="S9" s="80"/>
      <c r="T9" s="80"/>
      <c r="U9" s="80"/>
      <c r="V9" s="80"/>
      <c r="W9" s="80">
        <v>1</v>
      </c>
      <c r="X9" s="80"/>
      <c r="Y9" s="84"/>
      <c r="Z9" s="84"/>
      <c r="AA9" s="84"/>
      <c r="AB9" s="85">
        <v>8</v>
      </c>
      <c r="AC9" s="58" t="str">
        <f t="shared" si="0"/>
        <v>01000</v>
      </c>
      <c r="AD9" s="59" t="str">
        <f t="shared" si="1"/>
        <v>000000000100000000</v>
      </c>
      <c r="AE9" s="59" t="str">
        <f t="shared" si="2"/>
        <v>001000001000</v>
      </c>
      <c r="AF9" s="60" t="str">
        <f t="shared" si="4"/>
        <v>000000000100000000001000001000</v>
      </c>
      <c r="AG9" s="61" t="str">
        <f t="shared" si="3"/>
        <v>100208</v>
      </c>
      <c r="AH9" s="72">
        <f t="shared" si="5"/>
        <v>1049096</v>
      </c>
    </row>
    <row r="10" spans="1:34" ht="16.5" x14ac:dyDescent="0.45">
      <c r="A10" s="75"/>
      <c r="B10" s="75">
        <v>8</v>
      </c>
      <c r="C10" s="76"/>
      <c r="D10" s="77">
        <v>1</v>
      </c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>
        <v>1</v>
      </c>
      <c r="P10" s="77"/>
      <c r="Q10" s="77"/>
      <c r="R10" s="77"/>
      <c r="S10" s="77"/>
      <c r="T10" s="77"/>
      <c r="U10" s="77"/>
      <c r="V10" s="77"/>
      <c r="W10" s="77"/>
      <c r="X10" s="77"/>
      <c r="Y10" s="82"/>
      <c r="Z10" s="82"/>
      <c r="AA10" s="82"/>
      <c r="AB10" s="83">
        <v>0</v>
      </c>
      <c r="AC10" s="58" t="str">
        <f t="shared" si="0"/>
        <v>00000</v>
      </c>
      <c r="AD10" s="59" t="str">
        <f t="shared" si="1"/>
        <v>010000000000100000</v>
      </c>
      <c r="AE10" s="59" t="str">
        <f t="shared" si="2"/>
        <v>000000000000</v>
      </c>
      <c r="AF10" s="60" t="str">
        <f t="shared" si="4"/>
        <v>010000000000100000000000000000</v>
      </c>
      <c r="AG10" s="61" t="str">
        <f t="shared" si="3"/>
        <v>10020000</v>
      </c>
      <c r="AH10" s="72">
        <f t="shared" si="5"/>
        <v>268566528</v>
      </c>
    </row>
    <row r="11" spans="1:34" ht="16.5" x14ac:dyDescent="0.45">
      <c r="A11" s="78" t="s">
        <v>58</v>
      </c>
      <c r="B11" s="78">
        <v>9</v>
      </c>
      <c r="C11" s="79"/>
      <c r="D11" s="80"/>
      <c r="E11" s="80"/>
      <c r="F11" s="80">
        <v>1</v>
      </c>
      <c r="G11" s="80"/>
      <c r="H11" s="80"/>
      <c r="I11" s="80"/>
      <c r="J11" s="80"/>
      <c r="K11" s="80"/>
      <c r="L11" s="80"/>
      <c r="M11" s="80"/>
      <c r="N11" s="80">
        <v>1</v>
      </c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4"/>
      <c r="Z11" s="84"/>
      <c r="AA11" s="84"/>
      <c r="AB11" s="85">
        <v>10</v>
      </c>
      <c r="AC11" s="58" t="str">
        <f t="shared" si="0"/>
        <v>01010</v>
      </c>
      <c r="AD11" s="59" t="str">
        <f t="shared" si="1"/>
        <v>000100000001000000</v>
      </c>
      <c r="AE11" s="59" t="str">
        <f t="shared" si="2"/>
        <v>000000001010</v>
      </c>
      <c r="AF11" s="60" t="str">
        <f t="shared" si="4"/>
        <v>000100000001000000000000001010</v>
      </c>
      <c r="AG11" s="61" t="str">
        <f t="shared" si="3"/>
        <v>404000A</v>
      </c>
      <c r="AH11" s="72">
        <f t="shared" si="5"/>
        <v>67371018</v>
      </c>
    </row>
    <row r="12" spans="1:34" ht="16.5" x14ac:dyDescent="0.45">
      <c r="A12" s="75"/>
      <c r="B12" s="75">
        <v>10</v>
      </c>
      <c r="C12" s="76"/>
      <c r="D12" s="77"/>
      <c r="E12" s="77"/>
      <c r="F12" s="77"/>
      <c r="G12" s="77">
        <v>1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>
        <v>1</v>
      </c>
      <c r="U12" s="77"/>
      <c r="V12" s="77"/>
      <c r="W12" s="77"/>
      <c r="X12" s="77"/>
      <c r="Y12" s="82"/>
      <c r="Z12" s="82"/>
      <c r="AA12" s="82"/>
      <c r="AB12" s="83">
        <v>11</v>
      </c>
      <c r="AC12" s="58" t="str">
        <f t="shared" si="0"/>
        <v>01011</v>
      </c>
      <c r="AD12" s="59" t="str">
        <f t="shared" si="1"/>
        <v>000010000000000001</v>
      </c>
      <c r="AE12" s="59" t="str">
        <f t="shared" si="2"/>
        <v>000000001011</v>
      </c>
      <c r="AF12" s="60" t="str">
        <f t="shared" si="4"/>
        <v>000010000000000001000000001011</v>
      </c>
      <c r="AG12" s="61" t="str">
        <f t="shared" si="3"/>
        <v>200100B</v>
      </c>
      <c r="AH12" s="72">
        <f t="shared" si="5"/>
        <v>33558539</v>
      </c>
    </row>
    <row r="13" spans="1:34" ht="16.5" x14ac:dyDescent="0.45">
      <c r="A13" s="78"/>
      <c r="B13" s="78">
        <v>11</v>
      </c>
      <c r="C13" s="79"/>
      <c r="D13" s="80"/>
      <c r="E13" s="80">
        <v>1</v>
      </c>
      <c r="F13" s="80"/>
      <c r="G13" s="80"/>
      <c r="H13" s="80"/>
      <c r="I13" s="80"/>
      <c r="J13" s="80"/>
      <c r="K13" s="80">
        <v>1</v>
      </c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4"/>
      <c r="Z13" s="84"/>
      <c r="AA13" s="84"/>
      <c r="AB13" s="85">
        <v>12</v>
      </c>
      <c r="AC13" s="58" t="str">
        <f t="shared" si="0"/>
        <v>01100</v>
      </c>
      <c r="AD13" s="59" t="str">
        <f t="shared" si="1"/>
        <v>001000001000000000</v>
      </c>
      <c r="AE13" s="59" t="str">
        <f t="shared" si="2"/>
        <v>000000001100</v>
      </c>
      <c r="AF13" s="60" t="str">
        <f t="shared" si="4"/>
        <v>001000001000000000000000001100</v>
      </c>
      <c r="AG13" s="61" t="str">
        <f t="shared" si="3"/>
        <v>820000C</v>
      </c>
      <c r="AH13" s="72">
        <f t="shared" si="5"/>
        <v>136314892</v>
      </c>
    </row>
    <row r="14" spans="1:34" ht="16.5" x14ac:dyDescent="0.45">
      <c r="A14" s="75"/>
      <c r="B14" s="75">
        <v>12</v>
      </c>
      <c r="C14" s="76"/>
      <c r="D14" s="77"/>
      <c r="E14" s="77"/>
      <c r="F14" s="77">
        <v>1</v>
      </c>
      <c r="G14" s="77"/>
      <c r="H14" s="77"/>
      <c r="I14" s="77"/>
      <c r="J14" s="77"/>
      <c r="K14" s="77"/>
      <c r="L14" s="77"/>
      <c r="M14" s="77">
        <v>1</v>
      </c>
      <c r="N14" s="77"/>
      <c r="O14" s="77"/>
      <c r="P14" s="77"/>
      <c r="Q14" s="77"/>
      <c r="R14" s="77">
        <v>1</v>
      </c>
      <c r="S14" s="77"/>
      <c r="T14" s="77"/>
      <c r="U14" s="77"/>
      <c r="V14" s="77"/>
      <c r="W14" s="77"/>
      <c r="X14" s="77"/>
      <c r="Y14" s="82"/>
      <c r="Z14" s="82"/>
      <c r="AA14" s="82"/>
      <c r="AB14" s="83">
        <v>13</v>
      </c>
      <c r="AC14" s="58" t="str">
        <f t="shared" si="0"/>
        <v>01101</v>
      </c>
      <c r="AD14" s="59" t="str">
        <f t="shared" si="1"/>
        <v>000100000010000100</v>
      </c>
      <c r="AE14" s="59" t="str">
        <f t="shared" si="2"/>
        <v>000000001101</v>
      </c>
      <c r="AF14" s="60" t="str">
        <f t="shared" si="4"/>
        <v>000100000010000100000000001101</v>
      </c>
      <c r="AG14" s="61" t="str">
        <f t="shared" si="3"/>
        <v>408400D</v>
      </c>
      <c r="AH14" s="72">
        <f t="shared" si="5"/>
        <v>67649549</v>
      </c>
    </row>
    <row r="15" spans="1:34" ht="16.5" x14ac:dyDescent="0.45">
      <c r="A15" s="78"/>
      <c r="B15" s="78">
        <v>13</v>
      </c>
      <c r="C15" s="79"/>
      <c r="D15" s="80"/>
      <c r="E15" s="80"/>
      <c r="F15" s="80"/>
      <c r="G15" s="80"/>
      <c r="H15" s="80"/>
      <c r="I15" s="80">
        <v>1</v>
      </c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>
        <v>1</v>
      </c>
      <c r="Y15" s="84"/>
      <c r="Z15" s="84"/>
      <c r="AA15" s="84"/>
      <c r="AB15" s="85">
        <v>0</v>
      </c>
      <c r="AC15" s="58" t="str">
        <f t="shared" si="0"/>
        <v>00000</v>
      </c>
      <c r="AD15" s="59" t="str">
        <f t="shared" si="1"/>
        <v>000000100000000000</v>
      </c>
      <c r="AE15" s="59" t="str">
        <f t="shared" si="2"/>
        <v>000100000000</v>
      </c>
      <c r="AF15" s="60" t="str">
        <f t="shared" si="4"/>
        <v>000000100000000000000100000000</v>
      </c>
      <c r="AG15" s="61" t="str">
        <f t="shared" si="3"/>
        <v>800100</v>
      </c>
      <c r="AH15" s="72">
        <f t="shared" si="5"/>
        <v>8388864</v>
      </c>
    </row>
    <row r="16" spans="1:34" ht="16.5" x14ac:dyDescent="0.45">
      <c r="A16" s="75" t="s">
        <v>59</v>
      </c>
      <c r="B16" s="75">
        <v>14</v>
      </c>
      <c r="C16" s="76"/>
      <c r="D16" s="77"/>
      <c r="E16" s="77"/>
      <c r="F16" s="77">
        <v>1</v>
      </c>
      <c r="G16" s="77"/>
      <c r="H16" s="77"/>
      <c r="I16" s="77"/>
      <c r="J16" s="77"/>
      <c r="K16" s="77"/>
      <c r="L16" s="77"/>
      <c r="M16" s="77"/>
      <c r="N16" s="77">
        <v>1</v>
      </c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82"/>
      <c r="Z16" s="82"/>
      <c r="AA16" s="82"/>
      <c r="AB16" s="83">
        <v>15</v>
      </c>
      <c r="AC16" s="58" t="str">
        <f t="shared" si="0"/>
        <v>01111</v>
      </c>
      <c r="AD16" s="59" t="str">
        <f t="shared" si="1"/>
        <v>000100000001000000</v>
      </c>
      <c r="AE16" s="59" t="str">
        <f t="shared" si="2"/>
        <v>000000001111</v>
      </c>
      <c r="AF16" s="60" t="str">
        <f t="shared" si="4"/>
        <v>000100000001000000000000001111</v>
      </c>
      <c r="AG16" s="61" t="str">
        <f t="shared" si="3"/>
        <v>404000F</v>
      </c>
      <c r="AH16" s="72">
        <f t="shared" si="5"/>
        <v>67371023</v>
      </c>
    </row>
    <row r="17" spans="1:34" ht="16.5" x14ac:dyDescent="0.45">
      <c r="A17" s="78"/>
      <c r="B17" s="78">
        <v>15</v>
      </c>
      <c r="C17" s="79"/>
      <c r="D17" s="80"/>
      <c r="E17" s="80"/>
      <c r="F17" s="80">
        <v>1</v>
      </c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>
        <v>1</v>
      </c>
      <c r="R17" s="80">
        <v>1</v>
      </c>
      <c r="S17" s="80"/>
      <c r="T17" s="80"/>
      <c r="U17" s="80"/>
      <c r="V17" s="80"/>
      <c r="W17" s="80"/>
      <c r="X17" s="80"/>
      <c r="Y17" s="84"/>
      <c r="Z17" s="84" t="s">
        <v>56</v>
      </c>
      <c r="AA17" s="84"/>
      <c r="AB17" s="85">
        <v>0</v>
      </c>
      <c r="AC17" s="58" t="str">
        <f t="shared" si="0"/>
        <v>00000</v>
      </c>
      <c r="AD17" s="59" t="str">
        <f t="shared" si="1"/>
        <v>000100000000001100</v>
      </c>
      <c r="AE17" s="59" t="str">
        <f t="shared" si="2"/>
        <v>000001000000</v>
      </c>
      <c r="AF17" s="60" t="str">
        <f t="shared" si="4"/>
        <v>000100000000001100000001000000</v>
      </c>
      <c r="AG17" s="61" t="str">
        <f t="shared" si="3"/>
        <v>400C040</v>
      </c>
      <c r="AH17" s="72">
        <f t="shared" si="5"/>
        <v>67158080</v>
      </c>
    </row>
    <row r="18" spans="1:34" ht="16.5" x14ac:dyDescent="0.45">
      <c r="A18" s="75"/>
      <c r="B18" s="75">
        <v>16</v>
      </c>
      <c r="C18" s="76">
        <v>1</v>
      </c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>
        <v>1</v>
      </c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82"/>
      <c r="Z18" s="82"/>
      <c r="AA18" s="82"/>
      <c r="AB18" s="83">
        <v>17</v>
      </c>
      <c r="AC18" s="58" t="str">
        <f t="shared" si="0"/>
        <v>10001</v>
      </c>
      <c r="AD18" s="59" t="str">
        <f t="shared" si="1"/>
        <v>100000000001000000</v>
      </c>
      <c r="AE18" s="59" t="str">
        <f t="shared" si="2"/>
        <v>000000010001</v>
      </c>
      <c r="AF18" s="60" t="str">
        <f t="shared" si="4"/>
        <v>100000000001000000000000010001</v>
      </c>
      <c r="AG18" s="61" t="str">
        <f t="shared" si="3"/>
        <v>20040011</v>
      </c>
      <c r="AH18" s="72">
        <f t="shared" si="5"/>
        <v>537133073</v>
      </c>
    </row>
    <row r="19" spans="1:34" ht="16.5" x14ac:dyDescent="0.45">
      <c r="A19" s="78"/>
      <c r="B19" s="78">
        <v>17</v>
      </c>
      <c r="C19" s="79"/>
      <c r="D19" s="80"/>
      <c r="E19" s="80"/>
      <c r="F19" s="80"/>
      <c r="G19" s="80"/>
      <c r="H19" s="80">
        <v>1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>
        <v>1</v>
      </c>
      <c r="U19" s="80"/>
      <c r="V19" s="80"/>
      <c r="W19" s="80"/>
      <c r="X19" s="80"/>
      <c r="Y19" s="84"/>
      <c r="Z19" s="84"/>
      <c r="AA19" s="84"/>
      <c r="AB19" s="85">
        <v>18</v>
      </c>
      <c r="AC19" s="58" t="str">
        <f t="shared" si="0"/>
        <v>10010</v>
      </c>
      <c r="AD19" s="59" t="str">
        <f t="shared" si="1"/>
        <v>000001000000000001</v>
      </c>
      <c r="AE19" s="59" t="str">
        <f t="shared" si="2"/>
        <v>000000010010</v>
      </c>
      <c r="AF19" s="60" t="str">
        <f t="shared" si="4"/>
        <v>000001000000000001000000010010</v>
      </c>
      <c r="AG19" s="61" t="str">
        <f t="shared" si="3"/>
        <v>1001012</v>
      </c>
      <c r="AH19" s="72">
        <f t="shared" si="5"/>
        <v>16781330</v>
      </c>
    </row>
    <row r="20" spans="1:34" ht="16.5" x14ac:dyDescent="0.45">
      <c r="A20" s="75"/>
      <c r="B20" s="75">
        <v>18</v>
      </c>
      <c r="C20" s="76"/>
      <c r="D20" s="77"/>
      <c r="E20" s="77">
        <v>1</v>
      </c>
      <c r="F20" s="77"/>
      <c r="G20" s="77"/>
      <c r="H20" s="77"/>
      <c r="I20" s="77"/>
      <c r="J20" s="77">
        <v>1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82"/>
      <c r="Z20" s="82"/>
      <c r="AA20" s="82"/>
      <c r="AB20" s="83">
        <v>0</v>
      </c>
      <c r="AC20" s="58" t="str">
        <f t="shared" si="0"/>
        <v>00000</v>
      </c>
      <c r="AD20" s="59" t="str">
        <f t="shared" si="1"/>
        <v>001000010000000000</v>
      </c>
      <c r="AE20" s="59" t="str">
        <f t="shared" si="2"/>
        <v>000000000000</v>
      </c>
      <c r="AF20" s="60" t="str">
        <f t="shared" si="4"/>
        <v>001000010000000000000000000000</v>
      </c>
      <c r="AG20" s="61" t="str">
        <f t="shared" si="3"/>
        <v>8400000</v>
      </c>
      <c r="AH20" s="72">
        <f t="shared" si="5"/>
        <v>138412032</v>
      </c>
    </row>
    <row r="21" spans="1:34" ht="16.5" x14ac:dyDescent="0.45">
      <c r="A21" s="78" t="s">
        <v>61</v>
      </c>
      <c r="B21" s="78">
        <v>19</v>
      </c>
      <c r="C21" s="86"/>
      <c r="D21" s="87"/>
      <c r="E21" s="87"/>
      <c r="F21" s="88">
        <v>1</v>
      </c>
      <c r="G21" s="87"/>
      <c r="H21" s="87"/>
      <c r="I21" s="87"/>
      <c r="J21" s="87"/>
      <c r="K21" s="87"/>
      <c r="L21" s="87"/>
      <c r="M21" s="87"/>
      <c r="N21" s="88">
        <v>1</v>
      </c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9"/>
      <c r="Z21" s="89"/>
      <c r="AA21" s="89"/>
      <c r="AB21" s="85">
        <v>20</v>
      </c>
      <c r="AC21" s="58" t="str">
        <f t="shared" si="0"/>
        <v>10100</v>
      </c>
      <c r="AD21" s="59" t="str">
        <f t="shared" si="1"/>
        <v>000100000001000000</v>
      </c>
      <c r="AE21" s="59" t="str">
        <f t="shared" si="2"/>
        <v>000000010100</v>
      </c>
      <c r="AF21" s="60" t="str">
        <f t="shared" si="4"/>
        <v>000100000001000000000000010100</v>
      </c>
      <c r="AG21" s="61" t="str">
        <f t="shared" si="3"/>
        <v>4040014</v>
      </c>
      <c r="AH21" s="72">
        <f t="shared" si="5"/>
        <v>67371028</v>
      </c>
    </row>
    <row r="22" spans="1:34" ht="16.5" x14ac:dyDescent="0.45">
      <c r="A22" s="75"/>
      <c r="B22" s="75">
        <v>20</v>
      </c>
      <c r="C22" s="90"/>
      <c r="D22" s="91"/>
      <c r="E22" s="91"/>
      <c r="F22" s="92">
        <v>1</v>
      </c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2">
        <v>1</v>
      </c>
      <c r="S22" s="91"/>
      <c r="T22" s="91"/>
      <c r="U22" s="91"/>
      <c r="V22" s="92">
        <v>1</v>
      </c>
      <c r="W22" s="91"/>
      <c r="X22" s="91"/>
      <c r="Y22" s="93"/>
      <c r="Z22" s="93"/>
      <c r="AA22" s="93"/>
      <c r="AB22" s="83">
        <v>21</v>
      </c>
      <c r="AC22" s="58" t="str">
        <f t="shared" si="0"/>
        <v>10101</v>
      </c>
      <c r="AD22" s="59" t="str">
        <f t="shared" si="1"/>
        <v>000100000000000100</v>
      </c>
      <c r="AE22" s="59" t="str">
        <f t="shared" si="2"/>
        <v>010000010101</v>
      </c>
      <c r="AF22" s="60" t="str">
        <f t="shared" si="4"/>
        <v>000100000000000100010000010101</v>
      </c>
      <c r="AG22" s="61" t="str">
        <f t="shared" si="3"/>
        <v>4004415</v>
      </c>
      <c r="AH22" s="72">
        <f t="shared" si="5"/>
        <v>67126293</v>
      </c>
    </row>
    <row r="23" spans="1:34" ht="16.5" x14ac:dyDescent="0.45">
      <c r="A23" s="78"/>
      <c r="B23" s="78">
        <v>21</v>
      </c>
      <c r="C23" s="86"/>
      <c r="D23" s="87"/>
      <c r="E23" s="88">
        <v>1</v>
      </c>
      <c r="F23" s="87"/>
      <c r="G23" s="87"/>
      <c r="H23" s="87"/>
      <c r="I23" s="87"/>
      <c r="J23" s="87"/>
      <c r="K23" s="87"/>
      <c r="L23" s="87"/>
      <c r="M23" s="87"/>
      <c r="N23" s="87"/>
      <c r="O23" s="88">
        <v>1</v>
      </c>
      <c r="P23" s="87"/>
      <c r="Q23" s="87"/>
      <c r="R23" s="87"/>
      <c r="S23" s="88">
        <v>1</v>
      </c>
      <c r="T23" s="87"/>
      <c r="U23" s="87"/>
      <c r="V23" s="87"/>
      <c r="W23" s="87"/>
      <c r="X23" s="87"/>
      <c r="Y23" s="89"/>
      <c r="Z23" s="89"/>
      <c r="AA23" s="89"/>
      <c r="AB23" s="85">
        <v>0</v>
      </c>
      <c r="AC23" s="58" t="str">
        <f t="shared" si="0"/>
        <v>00000</v>
      </c>
      <c r="AD23" s="59" t="str">
        <f t="shared" si="1"/>
        <v>001000000000100010</v>
      </c>
      <c r="AE23" s="59" t="str">
        <f t="shared" si="2"/>
        <v>000000000000</v>
      </c>
      <c r="AF23" s="60" t="str">
        <f t="shared" si="4"/>
        <v>001000000000100010000000000000</v>
      </c>
      <c r="AG23" s="61" t="str">
        <f t="shared" si="3"/>
        <v>8022000</v>
      </c>
      <c r="AH23" s="72">
        <f t="shared" si="5"/>
        <v>134356992</v>
      </c>
    </row>
    <row r="24" spans="1:34" ht="16.5" x14ac:dyDescent="0.45">
      <c r="A24" s="75" t="s">
        <v>60</v>
      </c>
      <c r="B24" s="75">
        <v>22</v>
      </c>
      <c r="C24" s="94"/>
      <c r="D24" s="95"/>
      <c r="E24" s="95"/>
      <c r="F24" s="92">
        <v>1</v>
      </c>
      <c r="G24" s="95"/>
      <c r="H24" s="95"/>
      <c r="I24" s="95"/>
      <c r="J24" s="95"/>
      <c r="K24" s="95"/>
      <c r="L24" s="95"/>
      <c r="M24" s="95"/>
      <c r="N24" s="92">
        <v>1</v>
      </c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3"/>
      <c r="Z24" s="93"/>
      <c r="AA24" s="93"/>
      <c r="AB24" s="83">
        <v>23</v>
      </c>
      <c r="AC24" s="58" t="str">
        <f t="shared" si="0"/>
        <v>10111</v>
      </c>
      <c r="AD24" s="59" t="str">
        <f t="shared" si="1"/>
        <v>000100000001000000</v>
      </c>
      <c r="AE24" s="59" t="str">
        <f t="shared" si="2"/>
        <v>000000010111</v>
      </c>
      <c r="AF24" s="60" t="str">
        <f t="shared" si="4"/>
        <v>000100000001000000000000010111</v>
      </c>
      <c r="AG24" s="61" t="str">
        <f t="shared" si="3"/>
        <v>4040017</v>
      </c>
      <c r="AH24" s="72">
        <f t="shared" si="5"/>
        <v>67371031</v>
      </c>
    </row>
    <row r="25" spans="1:34" ht="16.5" x14ac:dyDescent="0.45">
      <c r="A25" s="78"/>
      <c r="B25" s="78">
        <v>23</v>
      </c>
      <c r="C25" s="86"/>
      <c r="D25" s="87"/>
      <c r="E25" s="87"/>
      <c r="F25" s="87"/>
      <c r="G25" s="88">
        <v>1</v>
      </c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8">
        <v>1</v>
      </c>
      <c r="U25" s="87"/>
      <c r="V25" s="87"/>
      <c r="W25" s="87"/>
      <c r="X25" s="87"/>
      <c r="Y25" s="89"/>
      <c r="Z25" s="89"/>
      <c r="AA25" s="89"/>
      <c r="AB25" s="83">
        <v>24</v>
      </c>
      <c r="AC25" s="58" t="str">
        <f t="shared" si="0"/>
        <v>11000</v>
      </c>
      <c r="AD25" s="59" t="str">
        <f t="shared" si="1"/>
        <v>000010000000000001</v>
      </c>
      <c r="AE25" s="59" t="str">
        <f t="shared" si="2"/>
        <v>000000011000</v>
      </c>
      <c r="AF25" s="60" t="str">
        <f t="shared" si="4"/>
        <v>000010000000000001000000011000</v>
      </c>
      <c r="AG25" s="61" t="str">
        <f t="shared" si="3"/>
        <v>2001018</v>
      </c>
      <c r="AH25" s="72">
        <f t="shared" si="5"/>
        <v>33558552</v>
      </c>
    </row>
    <row r="26" spans="1:34" ht="16.5" x14ac:dyDescent="0.45">
      <c r="A26" s="75"/>
      <c r="B26" s="75">
        <v>24</v>
      </c>
      <c r="C26" s="90"/>
      <c r="D26" s="91"/>
      <c r="E26" s="92">
        <v>1</v>
      </c>
      <c r="F26" s="91"/>
      <c r="G26" s="91"/>
      <c r="H26" s="91"/>
      <c r="I26" s="91"/>
      <c r="J26" s="91"/>
      <c r="K26" s="91"/>
      <c r="L26" s="91"/>
      <c r="M26" s="91"/>
      <c r="N26" s="91"/>
      <c r="O26" s="92">
        <v>1</v>
      </c>
      <c r="P26" s="91"/>
      <c r="Q26" s="91"/>
      <c r="R26" s="91"/>
      <c r="S26" s="91"/>
      <c r="T26" s="91"/>
      <c r="U26" s="91"/>
      <c r="V26" s="91"/>
      <c r="W26" s="91"/>
      <c r="X26" s="91"/>
      <c r="Y26" s="93"/>
      <c r="Z26" s="93"/>
      <c r="AA26" s="93"/>
      <c r="AB26" s="85">
        <v>0</v>
      </c>
      <c r="AC26" s="58" t="str">
        <f t="shared" si="0"/>
        <v>00000</v>
      </c>
      <c r="AD26" s="59" t="str">
        <f t="shared" si="1"/>
        <v>001000000000100000</v>
      </c>
      <c r="AE26" s="59" t="str">
        <f t="shared" si="2"/>
        <v>000000000000</v>
      </c>
      <c r="AF26" s="60" t="str">
        <f t="shared" si="4"/>
        <v>001000000000100000000000000000</v>
      </c>
      <c r="AG26" s="61" t="str">
        <f t="shared" si="3"/>
        <v>8020000</v>
      </c>
      <c r="AH26" s="72">
        <f t="shared" si="5"/>
        <v>134348800</v>
      </c>
    </row>
    <row r="27" spans="1:34" s="62" customFormat="1" ht="16.5" x14ac:dyDescent="0.45">
      <c r="B27" s="63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5"/>
      <c r="AC27" s="64"/>
      <c r="AD27" s="65"/>
      <c r="AE27" s="65"/>
      <c r="AF27" s="66"/>
      <c r="AG27" s="81" t="str">
        <f>IF(AH27&lt;&gt;3098325656,"错误","正确")</f>
        <v>正确</v>
      </c>
      <c r="AH27" s="64">
        <f>SUM(AH2:AH26)</f>
        <v>3098325656</v>
      </c>
    </row>
    <row r="28" spans="1:34" s="62" customFormat="1" ht="16.5" x14ac:dyDescent="0.45">
      <c r="A28" s="105" t="s">
        <v>47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64"/>
      <c r="AB28" s="65"/>
      <c r="AC28" s="64"/>
      <c r="AD28" s="65"/>
      <c r="AE28" s="65"/>
      <c r="AF28" s="68"/>
      <c r="AG28" s="67"/>
    </row>
    <row r="29" spans="1:34" s="62" customFormat="1" ht="16.5" x14ac:dyDescent="0.45">
      <c r="A29" s="105" t="s">
        <v>54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64"/>
      <c r="AB29" s="65"/>
      <c r="AC29" s="64"/>
      <c r="AD29" s="65"/>
      <c r="AE29" s="65"/>
      <c r="AF29" s="69"/>
      <c r="AG29" s="67"/>
      <c r="AH29" s="64"/>
    </row>
    <row r="30" spans="1:34" s="62" customFormat="1" ht="16.5" x14ac:dyDescent="0.45">
      <c r="A30" s="105" t="s">
        <v>48</v>
      </c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70" t="s">
        <v>49</v>
      </c>
      <c r="AB30" s="65"/>
      <c r="AC30" s="64"/>
      <c r="AD30" s="65"/>
      <c r="AE30" s="65"/>
      <c r="AF30" s="69"/>
      <c r="AG30" s="67"/>
    </row>
    <row r="31" spans="1:34" s="62" customFormat="1" ht="16.5" x14ac:dyDescent="0.45">
      <c r="A31" s="105" t="s">
        <v>50</v>
      </c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64"/>
      <c r="AB31" s="65"/>
      <c r="AC31" s="64"/>
      <c r="AD31" s="65"/>
      <c r="AE31" s="65"/>
      <c r="AF31" s="69"/>
      <c r="AG31" s="67"/>
    </row>
    <row r="32" spans="1:34" s="62" customFormat="1" ht="16.5" x14ac:dyDescent="0.45">
      <c r="B32" s="63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5"/>
      <c r="AC32" s="64"/>
      <c r="AD32" s="65"/>
      <c r="AE32" s="65"/>
      <c r="AF32" s="69"/>
      <c r="AG32" s="67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7:P27 AA27:AE27">
    <cfRule type="containsText" dxfId="65" priority="226" operator="containsText" text="1">
      <formula>NOT(ISERROR(SEARCH("1",C27)))</formula>
    </cfRule>
  </conditionalFormatting>
  <conditionalFormatting sqref="AC2:AC26">
    <cfRule type="containsText" dxfId="64" priority="227" operator="containsText" text="1">
      <formula>NOT(ISERROR(SEARCH("1",AC2)))</formula>
    </cfRule>
  </conditionalFormatting>
  <conditionalFormatting sqref="AF1 C32:P1048576 AC2:AC26">
    <cfRule type="containsText" dxfId="63" priority="229" operator="containsText" text="1">
      <formula>NOT(ISERROR(SEARCH("1",C1)))</formula>
    </cfRule>
  </conditionalFormatting>
  <conditionalFormatting sqref="Q27:Z27">
    <cfRule type="containsText" dxfId="62" priority="219" operator="containsText" text="1">
      <formula>NOT(ISERROR(SEARCH("1",Q27)))</formula>
    </cfRule>
  </conditionalFormatting>
  <conditionalFormatting sqref="Q32:Z1048576">
    <cfRule type="containsText" dxfId="61" priority="220" operator="containsText" text="1">
      <formula>NOT(ISERROR(SEARCH("1",Q32)))</formula>
    </cfRule>
  </conditionalFormatting>
  <conditionalFormatting sqref="AG1">
    <cfRule type="containsText" dxfId="60" priority="209" operator="containsText" text="1">
      <formula>NOT(ISERROR(SEARCH("1",AG1)))</formula>
    </cfRule>
  </conditionalFormatting>
  <conditionalFormatting sqref="AA2:AA3">
    <cfRule type="containsText" dxfId="59" priority="60" operator="containsText" text="1">
      <formula>NOT(ISERROR(SEARCH("1",AA2)))</formula>
    </cfRule>
  </conditionalFormatting>
  <conditionalFormatting sqref="AA4:AA10">
    <cfRule type="containsText" dxfId="58" priority="59" operator="containsText" text="1">
      <formula>NOT(ISERROR(SEARCH("1",AA4)))</formula>
    </cfRule>
  </conditionalFormatting>
  <conditionalFormatting sqref="AA4:AA10">
    <cfRule type="containsText" dxfId="57" priority="58" operator="containsText" text="1">
      <formula>NOT(ISERROR(SEARCH("1",AA4)))</formula>
    </cfRule>
  </conditionalFormatting>
  <conditionalFormatting sqref="AA11:AA20">
    <cfRule type="containsText" dxfId="56" priority="57" operator="containsText" text="1">
      <formula>NOT(ISERROR(SEARCH("1",AA11)))</formula>
    </cfRule>
  </conditionalFormatting>
  <conditionalFormatting sqref="AA2:AA10">
    <cfRule type="containsText" dxfId="55" priority="230" operator="containsText" text="1">
      <formula>NOT(ISERROR(SEARCH("1",AA2)))</formula>
    </cfRule>
  </conditionalFormatting>
  <conditionalFormatting sqref="AA11:AA20">
    <cfRule type="containsText" dxfId="54" priority="55" operator="containsText" text="1">
      <formula>NOT(ISERROR(SEARCH("1",AA11)))</formula>
    </cfRule>
  </conditionalFormatting>
  <conditionalFormatting sqref="AA11:AA20">
    <cfRule type="containsText" dxfId="53" priority="54" operator="containsText" text="1">
      <formula>NOT(ISERROR(SEARCH("1",AA11)))</formula>
    </cfRule>
  </conditionalFormatting>
  <conditionalFormatting sqref="Y2:AA20">
    <cfRule type="containsText" dxfId="52" priority="53" operator="containsText" text="1">
      <formula>NOT(ISERROR(SEARCH("1",Y2)))</formula>
    </cfRule>
  </conditionalFormatting>
  <conditionalFormatting sqref="Y11:Y20">
    <cfRule type="containsText" dxfId="51" priority="52" operator="containsText" text="1">
      <formula>NOT(ISERROR(SEARCH("1",Y11)))</formula>
    </cfRule>
  </conditionalFormatting>
  <conditionalFormatting sqref="Z2:Z10">
    <cfRule type="containsText" dxfId="50" priority="51" operator="containsText" text="1">
      <formula>NOT(ISERROR(SEARCH("1",Z2)))</formula>
    </cfRule>
  </conditionalFormatting>
  <conditionalFormatting sqref="Y11:Y20">
    <cfRule type="containsText" dxfId="49" priority="50" operator="containsText" text="1">
      <formula>NOT(ISERROR(SEARCH("1",Y11)))</formula>
    </cfRule>
  </conditionalFormatting>
  <conditionalFormatting sqref="Z4:Z10">
    <cfRule type="containsText" dxfId="48" priority="49" operator="containsText" text="1">
      <formula>NOT(ISERROR(SEARCH("1",Z4)))</formula>
    </cfRule>
  </conditionalFormatting>
  <conditionalFormatting sqref="Z11:Z20">
    <cfRule type="containsText" dxfId="47" priority="48" operator="containsText" text="1">
      <formula>NOT(ISERROR(SEARCH("1",Z11)))</formula>
    </cfRule>
  </conditionalFormatting>
  <conditionalFormatting sqref="Z11:Z20">
    <cfRule type="containsText" dxfId="46" priority="47" operator="containsText" text="1">
      <formula>NOT(ISERROR(SEARCH("1",Z11)))</formula>
    </cfRule>
  </conditionalFormatting>
  <conditionalFormatting sqref="Y4:Y10">
    <cfRule type="containsText" dxfId="45" priority="46" operator="containsText" text="1">
      <formula>NOT(ISERROR(SEARCH("1",Y4)))</formula>
    </cfRule>
  </conditionalFormatting>
  <conditionalFormatting sqref="Y11:Y20">
    <cfRule type="containsText" dxfId="44" priority="45" operator="containsText" text="1">
      <formula>NOT(ISERROR(SEARCH("1",Y11)))</formula>
    </cfRule>
  </conditionalFormatting>
  <conditionalFormatting sqref="Y2:Y10">
    <cfRule type="containsText" dxfId="43" priority="231" operator="containsText" text="1">
      <formula>NOT(ISERROR(SEARCH("1",Y2)))</formula>
    </cfRule>
  </conditionalFormatting>
  <conditionalFormatting sqref="Y11:Y20">
    <cfRule type="containsText" dxfId="42" priority="43" operator="containsText" text="1">
      <formula>NOT(ISERROR(SEARCH("1",Y11)))</formula>
    </cfRule>
  </conditionalFormatting>
  <conditionalFormatting sqref="Y4:Y10">
    <cfRule type="containsText" dxfId="41" priority="232" operator="containsText" text="1">
      <formula>NOT(ISERROR(SEARCH("1",Y4)))</formula>
    </cfRule>
  </conditionalFormatting>
  <conditionalFormatting sqref="Z11:Z20">
    <cfRule type="containsText" dxfId="40" priority="41" operator="containsText" text="1">
      <formula>NOT(ISERROR(SEARCH("1",Z11)))</formula>
    </cfRule>
  </conditionalFormatting>
  <conditionalFormatting sqref="Z11:Z20">
    <cfRule type="containsText" dxfId="39" priority="40" operator="containsText" text="1">
      <formula>NOT(ISERROR(SEARCH("1",Z11)))</formula>
    </cfRule>
  </conditionalFormatting>
  <conditionalFormatting sqref="AA11:AA20">
    <cfRule type="containsText" dxfId="38" priority="39" operator="containsText" text="1">
      <formula>NOT(ISERROR(SEARCH("1",AA11)))</formula>
    </cfRule>
  </conditionalFormatting>
  <conditionalFormatting sqref="AA2:AA10">
    <cfRule type="containsText" dxfId="37" priority="38" operator="containsText" text="1">
      <formula>NOT(ISERROR(SEARCH("1",AA2)))</formula>
    </cfRule>
  </conditionalFormatting>
  <conditionalFormatting sqref="AA4:AA10">
    <cfRule type="containsText" dxfId="36" priority="37" operator="containsText" text="1">
      <formula>NOT(ISERROR(SEARCH("1",AA4)))</formula>
    </cfRule>
  </conditionalFormatting>
  <conditionalFormatting sqref="AA11:AA20">
    <cfRule type="containsText" dxfId="35" priority="36" operator="containsText" text="1">
      <formula>NOT(ISERROR(SEARCH("1",AA11)))</formula>
    </cfRule>
  </conditionalFormatting>
  <conditionalFormatting sqref="Y2:Y10">
    <cfRule type="containsText" dxfId="34" priority="44" operator="containsText" text="1">
      <formula>NOT(ISERROR(SEARCH("1",Y2)))</formula>
    </cfRule>
  </conditionalFormatting>
  <conditionalFormatting sqref="Z4:Z10">
    <cfRule type="containsText" dxfId="33" priority="233" operator="containsText" text="1">
      <formula>NOT(ISERROR(SEARCH("1",Z4)))</formula>
    </cfRule>
  </conditionalFormatting>
  <conditionalFormatting sqref="Z2:Z10">
    <cfRule type="containsText" dxfId="32" priority="234" operator="containsText" text="1">
      <formula>NOT(ISERROR(SEARCH("1",Z2)))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2" operator="equal">
      <formula>1</formula>
    </cfRule>
  </conditionalFormatting>
  <conditionalFormatting sqref="F2:F14">
    <cfRule type="cellIs" dxfId="20" priority="235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0 T15:V20">
    <cfRule type="cellIs" dxfId="15" priority="16" operator="equal">
      <formula>1</formula>
    </cfRule>
  </conditionalFormatting>
  <conditionalFormatting sqref="J15:J20">
    <cfRule type="cellIs" dxfId="14" priority="15" operator="equal">
      <formula>1</formula>
    </cfRule>
  </conditionalFormatting>
  <conditionalFormatting sqref="K15:K20">
    <cfRule type="cellIs" dxfId="13" priority="14" operator="equal">
      <formula>1</formula>
    </cfRule>
  </conditionalFormatting>
  <conditionalFormatting sqref="W15:X20">
    <cfRule type="cellIs" dxfId="12" priority="13" operator="equal">
      <formula>1</formula>
    </cfRule>
  </conditionalFormatting>
  <conditionalFormatting sqref="M15:M20">
    <cfRule type="cellIs" dxfId="11" priority="12" operator="equal">
      <formula>1</formula>
    </cfRule>
  </conditionalFormatting>
  <conditionalFormatting sqref="D15:D20">
    <cfRule type="cellIs" dxfId="10" priority="11" operator="equal">
      <formula>1</formula>
    </cfRule>
  </conditionalFormatting>
  <conditionalFormatting sqref="L15:L20">
    <cfRule type="cellIs" dxfId="9" priority="10" operator="equal">
      <formula>1</formula>
    </cfRule>
  </conditionalFormatting>
  <conditionalFormatting sqref="I15:I20">
    <cfRule type="cellIs" dxfId="8" priority="9" operator="equal">
      <formula>1</formula>
    </cfRule>
  </conditionalFormatting>
  <conditionalFormatting sqref="N15:N20">
    <cfRule type="cellIs" dxfId="7" priority="8" operator="equal">
      <formula>1</formula>
    </cfRule>
  </conditionalFormatting>
  <conditionalFormatting sqref="P15:P20">
    <cfRule type="cellIs" dxfId="6" priority="7" operator="equal">
      <formula>1</formula>
    </cfRule>
  </conditionalFormatting>
  <conditionalFormatting sqref="Q15:Q20">
    <cfRule type="cellIs" dxfId="5" priority="6" operator="equal">
      <formula>1</formula>
    </cfRule>
  </conditionalFormatting>
  <conditionalFormatting sqref="F15:F20">
    <cfRule type="cellIs" dxfId="4" priority="236" operator="equal">
      <formula>1</formula>
    </cfRule>
  </conditionalFormatting>
  <conditionalFormatting sqref="O15:O20">
    <cfRule type="cellIs" dxfId="3" priority="5" operator="equal">
      <formula>1</formula>
    </cfRule>
  </conditionalFormatting>
  <conditionalFormatting sqref="R15:S20">
    <cfRule type="cellIs" dxfId="2" priority="3" operator="equal">
      <formula>1</formula>
    </cfRule>
  </conditionalFormatting>
  <conditionalFormatting sqref="E15:E20">
    <cfRule type="cellIs" dxfId="1" priority="2" operator="equal">
      <formula>1</formula>
    </cfRule>
  </conditionalFormatting>
  <conditionalFormatting sqref="G15:H20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0:F26 I20:X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1" xr:uid="{00000000-0002-0000-0200-000003000000}"/>
    <dataValidation allowBlank="1" showInputMessage="1" showErrorMessage="1" promptTitle="P字段" prompt="用于进行微指令地址分支，在本实验中只有译码阶段需要进行微指令地址分支" sqref="AA27:AA1048576 AA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Z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Taylor Germanotta</cp:lastModifiedBy>
  <cp:lastPrinted>2019-03-05T06:30:00Z</cp:lastPrinted>
  <dcterms:created xsi:type="dcterms:W3CDTF">2018-06-11T03:29:00Z</dcterms:created>
  <dcterms:modified xsi:type="dcterms:W3CDTF">2022-06-16T13:01:10Z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