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745B5F26-142D-4B10-8CB6-25F107800DD5}" xr6:coauthVersionLast="47" xr6:coauthVersionMax="47" xr10:uidLastSave="{00000000-0000-0000-0000-000000000000}"/>
  <bookViews>
    <workbookView xWindow="-110" yWindow="-110" windowWidth="22780" windowHeight="14800" xr2:uid="{1BAA4CB2-E4E1-4835-BBD1-93377ABB5FD7}"/>
  </bookViews>
  <sheets>
    <sheet name="保険料控除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L15" i="1" s="1"/>
  <c r="D21" i="1"/>
  <c r="H22" i="1" s="1"/>
  <c r="D19" i="1"/>
  <c r="H20" i="1" s="1"/>
  <c r="D9" i="1"/>
  <c r="H10" i="1" s="1"/>
  <c r="D7" i="1"/>
  <c r="H8" i="1" s="1"/>
  <c r="L8" i="1" l="1"/>
  <c r="L10" i="1" s="1"/>
  <c r="L20" i="1"/>
  <c r="L22" i="1" s="1"/>
  <c r="L26" i="1" l="1"/>
</calcChain>
</file>

<file path=xl/sharedStrings.xml><?xml version="1.0" encoding="utf-8"?>
<sst xmlns="http://schemas.openxmlformats.org/spreadsheetml/2006/main" count="73" uniqueCount="39">
  <si>
    <t>一般の生命保険料</t>
    <rPh sb="0" eb="2">
      <t>イッパン</t>
    </rPh>
    <rPh sb="3" eb="8">
      <t>セイメイホケンリョウ</t>
    </rPh>
    <phoneticPr fontId="2"/>
  </si>
  <si>
    <t>新・旧
の
区分</t>
    <rPh sb="0" eb="1">
      <t>シン</t>
    </rPh>
    <rPh sb="2" eb="3">
      <t>キュウ</t>
    </rPh>
    <rPh sb="6" eb="8">
      <t>クブン</t>
    </rPh>
    <phoneticPr fontId="2"/>
  </si>
  <si>
    <t>あなたが本年中に支払った保険料などの金額(分配を受けた剰余金などの控除の金額)</t>
    <rPh sb="4" eb="7">
      <t>ホンネンチュウ</t>
    </rPh>
    <rPh sb="8" eb="10">
      <t>シハラ</t>
    </rPh>
    <rPh sb="12" eb="15">
      <t>ホケンリョウ</t>
    </rPh>
    <rPh sb="18" eb="20">
      <t>キンガク</t>
    </rPh>
    <rPh sb="21" eb="23">
      <t>ブンパイ</t>
    </rPh>
    <rPh sb="24" eb="25">
      <t>ウ</t>
    </rPh>
    <rPh sb="27" eb="30">
      <t>ジョウヨキン</t>
    </rPh>
    <rPh sb="33" eb="35">
      <t>コウジョ</t>
    </rPh>
    <rPh sb="36" eb="38">
      <t>キンガク</t>
    </rPh>
    <phoneticPr fontId="2"/>
  </si>
  <si>
    <t>(a)</t>
    <phoneticPr fontId="2"/>
  </si>
  <si>
    <t>円</t>
    <rPh sb="0" eb="1">
      <t>エン</t>
    </rPh>
    <phoneticPr fontId="2"/>
  </si>
  <si>
    <r>
      <t>(a)のうち</t>
    </r>
    <r>
      <rPr>
        <b/>
        <sz val="11"/>
        <color theme="1"/>
        <rFont val="游ゴシック"/>
        <family val="3"/>
        <charset val="128"/>
        <scheme val="minor"/>
      </rPr>
      <t>新保険料等</t>
    </r>
    <r>
      <rPr>
        <sz val="11"/>
        <color theme="1"/>
        <rFont val="游ゴシック"/>
        <family val="2"/>
        <charset val="128"/>
        <scheme val="minor"/>
      </rPr>
      <t>の金額の合計額</t>
    </r>
    <rPh sb="10" eb="11">
      <t>ナド</t>
    </rPh>
    <phoneticPr fontId="2"/>
  </si>
  <si>
    <t>A</t>
  </si>
  <si>
    <r>
      <t>Aの金額を下の計算式</t>
    </r>
    <r>
      <rPr>
        <vertAlign val="subscript"/>
        <sz val="11"/>
        <color theme="1"/>
        <rFont val="游ゴシック"/>
        <family val="2"/>
        <charset val="128"/>
      </rPr>
      <t>Ⅰ</t>
    </r>
    <r>
      <rPr>
        <vertAlign val="subscript"/>
        <sz val="11"/>
        <color theme="1"/>
        <rFont val="游ゴシック"/>
        <family val="2"/>
        <charset val="128"/>
        <scheme val="minor"/>
      </rPr>
      <t>（新保険料等用）に当てはめて計算した金額</t>
    </r>
    <rPh sb="2" eb="4">
      <t>キンガク</t>
    </rPh>
    <rPh sb="5" eb="6">
      <t>シタ</t>
    </rPh>
    <rPh sb="7" eb="10">
      <t>ケイサンシキ</t>
    </rPh>
    <rPh sb="12" eb="18">
      <t>シンホケンリョウナドヨウ</t>
    </rPh>
    <rPh sb="20" eb="21">
      <t>ア</t>
    </rPh>
    <rPh sb="25" eb="27">
      <t>ケイサン</t>
    </rPh>
    <rPh sb="29" eb="31">
      <t>キンガク</t>
    </rPh>
    <phoneticPr fontId="2"/>
  </si>
  <si>
    <t>①</t>
    <phoneticPr fontId="2"/>
  </si>
  <si>
    <t>（最高40,000円）</t>
    <phoneticPr fontId="2"/>
  </si>
  <si>
    <t>計（①＋②）</t>
    <rPh sb="0" eb="1">
      <t>ケイ</t>
    </rPh>
    <phoneticPr fontId="2"/>
  </si>
  <si>
    <t>③</t>
    <phoneticPr fontId="2"/>
  </si>
  <si>
    <r>
      <t>(a)のうち</t>
    </r>
    <r>
      <rPr>
        <b/>
        <sz val="11"/>
        <color theme="1"/>
        <rFont val="游ゴシック"/>
        <family val="3"/>
        <charset val="128"/>
        <scheme val="minor"/>
      </rPr>
      <t>旧保険料等</t>
    </r>
    <r>
      <rPr>
        <sz val="11"/>
        <color theme="1"/>
        <rFont val="游ゴシック"/>
        <family val="2"/>
        <charset val="128"/>
        <scheme val="minor"/>
      </rPr>
      <t>の金額の合計額</t>
    </r>
    <phoneticPr fontId="2"/>
  </si>
  <si>
    <t>B</t>
  </si>
  <si>
    <r>
      <t>Aの金額を下の計算式</t>
    </r>
    <r>
      <rPr>
        <vertAlign val="subscript"/>
        <sz val="11"/>
        <color theme="1"/>
        <rFont val="游ゴシック"/>
        <family val="2"/>
        <charset val="128"/>
      </rPr>
      <t>Ⅱ</t>
    </r>
    <r>
      <rPr>
        <vertAlign val="subscript"/>
        <sz val="11"/>
        <color theme="1"/>
        <rFont val="游ゴシック"/>
        <family val="2"/>
        <charset val="128"/>
        <scheme val="minor"/>
      </rPr>
      <t>（旧保険料等用）に当てはめて計算した金額</t>
    </r>
    <rPh sb="2" eb="4">
      <t>キンガク</t>
    </rPh>
    <rPh sb="5" eb="6">
      <t>シタ</t>
    </rPh>
    <rPh sb="7" eb="10">
      <t>ケイサンシキ</t>
    </rPh>
    <rPh sb="12" eb="13">
      <t>キュウ</t>
    </rPh>
    <rPh sb="13" eb="16">
      <t>ホケンリョウ</t>
    </rPh>
    <rPh sb="16" eb="17">
      <t>ナド</t>
    </rPh>
    <rPh sb="17" eb="18">
      <t>ヨウ</t>
    </rPh>
    <rPh sb="20" eb="21">
      <t>ア</t>
    </rPh>
    <rPh sb="25" eb="27">
      <t>ケイサン</t>
    </rPh>
    <rPh sb="29" eb="31">
      <t>キンガク</t>
    </rPh>
    <phoneticPr fontId="2"/>
  </si>
  <si>
    <t>②</t>
    <phoneticPr fontId="2"/>
  </si>
  <si>
    <t>（最高50,000円）</t>
    <phoneticPr fontId="2"/>
  </si>
  <si>
    <t>②と③のいずれか大きい金額</t>
    <rPh sb="8" eb="9">
      <t>オオ</t>
    </rPh>
    <rPh sb="11" eb="13">
      <t>キンガク</t>
    </rPh>
    <phoneticPr fontId="2"/>
  </si>
  <si>
    <t>㋑</t>
    <phoneticPr fontId="2"/>
  </si>
  <si>
    <t>介護医療保険料</t>
    <rPh sb="0" eb="7">
      <t>カイゴイリョウホケンリョウ</t>
    </rPh>
    <phoneticPr fontId="2"/>
  </si>
  <si>
    <t>(a)の金額の合計額</t>
    <rPh sb="4" eb="6">
      <t>キンガク</t>
    </rPh>
    <rPh sb="7" eb="10">
      <t>ゴウケイガク</t>
    </rPh>
    <phoneticPr fontId="2"/>
  </si>
  <si>
    <t>C</t>
  </si>
  <si>
    <r>
      <t>Cの金額を下の計算式</t>
    </r>
    <r>
      <rPr>
        <vertAlign val="subscript"/>
        <sz val="11"/>
        <color theme="1"/>
        <rFont val="游ゴシック"/>
        <family val="2"/>
        <charset val="128"/>
      </rPr>
      <t>Ⅰ</t>
    </r>
    <r>
      <rPr>
        <vertAlign val="subscript"/>
        <sz val="11"/>
        <color theme="1"/>
        <rFont val="游ゴシック"/>
        <family val="2"/>
        <charset val="128"/>
        <scheme val="minor"/>
      </rPr>
      <t>（新保険料等用）に当てはめて計算した金額</t>
    </r>
    <rPh sb="2" eb="4">
      <t>キンガク</t>
    </rPh>
    <rPh sb="5" eb="6">
      <t>シタ</t>
    </rPh>
    <rPh sb="7" eb="10">
      <t>ケイサンシキ</t>
    </rPh>
    <rPh sb="12" eb="18">
      <t>シンホケンリョウナドヨウ</t>
    </rPh>
    <rPh sb="20" eb="21">
      <t>ア</t>
    </rPh>
    <rPh sb="25" eb="27">
      <t>ケイサン</t>
    </rPh>
    <rPh sb="29" eb="31">
      <t>キンガク</t>
    </rPh>
    <phoneticPr fontId="2"/>
  </si>
  <si>
    <t>㋺</t>
    <phoneticPr fontId="2"/>
  </si>
  <si>
    <t>個人年金保険料</t>
    <rPh sb="0" eb="7">
      <t>コジンネンキンホケンリョウ</t>
    </rPh>
    <phoneticPr fontId="2"/>
  </si>
  <si>
    <t>D</t>
    <phoneticPr fontId="2"/>
  </si>
  <si>
    <r>
      <t>Dの金額を下の計算式</t>
    </r>
    <r>
      <rPr>
        <vertAlign val="subscript"/>
        <sz val="11"/>
        <color theme="1"/>
        <rFont val="游ゴシック"/>
        <family val="2"/>
        <charset val="128"/>
      </rPr>
      <t>Ⅰ</t>
    </r>
    <r>
      <rPr>
        <vertAlign val="subscript"/>
        <sz val="11"/>
        <color theme="1"/>
        <rFont val="游ゴシック"/>
        <family val="2"/>
        <charset val="128"/>
        <scheme val="minor"/>
      </rPr>
      <t>（新保険料等用）に当てはめて計算した金額</t>
    </r>
    <rPh sb="2" eb="4">
      <t>キンガク</t>
    </rPh>
    <rPh sb="5" eb="6">
      <t>シタ</t>
    </rPh>
    <rPh sb="7" eb="10">
      <t>ケイサンシキ</t>
    </rPh>
    <rPh sb="12" eb="18">
      <t>シンホケンリョウナドヨウ</t>
    </rPh>
    <rPh sb="20" eb="21">
      <t>ア</t>
    </rPh>
    <rPh sb="25" eb="27">
      <t>ケイサン</t>
    </rPh>
    <rPh sb="29" eb="31">
      <t>キンガク</t>
    </rPh>
    <phoneticPr fontId="2"/>
  </si>
  <si>
    <t>④</t>
    <phoneticPr fontId="2"/>
  </si>
  <si>
    <t>計（④＋⑤）</t>
    <rPh sb="0" eb="1">
      <t>ケイ</t>
    </rPh>
    <phoneticPr fontId="2"/>
  </si>
  <si>
    <t>⑥</t>
    <phoneticPr fontId="2"/>
  </si>
  <si>
    <t>E</t>
    <phoneticPr fontId="2"/>
  </si>
  <si>
    <r>
      <t>Eの金額を下の計算式</t>
    </r>
    <r>
      <rPr>
        <vertAlign val="subscript"/>
        <sz val="11"/>
        <color theme="1"/>
        <rFont val="游ゴシック"/>
        <family val="2"/>
        <charset val="128"/>
      </rPr>
      <t>Ⅱ</t>
    </r>
    <r>
      <rPr>
        <vertAlign val="subscript"/>
        <sz val="11"/>
        <color theme="1"/>
        <rFont val="游ゴシック"/>
        <family val="2"/>
        <charset val="128"/>
        <scheme val="minor"/>
      </rPr>
      <t>（旧保険料等用）に当てはめて計算した金額</t>
    </r>
    <rPh sb="2" eb="4">
      <t>キンガク</t>
    </rPh>
    <rPh sb="5" eb="6">
      <t>シタ</t>
    </rPh>
    <rPh sb="7" eb="10">
      <t>ケイサンシキ</t>
    </rPh>
    <rPh sb="12" eb="13">
      <t>キュウ</t>
    </rPh>
    <rPh sb="13" eb="16">
      <t>ホケンリョウ</t>
    </rPh>
    <rPh sb="16" eb="17">
      <t>ナド</t>
    </rPh>
    <rPh sb="17" eb="18">
      <t>ヨウ</t>
    </rPh>
    <rPh sb="20" eb="21">
      <t>ア</t>
    </rPh>
    <rPh sb="25" eb="27">
      <t>ケイサン</t>
    </rPh>
    <rPh sb="29" eb="31">
      <t>キンガク</t>
    </rPh>
    <phoneticPr fontId="2"/>
  </si>
  <si>
    <t>⑤</t>
    <phoneticPr fontId="2"/>
  </si>
  <si>
    <t>⑤と⑥のいずれか大きい金額</t>
    <rPh sb="8" eb="9">
      <t>オオ</t>
    </rPh>
    <rPh sb="11" eb="13">
      <t>キンガク</t>
    </rPh>
    <phoneticPr fontId="2"/>
  </si>
  <si>
    <t>㋩</t>
    <phoneticPr fontId="2"/>
  </si>
  <si>
    <t>生命保険料控除額</t>
    <rPh sb="0" eb="8">
      <t>セイメイホケンリョウコウジョガク</t>
    </rPh>
    <phoneticPr fontId="2"/>
  </si>
  <si>
    <t>計（㋑＋㋺＋㋩）</t>
    <rPh sb="0" eb="1">
      <t>ケイ</t>
    </rPh>
    <phoneticPr fontId="2"/>
  </si>
  <si>
    <t>（最高120,000円）</t>
    <rPh sb="1" eb="3">
      <t>サイコウ</t>
    </rPh>
    <rPh sb="10" eb="11">
      <t>エン</t>
    </rPh>
    <phoneticPr fontId="2"/>
  </si>
  <si>
    <t>ブックの保護パスワードは1234</t>
    <rPh sb="4" eb="6">
      <t>ホゴ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</si>
</sst>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2"/>
      <charset val="128"/>
    </font>
    <font>
      <sz val="14"/>
      <color theme="8" tint="-0.249977111117893"/>
      <name val="Consolas"/>
      <family val="3"/>
    </font>
    <font>
      <b/>
      <sz val="14"/>
      <color theme="4" tint="-0.499984740745262"/>
      <name val="Consolas"/>
      <family val="3"/>
    </font>
    <font>
      <sz val="14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/>
      <bottom/>
      <diagonal/>
    </border>
    <border>
      <left style="thick">
        <color theme="9" tint="0.39997558519241921"/>
      </left>
      <right/>
      <top/>
      <bottom style="medium">
        <color theme="9" tint="0.39997558519241921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/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/>
      <top/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theme="9" tint="-0.249977111117893"/>
      </left>
      <right style="medium">
        <color theme="9" tint="0.39997558519241921"/>
      </right>
      <top style="thick">
        <color theme="9" tint="-0.249977111117893"/>
      </top>
      <bottom/>
      <diagonal/>
    </border>
    <border>
      <left style="medium">
        <color theme="9" tint="0.39997558519241921"/>
      </left>
      <right/>
      <top style="thick">
        <color theme="9" tint="-0.249977111117893"/>
      </top>
      <bottom/>
      <diagonal/>
    </border>
    <border>
      <left style="thick">
        <color theme="9" tint="-0.249977111117893"/>
      </left>
      <right style="medium">
        <color theme="9" tint="0.39997558519241921"/>
      </right>
      <top/>
      <bottom style="thick">
        <color theme="9" tint="-0.249977111117893"/>
      </bottom>
      <diagonal/>
    </border>
    <border>
      <left style="medium">
        <color theme="9" tint="0.39997558519241921"/>
      </left>
      <right/>
      <top/>
      <bottom style="thick">
        <color theme="9" tint="-0.249977111117893"/>
      </bottom>
      <diagonal/>
    </border>
    <border>
      <left/>
      <right style="medium">
        <color theme="9" tint="0.39997558519241921"/>
      </right>
      <top style="thick">
        <color theme="9" tint="-0.249977111117893"/>
      </top>
      <bottom/>
      <diagonal/>
    </border>
    <border>
      <left/>
      <right style="medium">
        <color theme="9" tint="0.39997558519241921"/>
      </right>
      <top/>
      <bottom style="thick">
        <color theme="9" tint="-0.249977111117893"/>
      </bottom>
      <diagonal/>
    </border>
    <border>
      <left style="thick">
        <color theme="9" tint="-0.249977111117893"/>
      </left>
      <right/>
      <top/>
      <bottom style="thick">
        <color theme="9" tint="0.39997558519241921"/>
      </bottom>
      <diagonal/>
    </border>
    <border>
      <left style="thick">
        <color theme="9" tint="-0.249977111117893"/>
      </left>
      <right style="medium">
        <color theme="9" tint="0.39997558519241921"/>
      </right>
      <top/>
      <bottom/>
      <diagonal/>
    </border>
    <border>
      <left style="thick">
        <color theme="9" tint="0.39997558519241921"/>
      </left>
      <right/>
      <top style="thick">
        <color theme="9" tint="-0.249977111117893"/>
      </top>
      <bottom/>
      <diagonal/>
    </border>
    <border>
      <left style="thick">
        <color theme="9" tint="0.39997558519241921"/>
      </left>
      <right/>
      <top/>
      <bottom style="thick">
        <color theme="9" tint="-0.249977111117893"/>
      </bottom>
      <diagonal/>
    </border>
    <border>
      <left style="thick">
        <color theme="9" tint="-0.249977111117893"/>
      </left>
      <right style="thick">
        <color theme="9" tint="0.39997558519241921"/>
      </right>
      <top style="thick">
        <color theme="9" tint="-0.249977111117893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0.39997558519241921"/>
      </right>
      <top/>
      <bottom/>
      <diagonal/>
    </border>
    <border>
      <left/>
      <right style="thick">
        <color theme="9" tint="-0.249977111117893"/>
      </right>
      <top/>
      <bottom style="medium">
        <color theme="9" tint="0.39997558519241921"/>
      </bottom>
      <diagonal/>
    </border>
    <border>
      <left/>
      <right style="thick">
        <color theme="9" tint="-0.249977111117893"/>
      </right>
      <top style="medium">
        <color theme="9" tint="0.39997558519241921"/>
      </top>
      <bottom style="medium">
        <color theme="9" tint="0.39997558519241921"/>
      </bottom>
      <diagonal/>
    </border>
    <border>
      <left/>
      <right style="thick">
        <color theme="9" tint="-0.249977111117893"/>
      </right>
      <top style="medium">
        <color theme="9" tint="0.39997558519241921"/>
      </top>
      <bottom/>
      <diagonal/>
    </border>
    <border>
      <left style="thick">
        <color theme="9" tint="-0.249977111117893"/>
      </left>
      <right/>
      <top/>
      <bottom style="medium">
        <color theme="9" tint="0.39997558519241921"/>
      </bottom>
      <diagonal/>
    </border>
    <border>
      <left style="thick">
        <color theme="9" tint="-0.249977111117893"/>
      </left>
      <right style="thick">
        <color theme="9" tint="0.39997558519241921"/>
      </right>
      <top style="medium">
        <color theme="9" tint="0.39997558519241921"/>
      </top>
      <bottom/>
      <diagonal/>
    </border>
    <border>
      <left style="thick">
        <color theme="9" tint="-0.249977111117893"/>
      </left>
      <right/>
      <top style="thick">
        <color theme="9" tint="0.3999755851924192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11" fillId="4" borderId="8" xfId="0" applyFont="1" applyFill="1" applyBorder="1" applyAlignment="1"/>
    <xf numFmtId="0" fontId="6" fillId="4" borderId="2" xfId="0" applyFont="1" applyFill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right" vertical="top"/>
    </xf>
    <xf numFmtId="0" fontId="0" fillId="2" borderId="12" xfId="0" applyFill="1" applyBorder="1">
      <alignment vertical="center"/>
    </xf>
    <xf numFmtId="0" fontId="3" fillId="3" borderId="1" xfId="0" applyFont="1" applyFill="1" applyBorder="1" applyAlignment="1">
      <alignment horizontal="right" vertical="top"/>
    </xf>
    <xf numFmtId="0" fontId="3" fillId="3" borderId="6" xfId="0" applyFont="1" applyFill="1" applyBorder="1" applyAlignment="1">
      <alignment horizontal="right" vertical="top"/>
    </xf>
    <xf numFmtId="0" fontId="6" fillId="4" borderId="3" xfId="0" applyFont="1" applyFill="1" applyBorder="1">
      <alignment vertical="center"/>
    </xf>
    <xf numFmtId="0" fontId="6" fillId="2" borderId="2" xfId="0" applyFont="1" applyFill="1" applyBorder="1">
      <alignment vertical="center"/>
    </xf>
    <xf numFmtId="0" fontId="3" fillId="3" borderId="4" xfId="0" applyFont="1" applyFill="1" applyBorder="1" applyAlignment="1">
      <alignment horizontal="right" vertical="top"/>
    </xf>
    <xf numFmtId="0" fontId="12" fillId="4" borderId="7" xfId="0" applyFont="1" applyFill="1" applyBorder="1" applyAlignment="1"/>
    <xf numFmtId="0" fontId="0" fillId="4" borderId="20" xfId="0" applyFill="1" applyBorder="1">
      <alignment vertical="center"/>
    </xf>
    <xf numFmtId="0" fontId="12" fillId="4" borderId="22" xfId="0" applyFont="1" applyFill="1" applyBorder="1" applyAlignment="1"/>
    <xf numFmtId="0" fontId="6" fillId="4" borderId="16" xfId="0" applyFont="1" applyFill="1" applyBorder="1">
      <alignment vertical="center"/>
    </xf>
    <xf numFmtId="0" fontId="4" fillId="4" borderId="17" xfId="0" applyFont="1" applyFill="1" applyBorder="1" applyAlignment="1">
      <alignment horizontal="left" vertical="top"/>
    </xf>
    <xf numFmtId="0" fontId="0" fillId="2" borderId="16" xfId="0" applyFill="1" applyBorder="1">
      <alignment vertical="center"/>
    </xf>
    <xf numFmtId="0" fontId="0" fillId="2" borderId="27" xfId="0" applyFill="1" applyBorder="1">
      <alignment vertical="center"/>
    </xf>
    <xf numFmtId="0" fontId="0" fillId="0" borderId="24" xfId="0" applyBorder="1">
      <alignment vertical="center"/>
    </xf>
    <xf numFmtId="0" fontId="7" fillId="0" borderId="16" xfId="0" applyFont="1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36" xfId="0" applyBorder="1">
      <alignment vertical="center"/>
    </xf>
    <xf numFmtId="0" fontId="3" fillId="3" borderId="37" xfId="0" applyFont="1" applyFill="1" applyBorder="1" applyAlignment="1">
      <alignment horizontal="left" vertical="top"/>
    </xf>
    <xf numFmtId="0" fontId="4" fillId="3" borderId="37" xfId="0" applyFont="1" applyFill="1" applyBorder="1" applyAlignment="1">
      <alignment horizontal="left" vertical="top"/>
    </xf>
    <xf numFmtId="0" fontId="11" fillId="4" borderId="19" xfId="0" applyFont="1" applyFill="1" applyBorder="1" applyAlignment="1"/>
    <xf numFmtId="0" fontId="3" fillId="3" borderId="36" xfId="0" applyFont="1" applyFill="1" applyBorder="1" applyAlignment="1">
      <alignment horizontal="left" vertical="top"/>
    </xf>
    <xf numFmtId="0" fontId="4" fillId="3" borderId="38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4" fillId="3" borderId="36" xfId="0" applyFont="1" applyFill="1" applyBorder="1" applyAlignment="1">
      <alignment horizontal="left" vertical="top"/>
    </xf>
    <xf numFmtId="0" fontId="0" fillId="2" borderId="21" xfId="0" applyFill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0" fontId="0" fillId="2" borderId="31" xfId="0" applyFill="1" applyBorder="1">
      <alignment vertical="center"/>
    </xf>
    <xf numFmtId="0" fontId="0" fillId="2" borderId="14" xfId="0" applyFill="1" applyBorder="1">
      <alignment vertical="center"/>
    </xf>
    <xf numFmtId="38" fontId="14" fillId="3" borderId="12" xfId="1" applyFont="1" applyFill="1" applyBorder="1" applyProtection="1">
      <alignment vertical="center"/>
      <protection locked="0"/>
    </xf>
    <xf numFmtId="38" fontId="15" fillId="4" borderId="7" xfId="1" applyFont="1" applyFill="1" applyBorder="1" applyAlignment="1">
      <alignment vertical="center"/>
    </xf>
    <xf numFmtId="38" fontId="15" fillId="4" borderId="21" xfId="0" applyNumberFormat="1" applyFont="1" applyFill="1" applyBorder="1" applyAlignment="1"/>
    <xf numFmtId="38" fontId="15" fillId="4" borderId="0" xfId="0" applyNumberFormat="1" applyFont="1" applyFill="1" applyAlignment="1"/>
    <xf numFmtId="0" fontId="15" fillId="4" borderId="21" xfId="0" applyFont="1" applyFill="1" applyBorder="1" applyAlignment="1"/>
    <xf numFmtId="38" fontId="15" fillId="4" borderId="0" xfId="0" applyNumberFormat="1" applyFont="1" applyFill="1">
      <alignment vertical="center"/>
    </xf>
    <xf numFmtId="0" fontId="16" fillId="4" borderId="16" xfId="0" applyFont="1" applyFill="1" applyBorder="1">
      <alignment vertical="center"/>
    </xf>
    <xf numFmtId="38" fontId="15" fillId="4" borderId="21" xfId="0" applyNumberFormat="1" applyFont="1" applyFill="1" applyBorder="1">
      <alignment vertical="center"/>
    </xf>
    <xf numFmtId="38" fontId="14" fillId="3" borderId="7" xfId="1" applyFont="1" applyFill="1" applyBorder="1" applyProtection="1">
      <alignment vertical="center"/>
      <protection locked="0"/>
    </xf>
    <xf numFmtId="38" fontId="14" fillId="3" borderId="2" xfId="1" applyFont="1" applyFill="1" applyBorder="1" applyProtection="1">
      <alignment vertical="center"/>
      <protection locked="0"/>
    </xf>
    <xf numFmtId="0" fontId="9" fillId="3" borderId="11" xfId="0" applyFont="1" applyFill="1" applyBorder="1" applyAlignment="1" applyProtection="1">
      <alignment horizontal="center" vertical="center"/>
      <protection locked="0"/>
    </xf>
    <xf numFmtId="0" fontId="10" fillId="3" borderId="11" xfId="0" applyFont="1" applyFill="1" applyBorder="1" applyAlignment="1" applyProtection="1">
      <alignment horizontal="center" vertical="center"/>
      <protection locked="0"/>
    </xf>
    <xf numFmtId="0" fontId="5" fillId="0" borderId="3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5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3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38" fontId="15" fillId="4" borderId="16" xfId="1" applyFont="1" applyFill="1" applyBorder="1" applyAlignment="1"/>
    <xf numFmtId="38" fontId="15" fillId="4" borderId="21" xfId="1" applyFont="1" applyFill="1" applyBorder="1" applyAlignment="1"/>
    <xf numFmtId="0" fontId="11" fillId="4" borderId="17" xfId="0" applyFont="1" applyFill="1" applyBorder="1" applyAlignment="1"/>
    <xf numFmtId="0" fontId="11" fillId="4" borderId="22" xfId="0" applyFont="1" applyFill="1" applyBorder="1" applyAlignment="1"/>
    <xf numFmtId="38" fontId="15" fillId="4" borderId="0" xfId="1" applyFont="1" applyFill="1" applyBorder="1" applyAlignment="1"/>
    <xf numFmtId="0" fontId="12" fillId="4" borderId="19" xfId="0" applyFont="1" applyFill="1" applyBorder="1" applyAlignment="1"/>
    <xf numFmtId="0" fontId="12" fillId="4" borderId="22" xfId="0" applyFont="1" applyFill="1" applyBorder="1" applyAlignment="1"/>
    <xf numFmtId="0" fontId="0" fillId="4" borderId="2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13" xfId="0" applyBorder="1" applyAlignment="1">
      <alignment vertical="center"/>
    </xf>
    <xf numFmtId="0" fontId="11" fillId="0" borderId="15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4" borderId="3" xfId="0" applyFont="1" applyFill="1" applyBorder="1" applyAlignment="1"/>
    <xf numFmtId="0" fontId="11" fillId="4" borderId="8" xfId="0" applyFont="1" applyFill="1" applyBorder="1" applyAlignment="1"/>
    <xf numFmtId="0" fontId="12" fillId="4" borderId="2" xfId="0" applyFont="1" applyFill="1" applyBorder="1" applyAlignment="1"/>
    <xf numFmtId="0" fontId="12" fillId="4" borderId="7" xfId="0" applyFont="1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31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7" fillId="0" borderId="15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" borderId="4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7" fillId="0" borderId="23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0" fillId="0" borderId="33" xfId="0" applyBorder="1" applyAlignment="1">
      <alignment horizontal="center" vertical="center" textRotation="255"/>
    </xf>
    <xf numFmtId="0" fontId="0" fillId="0" borderId="35" xfId="0" applyBorder="1" applyAlignment="1">
      <alignment horizontal="center" vertical="center" textRotation="255"/>
    </xf>
    <xf numFmtId="0" fontId="0" fillId="0" borderId="18" xfId="0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 textRotation="255"/>
    </xf>
    <xf numFmtId="0" fontId="0" fillId="0" borderId="40" xfId="0" applyBorder="1" applyAlignment="1">
      <alignment horizontal="center" vertical="center" textRotation="255" shrinkToFit="1"/>
    </xf>
    <xf numFmtId="0" fontId="0" fillId="0" borderId="35" xfId="0" applyBorder="1" applyAlignment="1">
      <alignment horizontal="center" vertical="center" textRotation="255" shrinkToFit="1"/>
    </xf>
    <xf numFmtId="0" fontId="0" fillId="0" borderId="18" xfId="0" applyBorder="1" applyAlignment="1">
      <alignment horizontal="center" vertical="center" textRotation="255" shrinkToFit="1"/>
    </xf>
    <xf numFmtId="0" fontId="0" fillId="0" borderId="39" xfId="0" applyBorder="1" applyAlignment="1">
      <alignment horizontal="center" vertical="center" textRotation="255" shrinkToFit="1"/>
    </xf>
    <xf numFmtId="0" fontId="0" fillId="0" borderId="29" xfId="0" applyBorder="1" applyAlignment="1">
      <alignment horizontal="center" vertical="center" textRotation="255" shrinkToFit="1"/>
    </xf>
    <xf numFmtId="0" fontId="0" fillId="4" borderId="18" xfId="0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19" xfId="0" applyFill="1" applyBorder="1" applyAlignment="1">
      <alignment horizontal="center" vertical="top"/>
    </xf>
    <xf numFmtId="0" fontId="0" fillId="4" borderId="1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9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AAC8-577B-4720-B105-3458472B9D35}">
  <dimension ref="A1:O27"/>
  <sheetViews>
    <sheetView showGridLines="0" tabSelected="1" zoomScaleNormal="100" workbookViewId="0">
      <selection sqref="A1:A10"/>
    </sheetView>
  </sheetViews>
  <sheetFormatPr defaultRowHeight="18" x14ac:dyDescent="0.55000000000000004"/>
  <cols>
    <col min="1" max="1" width="4.5" bestFit="1" customWidth="1"/>
    <col min="2" max="2" width="17.25" customWidth="1"/>
    <col min="3" max="3" width="3.25" customWidth="1"/>
    <col min="4" max="4" width="13.58203125" customWidth="1"/>
    <col min="6" max="6" width="20.5" customWidth="1"/>
    <col min="7" max="7" width="2.75" bestFit="1" customWidth="1"/>
    <col min="8" max="8" width="13.5" bestFit="1" customWidth="1"/>
    <col min="9" max="9" width="13.5" customWidth="1"/>
    <col min="10" max="10" width="11.08203125" customWidth="1"/>
    <col min="11" max="11" width="2.58203125" bestFit="1" customWidth="1"/>
    <col min="12" max="12" width="18.08203125" customWidth="1"/>
    <col min="13" max="13" width="2.25" bestFit="1" customWidth="1"/>
  </cols>
  <sheetData>
    <row r="1" spans="1:15" ht="49.5" customHeight="1" thickTop="1" x14ac:dyDescent="0.55000000000000004">
      <c r="A1" s="110" t="s">
        <v>0</v>
      </c>
      <c r="B1" s="37"/>
      <c r="C1" s="22"/>
      <c r="D1" s="22"/>
      <c r="E1" s="22"/>
      <c r="F1" s="22"/>
      <c r="G1" s="22"/>
      <c r="H1" s="22"/>
      <c r="I1" s="23"/>
      <c r="J1" s="51" t="s">
        <v>1</v>
      </c>
      <c r="K1" s="24"/>
      <c r="L1" s="25" t="s">
        <v>2</v>
      </c>
      <c r="M1" s="26"/>
      <c r="O1" t="s">
        <v>38</v>
      </c>
    </row>
    <row r="2" spans="1:15" ht="18.5" thickBot="1" x14ac:dyDescent="0.6">
      <c r="A2" s="111"/>
      <c r="B2" s="38"/>
      <c r="C2" s="4"/>
      <c r="D2" s="4"/>
      <c r="E2" s="4"/>
      <c r="F2" s="4"/>
      <c r="G2" s="4"/>
      <c r="H2" s="4"/>
      <c r="I2" s="5"/>
      <c r="J2" s="52"/>
      <c r="K2" s="8"/>
      <c r="L2" s="9" t="s">
        <v>3</v>
      </c>
      <c r="M2" s="27"/>
    </row>
    <row r="3" spans="1:15" ht="20.5" thickBot="1" x14ac:dyDescent="0.6">
      <c r="A3" s="111"/>
      <c r="B3" s="1"/>
      <c r="C3" s="1"/>
      <c r="D3" s="1"/>
      <c r="E3" s="1"/>
      <c r="F3" s="1"/>
      <c r="G3" s="1"/>
      <c r="H3" s="1"/>
      <c r="I3" s="3"/>
      <c r="J3" s="50"/>
      <c r="K3" s="10" t="s">
        <v>3</v>
      </c>
      <c r="L3" s="39"/>
      <c r="M3" s="28" t="s">
        <v>4</v>
      </c>
    </row>
    <row r="4" spans="1:15" ht="20.5" thickBot="1" x14ac:dyDescent="0.6">
      <c r="A4" s="111"/>
      <c r="B4" s="1"/>
      <c r="C4" s="1"/>
      <c r="D4" s="1"/>
      <c r="E4" s="1"/>
      <c r="F4" s="1"/>
      <c r="G4" s="1"/>
      <c r="H4" s="1"/>
      <c r="I4" s="3"/>
      <c r="J4" s="50"/>
      <c r="K4" s="10" t="s">
        <v>3</v>
      </c>
      <c r="L4" s="39"/>
      <c r="M4" s="29"/>
    </row>
    <row r="5" spans="1:15" ht="20.5" thickBot="1" x14ac:dyDescent="0.6">
      <c r="A5" s="111"/>
      <c r="B5" s="1"/>
      <c r="C5" s="1"/>
      <c r="D5" s="1"/>
      <c r="E5" s="1"/>
      <c r="F5" s="1"/>
      <c r="G5" s="1"/>
      <c r="H5" s="1"/>
      <c r="I5" s="3"/>
      <c r="J5" s="50"/>
      <c r="K5" s="10" t="s">
        <v>3</v>
      </c>
      <c r="L5" s="39"/>
      <c r="M5" s="29"/>
    </row>
    <row r="6" spans="1:15" ht="20.5" thickBot="1" x14ac:dyDescent="0.6">
      <c r="A6" s="111"/>
      <c r="B6" s="1"/>
      <c r="C6" s="1"/>
      <c r="D6" s="1"/>
      <c r="E6" s="1"/>
      <c r="F6" s="4"/>
      <c r="G6" s="4"/>
      <c r="H6" s="4"/>
      <c r="I6" s="5"/>
      <c r="J6" s="50"/>
      <c r="K6" s="10" t="s">
        <v>3</v>
      </c>
      <c r="L6" s="39"/>
      <c r="M6" s="29"/>
    </row>
    <row r="7" spans="1:15" ht="16" customHeight="1" thickTop="1" x14ac:dyDescent="0.55000000000000004">
      <c r="A7" s="112"/>
      <c r="B7" s="53" t="s">
        <v>5</v>
      </c>
      <c r="C7" s="61" t="s">
        <v>6</v>
      </c>
      <c r="D7" s="74">
        <f>SUMIF(J3:J6,"=新",L3:L6)</f>
        <v>0</v>
      </c>
      <c r="E7" s="76" t="s">
        <v>4</v>
      </c>
      <c r="F7" s="70" t="s">
        <v>7</v>
      </c>
      <c r="G7" s="66" t="s">
        <v>8</v>
      </c>
      <c r="H7" s="36" t="s">
        <v>9</v>
      </c>
      <c r="I7" s="89" t="s">
        <v>4</v>
      </c>
      <c r="J7" s="84" t="s">
        <v>10</v>
      </c>
      <c r="K7" s="93" t="s">
        <v>11</v>
      </c>
      <c r="L7" s="102" t="s">
        <v>9</v>
      </c>
      <c r="M7" s="103"/>
    </row>
    <row r="8" spans="1:15" ht="21" thickBot="1" x14ac:dyDescent="0.7">
      <c r="A8" s="112"/>
      <c r="B8" s="54"/>
      <c r="C8" s="62"/>
      <c r="D8" s="75"/>
      <c r="E8" s="77"/>
      <c r="F8" s="71"/>
      <c r="G8" s="67"/>
      <c r="H8" s="40">
        <f>IF(D7&lt;=20000,D7,IF(D7&lt;=40000,ROUNDUP(D7*0.5,0)+10000,IF(D7&lt;=80000,ROUNDUP(D7*0.25,0)+20000,40000)))</f>
        <v>0</v>
      </c>
      <c r="I8" s="90"/>
      <c r="J8" s="84"/>
      <c r="K8" s="94"/>
      <c r="L8" s="42">
        <f>MIN(H8+H10,40000)</f>
        <v>0</v>
      </c>
      <c r="M8" s="30" t="s">
        <v>4</v>
      </c>
    </row>
    <row r="9" spans="1:15" ht="16" customHeight="1" thickTop="1" x14ac:dyDescent="0.55000000000000004">
      <c r="A9" s="112"/>
      <c r="B9" s="55" t="s">
        <v>12</v>
      </c>
      <c r="C9" s="63" t="s">
        <v>13</v>
      </c>
      <c r="D9" s="78">
        <f>SUMIF(J3:J6,"=旧",L3:L6)</f>
        <v>0</v>
      </c>
      <c r="E9" s="79" t="s">
        <v>4</v>
      </c>
      <c r="F9" s="70" t="s">
        <v>14</v>
      </c>
      <c r="G9" s="66" t="s">
        <v>15</v>
      </c>
      <c r="H9" s="36" t="s">
        <v>16</v>
      </c>
      <c r="I9" s="91" t="s">
        <v>4</v>
      </c>
      <c r="J9" s="97" t="s">
        <v>17</v>
      </c>
      <c r="K9" s="95" t="s">
        <v>18</v>
      </c>
      <c r="L9" s="20"/>
      <c r="M9" s="21"/>
    </row>
    <row r="10" spans="1:15" ht="26.15" customHeight="1" thickBot="1" x14ac:dyDescent="0.7">
      <c r="A10" s="113"/>
      <c r="B10" s="56"/>
      <c r="C10" s="62"/>
      <c r="D10" s="75"/>
      <c r="E10" s="80"/>
      <c r="F10" s="71"/>
      <c r="G10" s="67"/>
      <c r="H10" s="40">
        <f>IF(D9&lt;=25000,D9,IF(D9&lt;=50000,ROUNDUP(D9*0.5,0)+12500,IF(D9&lt;=100000,ROUNDUP(D9*0.25,0)+25000,50000)))</f>
        <v>0</v>
      </c>
      <c r="I10" s="92"/>
      <c r="J10" s="98"/>
      <c r="K10" s="96"/>
      <c r="L10" s="41">
        <f>MAX(H10,L8)</f>
        <v>0</v>
      </c>
      <c r="M10" s="19" t="s">
        <v>4</v>
      </c>
    </row>
    <row r="11" spans="1:15" ht="20.5" customHeight="1" thickBot="1" x14ac:dyDescent="0.6">
      <c r="A11" s="114" t="s">
        <v>19</v>
      </c>
      <c r="B11" s="4"/>
      <c r="C11" s="4"/>
      <c r="D11" s="4"/>
      <c r="E11" s="4"/>
      <c r="F11" s="11"/>
      <c r="G11" s="11"/>
      <c r="H11" s="11"/>
      <c r="I11" s="11"/>
      <c r="J11" s="4"/>
      <c r="K11" s="13" t="s">
        <v>3</v>
      </c>
      <c r="L11" s="47"/>
      <c r="M11" s="31" t="s">
        <v>4</v>
      </c>
    </row>
    <row r="12" spans="1:15" ht="20.5" thickBot="1" x14ac:dyDescent="0.6">
      <c r="A12" s="115"/>
      <c r="B12" s="11"/>
      <c r="C12" s="11"/>
      <c r="D12" s="11"/>
      <c r="E12" s="11"/>
      <c r="F12" s="11"/>
      <c r="G12" s="11"/>
      <c r="H12" s="11"/>
      <c r="I12" s="11"/>
      <c r="J12" s="11"/>
      <c r="K12" s="10" t="s">
        <v>3</v>
      </c>
      <c r="L12" s="39"/>
      <c r="M12" s="29"/>
    </row>
    <row r="13" spans="1:15" ht="20.5" thickBot="1" x14ac:dyDescent="0.6">
      <c r="A13" s="115"/>
      <c r="B13" s="2"/>
      <c r="C13" s="2"/>
      <c r="D13" s="2"/>
      <c r="E13" s="2"/>
      <c r="F13" s="11"/>
      <c r="G13" s="11"/>
      <c r="H13" s="11"/>
      <c r="I13" s="2"/>
      <c r="J13" s="2"/>
      <c r="K13" s="12" t="s">
        <v>3</v>
      </c>
      <c r="L13" s="48"/>
      <c r="M13" s="32"/>
    </row>
    <row r="14" spans="1:15" ht="16" customHeight="1" thickTop="1" x14ac:dyDescent="0.55000000000000004">
      <c r="A14" s="116"/>
      <c r="B14" s="53" t="s">
        <v>20</v>
      </c>
      <c r="C14" s="61" t="s">
        <v>21</v>
      </c>
      <c r="D14" s="74">
        <f>SUM(L11:L13)</f>
        <v>0</v>
      </c>
      <c r="E14" s="76" t="s">
        <v>4</v>
      </c>
      <c r="F14" s="2"/>
      <c r="G14" s="2"/>
      <c r="H14" s="15"/>
      <c r="I14" s="85" t="s">
        <v>22</v>
      </c>
      <c r="J14" s="86"/>
      <c r="K14" s="106" t="s">
        <v>23</v>
      </c>
      <c r="L14" s="104" t="s">
        <v>9</v>
      </c>
      <c r="M14" s="105"/>
    </row>
    <row r="15" spans="1:15" ht="29.5" customHeight="1" thickBot="1" x14ac:dyDescent="0.7">
      <c r="A15" s="117"/>
      <c r="B15" s="54"/>
      <c r="C15" s="62"/>
      <c r="D15" s="75"/>
      <c r="E15" s="77"/>
      <c r="F15" s="4"/>
      <c r="G15" s="4"/>
      <c r="H15" s="4"/>
      <c r="I15" s="87"/>
      <c r="J15" s="88"/>
      <c r="K15" s="107"/>
      <c r="L15" s="43">
        <f>IF(D14&lt;=20000,D14,IF(D14&lt;=40000,ROUNDUP(D14*0.5,0)+10000,IF(D14&lt;=80000,ROUNDUP(D14*0.25,0)+20000,40000)))</f>
        <v>0</v>
      </c>
      <c r="M15" s="19" t="s">
        <v>4</v>
      </c>
    </row>
    <row r="16" spans="1:15" ht="20.5" thickBot="1" x14ac:dyDescent="0.6">
      <c r="A16" s="114" t="s">
        <v>24</v>
      </c>
      <c r="B16" s="1"/>
      <c r="C16" s="1"/>
      <c r="D16" s="1"/>
      <c r="E16" s="1"/>
      <c r="F16" s="2"/>
      <c r="G16" s="2"/>
      <c r="H16" s="2"/>
      <c r="I16" s="1"/>
      <c r="J16" s="49"/>
      <c r="K16" s="16" t="s">
        <v>3</v>
      </c>
      <c r="L16" s="39"/>
      <c r="M16" s="33" t="s">
        <v>4</v>
      </c>
    </row>
    <row r="17" spans="1:13" ht="20.5" thickBot="1" x14ac:dyDescent="0.6">
      <c r="A17" s="115"/>
      <c r="B17" s="11"/>
      <c r="C17" s="11"/>
      <c r="D17" s="11"/>
      <c r="E17" s="11"/>
      <c r="F17" s="11"/>
      <c r="G17" s="11"/>
      <c r="H17" s="11"/>
      <c r="I17" s="11"/>
      <c r="J17" s="49"/>
      <c r="K17" s="10" t="s">
        <v>3</v>
      </c>
      <c r="L17" s="39"/>
      <c r="M17" s="29"/>
    </row>
    <row r="18" spans="1:13" ht="20.5" thickBot="1" x14ac:dyDescent="0.6">
      <c r="A18" s="115"/>
      <c r="B18" s="1"/>
      <c r="C18" s="1"/>
      <c r="D18" s="1"/>
      <c r="E18" s="1"/>
      <c r="F18" s="4"/>
      <c r="G18" s="4"/>
      <c r="H18" s="4"/>
      <c r="I18" s="4"/>
      <c r="J18" s="49"/>
      <c r="K18" s="13" t="s">
        <v>3</v>
      </c>
      <c r="L18" s="39"/>
      <c r="M18" s="34"/>
    </row>
    <row r="19" spans="1:13" ht="16" customHeight="1" thickTop="1" x14ac:dyDescent="0.55000000000000004">
      <c r="A19" s="116"/>
      <c r="B19" s="57" t="s">
        <v>5</v>
      </c>
      <c r="C19" s="64" t="s">
        <v>25</v>
      </c>
      <c r="D19" s="74">
        <f>SUMIF(J15:J18,"=新",L15:L18)</f>
        <v>0</v>
      </c>
      <c r="E19" s="76" t="s">
        <v>4</v>
      </c>
      <c r="F19" s="72" t="s">
        <v>26</v>
      </c>
      <c r="G19" s="66" t="s">
        <v>27</v>
      </c>
      <c r="H19" s="36" t="s">
        <v>9</v>
      </c>
      <c r="I19" s="14"/>
      <c r="J19" s="83" t="s">
        <v>28</v>
      </c>
      <c r="K19" s="81" t="s">
        <v>29</v>
      </c>
      <c r="L19" s="102" t="s">
        <v>9</v>
      </c>
      <c r="M19" s="103"/>
    </row>
    <row r="20" spans="1:13" ht="25.5" customHeight="1" thickBot="1" x14ac:dyDescent="0.7">
      <c r="A20" s="116"/>
      <c r="B20" s="58"/>
      <c r="C20" s="65"/>
      <c r="D20" s="75"/>
      <c r="E20" s="77"/>
      <c r="F20" s="73"/>
      <c r="G20" s="67"/>
      <c r="H20" s="40">
        <f>IF(D19&lt;=20000,D19,IF(D19&lt;=40000,ROUNDUP(D19*0.5,0)+10000,IF(D19&lt;=80000,ROUNDUP(D19*0.25,0)+20000,40000)))</f>
        <v>0</v>
      </c>
      <c r="I20" s="6" t="s">
        <v>4</v>
      </c>
      <c r="J20" s="84"/>
      <c r="K20" s="82"/>
      <c r="L20" s="44">
        <f>MIN(H20+H22,40000)</f>
        <v>0</v>
      </c>
      <c r="M20" s="30" t="s">
        <v>4</v>
      </c>
    </row>
    <row r="21" spans="1:13" ht="16" customHeight="1" thickTop="1" x14ac:dyDescent="0.55000000000000004">
      <c r="A21" s="116"/>
      <c r="B21" s="59" t="s">
        <v>12</v>
      </c>
      <c r="C21" s="68" t="s">
        <v>30</v>
      </c>
      <c r="D21" s="78">
        <f>SUMIF(J15:J18,"=旧",L15:L18)</f>
        <v>0</v>
      </c>
      <c r="E21" s="79" t="s">
        <v>4</v>
      </c>
      <c r="F21" s="72" t="s">
        <v>31</v>
      </c>
      <c r="G21" s="66" t="s">
        <v>32</v>
      </c>
      <c r="H21" s="36" t="s">
        <v>16</v>
      </c>
      <c r="I21" s="7"/>
      <c r="J21" s="108" t="s">
        <v>33</v>
      </c>
      <c r="K21" s="106" t="s">
        <v>34</v>
      </c>
      <c r="L21" s="45"/>
      <c r="M21" s="21"/>
    </row>
    <row r="22" spans="1:13" ht="20.5" thickBot="1" x14ac:dyDescent="0.7">
      <c r="A22" s="118"/>
      <c r="B22" s="60"/>
      <c r="C22" s="69"/>
      <c r="D22" s="75"/>
      <c r="E22" s="80"/>
      <c r="F22" s="73"/>
      <c r="G22" s="67"/>
      <c r="H22" s="40">
        <f>IF(D21&lt;=25000,D21,IF(D21&lt;=50000,ROUNDUP(D21*0.5,0)+12500,IF(D21&lt;=100000,ROUNDUP(D21*0.25,0)+25000,50000)))</f>
        <v>0</v>
      </c>
      <c r="I22" s="17" t="s">
        <v>4</v>
      </c>
      <c r="J22" s="109"/>
      <c r="K22" s="107"/>
      <c r="L22" s="46">
        <f>MAX(H22,L20)</f>
        <v>0</v>
      </c>
      <c r="M22" s="19" t="s">
        <v>4</v>
      </c>
    </row>
    <row r="23" spans="1:13" ht="18.5" thickTop="1" x14ac:dyDescent="0.55000000000000004">
      <c r="A23" s="99"/>
      <c r="B23" s="1"/>
      <c r="C23" s="1"/>
      <c r="D23" s="1"/>
      <c r="E23" s="1"/>
      <c r="F23" s="2"/>
      <c r="G23" s="2"/>
      <c r="H23" s="2"/>
      <c r="I23" s="2"/>
      <c r="J23" s="1"/>
      <c r="K23" s="119" t="s">
        <v>35</v>
      </c>
      <c r="L23" s="120"/>
      <c r="M23" s="121"/>
    </row>
    <row r="24" spans="1:13" x14ac:dyDescent="0.55000000000000004">
      <c r="A24" s="100"/>
      <c r="B24" s="1"/>
      <c r="C24" s="1"/>
      <c r="D24" s="1"/>
      <c r="E24" s="1"/>
      <c r="F24" s="1"/>
      <c r="G24" s="1"/>
      <c r="H24" s="1"/>
      <c r="I24" s="1"/>
      <c r="J24" s="1"/>
      <c r="K24" s="119" t="s">
        <v>36</v>
      </c>
      <c r="L24" s="120"/>
      <c r="M24" s="121"/>
    </row>
    <row r="25" spans="1:13" x14ac:dyDescent="0.55000000000000004">
      <c r="A25" s="100"/>
      <c r="B25" s="1"/>
      <c r="C25" s="1"/>
      <c r="D25" s="1"/>
      <c r="E25" s="1"/>
      <c r="F25" s="1"/>
      <c r="G25" s="1"/>
      <c r="H25" s="1"/>
      <c r="I25" s="1"/>
      <c r="J25" s="1"/>
      <c r="K25" s="122" t="s">
        <v>37</v>
      </c>
      <c r="L25" s="123"/>
      <c r="M25" s="124"/>
    </row>
    <row r="26" spans="1:13" ht="20.5" thickBot="1" x14ac:dyDescent="0.7">
      <c r="A26" s="101"/>
      <c r="B26" s="35"/>
      <c r="C26" s="35"/>
      <c r="D26" s="35"/>
      <c r="E26" s="35"/>
      <c r="F26" s="35"/>
      <c r="G26" s="35"/>
      <c r="H26" s="35"/>
      <c r="I26" s="35"/>
      <c r="J26" s="35"/>
      <c r="K26" s="18"/>
      <c r="L26" s="46">
        <f>MIN(L10+L15+L22,120000)</f>
        <v>0</v>
      </c>
      <c r="M26" s="19" t="s">
        <v>4</v>
      </c>
    </row>
    <row r="27" spans="1:13" ht="18.5" thickTop="1" x14ac:dyDescent="0.55000000000000004"/>
  </sheetData>
  <sheetProtection algorithmName="SHA-512" hashValue="7T1MMKNul3Xsr/Hqa/gawZo9d86C9mWJ4Tcw1BEfrragUOiW2nSo2vCISdh1/AhvFT0AaBE4iPwg+YEP5c8Vwg==" saltValue="9yAn689qdq3Pt2jKBWxnsg==" spinCount="100000" sheet="1" objects="1" scenarios="1"/>
  <mergeCells count="51">
    <mergeCell ref="A23:A26"/>
    <mergeCell ref="L19:M19"/>
    <mergeCell ref="L14:M14"/>
    <mergeCell ref="L7:M7"/>
    <mergeCell ref="K21:K22"/>
    <mergeCell ref="J21:J22"/>
    <mergeCell ref="A1:A10"/>
    <mergeCell ref="A11:A15"/>
    <mergeCell ref="A16:A22"/>
    <mergeCell ref="K23:M23"/>
    <mergeCell ref="K24:M24"/>
    <mergeCell ref="K25:M25"/>
    <mergeCell ref="B14:B15"/>
    <mergeCell ref="G19:G20"/>
    <mergeCell ref="G21:G22"/>
    <mergeCell ref="K14:K15"/>
    <mergeCell ref="I14:J15"/>
    <mergeCell ref="I7:I8"/>
    <mergeCell ref="I9:I10"/>
    <mergeCell ref="J7:J8"/>
    <mergeCell ref="K7:K8"/>
    <mergeCell ref="K9:K10"/>
    <mergeCell ref="J9:J10"/>
    <mergeCell ref="D19:D20"/>
    <mergeCell ref="E19:E20"/>
    <mergeCell ref="D21:D22"/>
    <mergeCell ref="E21:E22"/>
    <mergeCell ref="K19:K20"/>
    <mergeCell ref="J19:J20"/>
    <mergeCell ref="D7:D8"/>
    <mergeCell ref="E7:E8"/>
    <mergeCell ref="D9:D10"/>
    <mergeCell ref="E9:E10"/>
    <mergeCell ref="D14:D15"/>
    <mergeCell ref="E14:E15"/>
    <mergeCell ref="J1:J2"/>
    <mergeCell ref="B7:B8"/>
    <mergeCell ref="B9:B10"/>
    <mergeCell ref="B19:B20"/>
    <mergeCell ref="B21:B22"/>
    <mergeCell ref="C7:C8"/>
    <mergeCell ref="C9:C10"/>
    <mergeCell ref="C14:C15"/>
    <mergeCell ref="C19:C20"/>
    <mergeCell ref="G7:G8"/>
    <mergeCell ref="G9:G10"/>
    <mergeCell ref="C21:C22"/>
    <mergeCell ref="F7:F8"/>
    <mergeCell ref="F9:F10"/>
    <mergeCell ref="F19:F20"/>
    <mergeCell ref="F21:F22"/>
  </mergeCells>
  <phoneticPr fontId="2"/>
  <conditionalFormatting sqref="J3:J6">
    <cfRule type="expression" dxfId="3" priority="5">
      <formula>AND(ISBLANK($J3),NOT(ISBLANK($L3)))</formula>
    </cfRule>
  </conditionalFormatting>
  <conditionalFormatting sqref="L3:L6">
    <cfRule type="expression" dxfId="2" priority="4">
      <formula>AND(NOT(ISBLANK($J3)),ISBLANK($L3))</formula>
    </cfRule>
  </conditionalFormatting>
  <conditionalFormatting sqref="J16:J18">
    <cfRule type="expression" dxfId="1" priority="2">
      <formula>AND(ISBLANK($J16),NOT(ISBLANK($L16)))</formula>
    </cfRule>
  </conditionalFormatting>
  <conditionalFormatting sqref="L16:L18">
    <cfRule type="expression" dxfId="0" priority="1">
      <formula>AND(NOT(ISBLANK($J16)),ISBLANK($L16))</formula>
    </cfRule>
  </conditionalFormatting>
  <dataValidations count="2">
    <dataValidation type="list" allowBlank="1" showInputMessage="1" showErrorMessage="1" sqref="J3:J6 J16:J18" xr:uid="{CBA4A916-5AEC-4A7C-835F-24CB06AE5D0E}">
      <formula1>"新,旧"</formula1>
    </dataValidation>
    <dataValidation type="whole" allowBlank="1" showInputMessage="1" showErrorMessage="1" sqref="L16:L18 L3:L6" xr:uid="{FE053AC7-7369-4D52-AF37-B037F1DFFD3E}">
      <formula1>0</formula1>
      <formula2>99999999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保険料控除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2021-11-03T02:36:15Z</dcterms:created>
  <dcterms:modified xsi:type="dcterms:W3CDTF">2021-11-03T02:39:42Z</dcterms:modified>
  <cp:category/>
  <cp:contentStatus/>
</cp:coreProperties>
</file>