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Indian Institute of Technology Bombay\3rd Semester\Fitting Inhomogenous Project\Code\python\experimental\"/>
    </mc:Choice>
  </mc:AlternateContent>
  <xr:revisionPtr revIDLastSave="3" documentId="8_{0D0D4CCF-6C0E-4AB1-9091-095CB47D0F13}" xr6:coauthVersionLast="36" xr6:coauthVersionMax="36" xr10:uidLastSave="{8085D85D-A2A0-4642-8F68-286912CB5DDA}"/>
  <bookViews>
    <workbookView xWindow="0" yWindow="0" windowWidth="21570" windowHeight="6660" tabRatio="373" xr2:uid="{356321C6-8911-4290-981D-E214E04D53E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S24" i="1"/>
  <c r="Q13" i="1"/>
  <c r="S25" i="1"/>
  <c r="U18" i="1" l="1"/>
  <c r="T18" i="1"/>
  <c r="U17" i="1"/>
  <c r="T17" i="1"/>
  <c r="Q15" i="1"/>
  <c r="U15" i="1" s="1"/>
  <c r="Q14" i="1"/>
  <c r="U14" i="1" s="1"/>
  <c r="Q16" i="1"/>
  <c r="U16" i="1" s="1"/>
  <c r="L16" i="1"/>
  <c r="P16" i="1" s="1"/>
  <c r="T16" i="1" s="1"/>
  <c r="L15" i="1"/>
  <c r="L14" i="1"/>
  <c r="P14" i="1" s="1"/>
  <c r="T14" i="1" s="1"/>
  <c r="L13" i="1"/>
  <c r="P13" i="1" s="1"/>
  <c r="T13" i="1" s="1"/>
  <c r="U13" i="1" l="1"/>
  <c r="P15" i="1"/>
  <c r="T15" i="1" s="1"/>
</calcChain>
</file>

<file path=xl/sharedStrings.xml><?xml version="1.0" encoding="utf-8"?>
<sst xmlns="http://schemas.openxmlformats.org/spreadsheetml/2006/main" count="357" uniqueCount="137">
  <si>
    <t>Results:</t>
  </si>
  <si>
    <t>Fit:</t>
  </si>
  <si>
    <t>===</t>
  </si>
  <si>
    <t>Z</t>
  </si>
  <si>
    <t>fit</t>
  </si>
  <si>
    <t>Analysis</t>
  </si>
  <si>
    <t>(092823</t>
  </si>
  <si>
    <t>Equivalent</t>
  </si>
  <si>
    <t>circuit:</t>
  </si>
  <si>
    <t>R2</t>
  </si>
  <si>
    <t>=</t>
  </si>
  <si>
    <t>Ohm</t>
  </si>
  <si>
    <t>std</t>
  </si>
  <si>
    <t>err.</t>
  </si>
  <si>
    <t>s</t>
  </si>
  <si>
    <t>Chi^2/|Z|^2</t>
  </si>
  <si>
    <t>Chi</t>
  </si>
  <si>
    <t>/</t>
  </si>
  <si>
    <t>sqrt(N)</t>
  </si>
  <si>
    <t>Select:</t>
  </si>
  <si>
    <t>current</t>
  </si>
  <si>
    <t>cycle</t>
  </si>
  <si>
    <t>Method:</t>
  </si>
  <si>
    <t>Levenberg-Marquardt</t>
  </si>
  <si>
    <t>Stop</t>
  </si>
  <si>
    <t>randomize</t>
  </si>
  <si>
    <t>on:</t>
  </si>
  <si>
    <t>iterations</t>
  </si>
  <si>
    <t>Weight:</t>
  </si>
  <si>
    <t>|Z|^2</t>
  </si>
  <si>
    <t>Monte-Carlo</t>
  </si>
  <si>
    <t>with:</t>
  </si>
  <si>
    <t>simulations</t>
  </si>
  <si>
    <t>fitted</t>
  </si>
  <si>
    <t>R1</t>
  </si>
  <si>
    <t>R1+Ma2</t>
  </si>
  <si>
    <t>Rd2</t>
  </si>
  <si>
    <t>t2</t>
  </si>
  <si>
    <t>a2</t>
  </si>
  <si>
    <t>Tau</t>
  </si>
  <si>
    <t>Alpha</t>
  </si>
  <si>
    <t>Q</t>
  </si>
  <si>
    <t>alpha</t>
  </si>
  <si>
    <t>11:02)</t>
  </si>
  <si>
    <t>Chi^2</t>
  </si>
  <si>
    <t>Ohm^2</t>
  </si>
  <si>
    <t>Randomize</t>
  </si>
  <si>
    <t>+</t>
  </si>
  <si>
    <t>Simplex</t>
  </si>
  <si>
    <t>Exp Data (Abhishek, Uni Tortuosity)</t>
  </si>
  <si>
    <t>Fitted EC-Lab (Unit Weighing)</t>
  </si>
  <si>
    <t>12:19)</t>
  </si>
  <si>
    <t>EC-Lab Fitting(Unit Weighing)</t>
  </si>
  <si>
    <t>EC-Lab Fitting(Mod Weighing)</t>
  </si>
  <si>
    <t>EC-Lab  to My Expression</t>
  </si>
  <si>
    <t>Fitted EC-Lab (Mod Weighing)</t>
  </si>
  <si>
    <t>Python Fitted</t>
  </si>
  <si>
    <t>unit weighing</t>
  </si>
  <si>
    <t>mod weighing</t>
  </si>
  <si>
    <t>Unit Weighing</t>
  </si>
  <si>
    <t>Mod Weighing</t>
  </si>
  <si>
    <t>% Error</t>
  </si>
  <si>
    <t>unit</t>
  </si>
  <si>
    <t>mod</t>
  </si>
  <si>
    <t>Chi/sqrt(N)</t>
  </si>
  <si>
    <t>Chi^2 or Chi^2/mod(Z^2</t>
  </si>
  <si>
    <t>Fitted Python(Mod Weighing)</t>
  </si>
  <si>
    <t>Fitted Python(Unit Weighing)</t>
  </si>
  <si>
    <t>frequencies:</t>
  </si>
  <si>
    <t xml:space="preserve">   with 100 points from fi to ff</t>
  </si>
  <si>
    <t xml:space="preserve">   in Logarithm spacing</t>
  </si>
  <si>
    <t>Equivalent circuit:</t>
  </si>
  <si>
    <t xml:space="preserve">   R1+Ma2</t>
  </si>
  <si>
    <t xml:space="preserve">   t2 = 1 s</t>
  </si>
  <si>
    <t>Sim</t>
  </si>
  <si>
    <t>17:20)</t>
  </si>
  <si>
    <t>from</t>
  </si>
  <si>
    <t>fi</t>
  </si>
  <si>
    <t>MHz</t>
  </si>
  <si>
    <t>to</t>
  </si>
  <si>
    <t>ff</t>
  </si>
  <si>
    <t>µHz</t>
  </si>
  <si>
    <t>with</t>
  </si>
  <si>
    <t>points</t>
  </si>
  <si>
    <t>in</t>
  </si>
  <si>
    <t>Logarithm</t>
  </si>
  <si>
    <t>spacing</t>
  </si>
  <si>
    <t>Testing a custom circuit in EC Lab</t>
  </si>
  <si>
    <t>tau</t>
  </si>
  <si>
    <t>Chi^2 by mod(Z^2)</t>
  </si>
  <si>
    <t xml:space="preserve">   Select: current cycle</t>
  </si>
  <si>
    <t xml:space="preserve">   Method: Levenberg-Marquardt</t>
  </si>
  <si>
    <t xml:space="preserve">   Stop randomize on: 5000 iterations</t>
  </si>
  <si>
    <t xml:space="preserve">   Stop fit on: 5000 iterations</t>
  </si>
  <si>
    <t xml:space="preserve">   Weight: |Z|^2</t>
  </si>
  <si>
    <t xml:space="preserve">   Monte-Carlo with: 100 simulations</t>
  </si>
  <si>
    <t xml:space="preserve">        fitted with: 100 iterations</t>
  </si>
  <si>
    <t>18:45)</t>
  </si>
  <si>
    <t>Eclab final fitted</t>
  </si>
  <si>
    <t>Who is giving the minima?</t>
  </si>
  <si>
    <t>Pyhton or Eclab</t>
  </si>
  <si>
    <t>Lets see</t>
  </si>
  <si>
    <t>Python final fitted</t>
  </si>
  <si>
    <t>in Mod weighing</t>
  </si>
  <si>
    <t>Testing  EC Lab with Python fitted values as initial guess</t>
  </si>
  <si>
    <t>Remark</t>
  </si>
  <si>
    <t>=== Z fit Analysis (092823 18:55) ===</t>
  </si>
  <si>
    <t xml:space="preserve">   R1 = 41.2235241 Ohm</t>
  </si>
  <si>
    <t xml:space="preserve">   std err. R1 = xxxx</t>
  </si>
  <si>
    <t xml:space="preserve">   Rd2 = 524.53792 Ohm</t>
  </si>
  <si>
    <t xml:space="preserve">   std err. Rd2 = xxxx</t>
  </si>
  <si>
    <t xml:space="preserve">   t2 = 1.144877242 s</t>
  </si>
  <si>
    <t xml:space="preserve">   std err. t2 = xxxx</t>
  </si>
  <si>
    <t xml:space="preserve">   a2 = 0.8602050886 </t>
  </si>
  <si>
    <t xml:space="preserve">   std err. a2 = xxxx</t>
  </si>
  <si>
    <t xml:space="preserve">   Chi^2/|Z|^2 = 0.3649498239</t>
  </si>
  <si>
    <t xml:space="preserve">   Chi / sqrt(N) = 164.0922549 Ohm</t>
  </si>
  <si>
    <t>initial guess in EC Lab (coming from Python)</t>
  </si>
  <si>
    <t>initial guess in Python (coming from EC Lab)</t>
  </si>
  <si>
    <t xml:space="preserve">Testing Python with ECLab fitted values as the initial guess </t>
  </si>
  <si>
    <t>=== Z fit Analysis (092823 19:32) ===</t>
  </si>
  <si>
    <t xml:space="preserve">   t2 = 0.9823856079 s</t>
  </si>
  <si>
    <t xml:space="preserve">   a2 = 0.860205088 </t>
  </si>
  <si>
    <t xml:space="preserve">   Chi^2/|Z|^2 = 0.09993472188</t>
  </si>
  <si>
    <t xml:space="preserve">   Chi / sqrt(N) = 23.97610156 Ohm</t>
  </si>
  <si>
    <t xml:space="preserve">   Select: all cycles</t>
  </si>
  <si>
    <t>EC lab doesn’t minimize what it says for sure, or for a particular algorithm</t>
  </si>
  <si>
    <t>=== Z Sim Analysis (092823 20:31) ===</t>
  </si>
  <si>
    <t xml:space="preserve">   from fi = 1 mHz</t>
  </si>
  <si>
    <t xml:space="preserve">   to ff = 35 MHz</t>
  </si>
  <si>
    <t xml:space="preserve">   R1+Ma2+R3/Q3</t>
  </si>
  <si>
    <t xml:space="preserve">   R1 = 200 Ohm</t>
  </si>
  <si>
    <t xml:space="preserve">   Rd2 = 1e3 Ohm</t>
  </si>
  <si>
    <t xml:space="preserve">   a2 = 1 </t>
  </si>
  <si>
    <t xml:space="preserve">   R3 = 0.1e6 Ohm</t>
  </si>
  <si>
    <t xml:space="preserve">   Q3 = 1e-3 F.s^(a - 1)</t>
  </si>
  <si>
    <t xml:space="preserve">   a3 = 0.8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</si>
</sst>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E+00"/>
    <numFmt numFmtId="170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168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9" fontId="0" fillId="5" borderId="8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69" fontId="0" fillId="6" borderId="6" xfId="0" applyNumberFormat="1" applyFill="1" applyBorder="1" applyAlignment="1">
      <alignment horizontal="center" vertical="center"/>
    </xf>
    <xf numFmtId="169" fontId="0" fillId="6" borderId="3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166" fontId="0" fillId="8" borderId="1" xfId="0" applyNumberFormat="1" applyFill="1" applyBorder="1" applyAlignment="1">
      <alignment horizontal="center" vertical="center"/>
    </xf>
    <xf numFmtId="0" fontId="2" fillId="8" borderId="0" xfId="0" applyFont="1" applyFill="1"/>
    <xf numFmtId="0" fontId="0" fillId="0" borderId="0" xfId="0" applyFill="1" applyBorder="1" applyAlignment="1"/>
    <xf numFmtId="166" fontId="0" fillId="6" borderId="3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67" fontId="2" fillId="9" borderId="12" xfId="0" applyNumberFormat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170" fontId="2" fillId="9" borderId="12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0" fillId="7" borderId="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7" xfId="0" applyBorder="1"/>
    <xf numFmtId="0" fontId="0" fillId="0" borderId="21" xfId="0" applyBorder="1"/>
    <xf numFmtId="11" fontId="0" fillId="0" borderId="21" xfId="0" applyNumberFormat="1" applyBorder="1"/>
    <xf numFmtId="0" fontId="0" fillId="0" borderId="9" xfId="0" applyBorder="1"/>
    <xf numFmtId="11" fontId="0" fillId="7" borderId="16" xfId="0" applyNumberFormat="1" applyFill="1" applyBorder="1"/>
    <xf numFmtId="0" fontId="0" fillId="7" borderId="16" xfId="0" applyFill="1" applyBorder="1"/>
    <xf numFmtId="0" fontId="0" fillId="0" borderId="0" xfId="0" applyBorder="1" applyAlignment="1">
      <alignment wrapText="1"/>
    </xf>
    <xf numFmtId="167" fontId="2" fillId="9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170" fontId="2" fillId="9" borderId="0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3" fillId="0" borderId="0" xfId="0" applyFont="1"/>
    <xf numFmtId="0" fontId="0" fillId="9" borderId="0" xfId="0" applyFill="1" applyBorder="1"/>
    <xf numFmtId="11" fontId="0" fillId="3" borderId="17" xfId="0" applyNumberFormat="1" applyFill="1" applyBorder="1"/>
    <xf numFmtId="0" fontId="0" fillId="3" borderId="17" xfId="0" applyFill="1" applyBorder="1"/>
    <xf numFmtId="11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877702</xdr:colOff>
      <xdr:row>50</xdr:row>
      <xdr:rowOff>58015</xdr:rowOff>
    </xdr:from>
    <xdr:to>
      <xdr:col>12</xdr:col>
      <xdr:colOff>1313014</xdr:colOff>
      <xdr:row>82</xdr:row>
      <xdr:rowOff>116086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93A7-4095-4AA3-9BC9-60BD1408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202" y="9548379"/>
          <a:ext cx="1959312" cy="6154071"/>
        </a:xfrm>
        <a:prstGeom prst="rect">
          <a:avLst/>
        </a:prstGeom>
      </xdr:spPr>
    </xdr:pic>
    <xdr:clientData/>
  </xdr:twoCellAnchor>
  <xdr:twoCellAnchor editAs="oneCell">
    <xdr:from>
      <xdr:col>11</xdr:col>
      <xdr:colOff>726621</xdr:colOff>
      <xdr:row>6</xdr:row>
      <xdr:rowOff>54429</xdr:rowOff>
    </xdr:from>
    <xdr:to>
      <xdr:col>12</xdr:col>
      <xdr:colOff>758135</xdr:colOff>
      <xdr:row>9</xdr:row>
      <xdr:rowOff>159298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B398B-5A4C-4868-91C0-0C9C1303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2157" y="1197429"/>
          <a:ext cx="1555514" cy="676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792911</xdr:colOff>
      <xdr:row>4</xdr:row>
      <xdr:rowOff>126505</xdr:rowOff>
    </xdr:from>
    <xdr:to>
      <xdr:col>18</xdr:col>
      <xdr:colOff>1292088</xdr:colOff>
      <xdr:row>8</xdr:row>
      <xdr:rowOff>168481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8AEBC-3888-4DD5-989C-DB84EC07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789"/>
        <a:stretch/>
      </xdr:blipFill>
      <xdr:spPr>
        <a:xfrm>
          <a:off x="17366411" y="888505"/>
          <a:ext cx="2503568" cy="803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17</xdr:row>
      <xdr:rowOff>66675</xdr:rowOff>
    </xdr:from>
    <xdr:to>
      <xdr:col>12</xdr:col>
      <xdr:colOff>1762519</xdr:colOff>
      <xdr:row>46</xdr:row>
      <xdr:rowOff>133685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CB246-AE98-40E6-9C76-B2F78886F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325" y="3514725"/>
          <a:ext cx="2819794" cy="5953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BF-D9F9-4290-97ED-168AB0FBB827}">
  <dimension ref="D7:AM93"/>
  <sheetViews>
    <sheetView tabSelected="1" topLeftCell="P10" zoomScale="85" zoomScaleNormal="85" workbookViewId="0">
      <selection activeCell="R42" sqref="R42"/>
    </sheetView>
  </sheetViews>
  <sheetFormatPr defaultRowHeight="15" x14ac:dyDescent="0.25"/>
  <cols>
    <col min="12" max="12" width="22.85546875" customWidth="1"/>
    <col min="13" max="14" width="31" customWidth="1"/>
    <col min="15" max="15" width="25.7109375" customWidth="1"/>
    <col min="16" max="16" width="18.140625" customWidth="1"/>
    <col min="17" max="17" width="25.5703125" customWidth="1"/>
    <col min="18" max="18" width="30" customWidth="1"/>
    <col min="19" max="20" width="24.28515625" customWidth="1"/>
    <col min="21" max="21" width="26.85546875" customWidth="1"/>
    <col min="22" max="22" width="19" customWidth="1"/>
    <col min="29" max="29" width="14.5703125" customWidth="1"/>
    <col min="32" max="32" width="18.42578125" customWidth="1"/>
    <col min="35" max="35" width="17.140625" customWidth="1"/>
  </cols>
  <sheetData>
    <row r="7" spans="4:39" x14ac:dyDescent="0.25">
      <c r="V7" s="8"/>
      <c r="AA7" s="50" t="s">
        <v>49</v>
      </c>
      <c r="AB7" s="50"/>
      <c r="AC7" s="50"/>
      <c r="AD7" s="49" t="s">
        <v>50</v>
      </c>
      <c r="AE7" s="49"/>
      <c r="AF7" s="49"/>
      <c r="AG7" s="52" t="s">
        <v>55</v>
      </c>
      <c r="AH7" s="52"/>
      <c r="AI7" s="52"/>
      <c r="AJ7" s="58" t="s">
        <v>66</v>
      </c>
      <c r="AK7" s="57"/>
      <c r="AL7" s="57" t="s">
        <v>67</v>
      </c>
      <c r="AM7" s="57"/>
    </row>
    <row r="8" spans="4:39" x14ac:dyDescent="0.25">
      <c r="V8" s="8"/>
      <c r="AA8" s="4">
        <v>74</v>
      </c>
      <c r="AB8" s="4"/>
      <c r="AC8" s="4"/>
      <c r="AD8" s="5">
        <v>74</v>
      </c>
      <c r="AE8" s="5"/>
      <c r="AF8" s="5"/>
      <c r="AG8" s="6">
        <v>74</v>
      </c>
      <c r="AH8" s="6"/>
      <c r="AI8" s="6"/>
    </row>
    <row r="9" spans="4:39" x14ac:dyDescent="0.25"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43</v>
      </c>
      <c r="J9" t="s">
        <v>2</v>
      </c>
      <c r="V9" s="8"/>
      <c r="AA9" s="4">
        <v>199998.14</v>
      </c>
      <c r="AB9" s="4">
        <v>41.002743000000002</v>
      </c>
      <c r="AC9" s="4">
        <v>-0.97536588000000002</v>
      </c>
      <c r="AD9" s="5">
        <v>199998.14</v>
      </c>
      <c r="AE9" s="5">
        <v>42.94746</v>
      </c>
      <c r="AF9" s="5">
        <v>-0.75898403000000003</v>
      </c>
      <c r="AG9" s="6">
        <v>199998.14</v>
      </c>
      <c r="AH9" s="6">
        <v>42.200909000000003</v>
      </c>
      <c r="AI9" s="6">
        <v>-0.76994967000000003</v>
      </c>
      <c r="AJ9">
        <v>42.205476893208889</v>
      </c>
      <c r="AK9">
        <v>-0.78695225778499445</v>
      </c>
      <c r="AL9">
        <v>42.947459675122083</v>
      </c>
      <c r="AM9">
        <v>-0.75898402708830026</v>
      </c>
    </row>
    <row r="10" spans="4:39" x14ac:dyDescent="0.25">
      <c r="D10" t="s">
        <v>7</v>
      </c>
      <c r="E10" t="s">
        <v>8</v>
      </c>
      <c r="N10" s="8"/>
      <c r="P10" s="53" t="s">
        <v>54</v>
      </c>
      <c r="Q10" s="53"/>
      <c r="R10" s="45" t="s">
        <v>56</v>
      </c>
      <c r="S10" s="55"/>
      <c r="T10" s="45" t="s">
        <v>61</v>
      </c>
      <c r="U10" s="46"/>
      <c r="V10" s="33"/>
      <c r="W10" s="12"/>
      <c r="X10" s="12"/>
      <c r="AA10" s="4">
        <v>158857.26999999999</v>
      </c>
      <c r="AB10" s="4">
        <v>41.175517999999997</v>
      </c>
      <c r="AC10" s="4">
        <v>-1.1528668</v>
      </c>
      <c r="AD10" s="5">
        <v>158857.26999999999</v>
      </c>
      <c r="AE10" s="5">
        <v>43.045924999999997</v>
      </c>
      <c r="AF10" s="5">
        <v>-0.83838522000000004</v>
      </c>
      <c r="AG10" s="6">
        <v>158857.26999999999</v>
      </c>
      <c r="AH10" s="6">
        <v>42.300697</v>
      </c>
      <c r="AI10" s="6">
        <v>-0.85074722999999997</v>
      </c>
      <c r="AJ10">
        <v>42.307723036701333</v>
      </c>
      <c r="AK10">
        <v>-0.86889390868405003</v>
      </c>
      <c r="AL10">
        <v>43.045924017473602</v>
      </c>
      <c r="AM10">
        <v>-0.83838521417829637</v>
      </c>
    </row>
    <row r="11" spans="4:39" ht="15" customHeight="1" thickBot="1" x14ac:dyDescent="0.3">
      <c r="E11" t="s">
        <v>35</v>
      </c>
      <c r="N11" s="8"/>
      <c r="P11" s="54"/>
      <c r="Q11" s="54"/>
      <c r="R11" s="47"/>
      <c r="S11" s="56"/>
      <c r="T11" s="47"/>
      <c r="U11" s="48"/>
      <c r="V11" s="33"/>
      <c r="W11" s="12"/>
      <c r="X11" s="12"/>
      <c r="AA11" s="4">
        <v>126187.65</v>
      </c>
      <c r="AB11" s="4">
        <v>41.340770999999997</v>
      </c>
      <c r="AC11" s="4">
        <v>-1.2961262</v>
      </c>
      <c r="AD11" s="5">
        <v>126187.65</v>
      </c>
      <c r="AE11" s="5">
        <v>43.154659000000002</v>
      </c>
      <c r="AF11" s="5">
        <v>-0.92606657999999997</v>
      </c>
      <c r="AG11" s="6">
        <v>126187.65</v>
      </c>
      <c r="AH11" s="6">
        <v>42.410922999999997</v>
      </c>
      <c r="AI11" s="6">
        <v>-0.93999666000000004</v>
      </c>
      <c r="AJ11">
        <v>42.420581662880259</v>
      </c>
      <c r="AK11">
        <v>-0.95934056839580051</v>
      </c>
      <c r="AL11">
        <v>43.15465652070106</v>
      </c>
      <c r="AM11">
        <v>-0.92606659837631011</v>
      </c>
    </row>
    <row r="12" spans="4:39" ht="12" customHeight="1" thickBot="1" x14ac:dyDescent="0.3">
      <c r="D12" t="s">
        <v>0</v>
      </c>
      <c r="K12" s="51" t="s">
        <v>52</v>
      </c>
      <c r="L12" s="51"/>
      <c r="M12" s="7" t="s">
        <v>53</v>
      </c>
      <c r="N12" s="10"/>
      <c r="O12" s="11"/>
      <c r="P12" s="24" t="s">
        <v>59</v>
      </c>
      <c r="Q12" s="23" t="s">
        <v>60</v>
      </c>
      <c r="R12" s="21" t="s">
        <v>57</v>
      </c>
      <c r="S12" s="38" t="s">
        <v>58</v>
      </c>
      <c r="T12" s="22" t="s">
        <v>62</v>
      </c>
      <c r="U12" s="23" t="s">
        <v>63</v>
      </c>
      <c r="AA12" s="4">
        <v>100226.4</v>
      </c>
      <c r="AB12" s="4">
        <v>41.522392000000004</v>
      </c>
      <c r="AC12" s="4">
        <v>-1.4442073</v>
      </c>
      <c r="AD12" s="5">
        <v>100226.4</v>
      </c>
      <c r="AE12" s="5">
        <v>43.274818000000003</v>
      </c>
      <c r="AF12" s="5">
        <v>-1.0229633</v>
      </c>
      <c r="AG12" s="6">
        <v>100226.4</v>
      </c>
      <c r="AH12" s="6">
        <v>42.532767999999997</v>
      </c>
      <c r="AI12" s="6">
        <v>-1.0386550000000001</v>
      </c>
      <c r="AJ12">
        <v>42.545246417145457</v>
      </c>
      <c r="AK12">
        <v>-1.059248842923243</v>
      </c>
      <c r="AL12">
        <v>43.274816794388443</v>
      </c>
      <c r="AM12">
        <v>-1.022963283450147</v>
      </c>
    </row>
    <row r="13" spans="4:39" ht="15.75" thickBot="1" x14ac:dyDescent="0.3">
      <c r="E13" t="s">
        <v>34</v>
      </c>
      <c r="F13" t="s">
        <v>10</v>
      </c>
      <c r="G13">
        <v>42.006255119999999</v>
      </c>
      <c r="H13" t="s">
        <v>11</v>
      </c>
      <c r="K13" s="3" t="s">
        <v>34</v>
      </c>
      <c r="L13" s="3">
        <f>G13</f>
        <v>42.006255119999999</v>
      </c>
      <c r="M13" s="2">
        <v>41.25</v>
      </c>
      <c r="N13" s="9"/>
      <c r="O13" s="27" t="s">
        <v>34</v>
      </c>
      <c r="P13" s="35">
        <f>L13</f>
        <v>42.006255119999999</v>
      </c>
      <c r="Q13" s="20">
        <f>M13</f>
        <v>41.25</v>
      </c>
      <c r="R13" s="19">
        <v>42.006254499999997</v>
      </c>
      <c r="S13" s="39">
        <v>41.223524099999999</v>
      </c>
      <c r="T13" s="25">
        <f t="shared" ref="T13:U18" si="0">(P13-R13)/P13*100</f>
        <v>1.4759706614880897E-6</v>
      </c>
      <c r="U13" s="18">
        <f t="shared" si="0"/>
        <v>6.4184000000002961E-2</v>
      </c>
      <c r="AA13" s="4">
        <v>79609.562999999995</v>
      </c>
      <c r="AB13" s="4">
        <v>41.705039999999997</v>
      </c>
      <c r="AC13" s="4">
        <v>-1.544578</v>
      </c>
      <c r="AD13" s="5">
        <v>79609.562999999995</v>
      </c>
      <c r="AE13" s="5">
        <v>43.407527999999999</v>
      </c>
      <c r="AF13" s="5">
        <v>-1.1299783999999999</v>
      </c>
      <c r="AG13" s="6">
        <v>79609.562999999995</v>
      </c>
      <c r="AH13" s="6">
        <v>42.667377000000002</v>
      </c>
      <c r="AI13" s="6">
        <v>-1.1476478999999999</v>
      </c>
      <c r="AJ13">
        <v>42.682868321120523</v>
      </c>
      <c r="AK13">
        <v>-1.1695411789116521</v>
      </c>
      <c r="AL13">
        <v>43.40752488651848</v>
      </c>
      <c r="AM13">
        <v>-1.1299784708766389</v>
      </c>
    </row>
    <row r="14" spans="4:39" ht="15.75" thickBot="1" x14ac:dyDescent="0.3">
      <c r="E14" t="s">
        <v>12</v>
      </c>
      <c r="F14" t="s">
        <v>13</v>
      </c>
      <c r="G14" t="s">
        <v>34</v>
      </c>
      <c r="H14" t="s">
        <v>10</v>
      </c>
      <c r="I14">
        <v>1.302699992</v>
      </c>
      <c r="J14" t="s">
        <v>11</v>
      </c>
      <c r="K14" s="3" t="s">
        <v>9</v>
      </c>
      <c r="L14" s="3">
        <f>G15</f>
        <v>507.14122229999998</v>
      </c>
      <c r="M14" s="2">
        <v>550.6</v>
      </c>
      <c r="N14" s="9"/>
      <c r="O14" s="27" t="s">
        <v>9</v>
      </c>
      <c r="P14" s="36">
        <f>L14</f>
        <v>507.14122229999998</v>
      </c>
      <c r="Q14" s="15">
        <f>M14</f>
        <v>550.6</v>
      </c>
      <c r="R14" s="13">
        <v>507.14124299999997</v>
      </c>
      <c r="S14" s="40">
        <v>524.53791999999999</v>
      </c>
      <c r="T14" s="26">
        <f t="shared" si="0"/>
        <v>-4.0817032974233655E-6</v>
      </c>
      <c r="U14" s="18">
        <f t="shared" si="0"/>
        <v>4.7333962949509694</v>
      </c>
      <c r="AA14" s="4">
        <v>63233.004000000001</v>
      </c>
      <c r="AB14" s="4">
        <v>41.924511000000003</v>
      </c>
      <c r="AC14" s="4">
        <v>-1.6663475999999999</v>
      </c>
      <c r="AD14" s="5">
        <v>63233.004000000001</v>
      </c>
      <c r="AE14" s="5">
        <v>43.554122999999997</v>
      </c>
      <c r="AF14" s="5">
        <v>-1.2481945000000001</v>
      </c>
      <c r="AG14" s="6">
        <v>63233.004000000001</v>
      </c>
      <c r="AH14" s="6">
        <v>42.816119999999998</v>
      </c>
      <c r="AI14" s="6">
        <v>-1.2680838000000001</v>
      </c>
      <c r="AJ14">
        <v>42.834827088118551</v>
      </c>
      <c r="AK14">
        <v>-1.2913233000859581</v>
      </c>
      <c r="AL14">
        <v>43.554122943003158</v>
      </c>
      <c r="AM14">
        <v>-1.248194460868391</v>
      </c>
    </row>
    <row r="15" spans="4:39" ht="15.75" thickBot="1" x14ac:dyDescent="0.3">
      <c r="E15" t="s">
        <v>36</v>
      </c>
      <c r="F15" t="s">
        <v>10</v>
      </c>
      <c r="G15">
        <v>507.14122229999998</v>
      </c>
      <c r="H15" t="s">
        <v>11</v>
      </c>
      <c r="K15" s="3" t="s">
        <v>39</v>
      </c>
      <c r="L15" s="3">
        <f>G17</f>
        <v>0.9362332257</v>
      </c>
      <c r="M15" s="2">
        <v>1.0569999999999999</v>
      </c>
      <c r="N15" s="9"/>
      <c r="O15" s="27" t="s">
        <v>41</v>
      </c>
      <c r="P15" s="37">
        <f>L15^L16/L14</f>
        <v>1.8627101837765071E-3</v>
      </c>
      <c r="Q15" s="16">
        <f>M15^M16/M14</f>
        <v>1.9055799601373023E-3</v>
      </c>
      <c r="R15" s="14">
        <v>1.86271017E-3</v>
      </c>
      <c r="S15" s="41">
        <v>1.8775177E-3</v>
      </c>
      <c r="T15" s="26">
        <f t="shared" si="0"/>
        <v>7.3959476798161246E-7</v>
      </c>
      <c r="U15" s="18">
        <f t="shared" si="0"/>
        <v>1.4726361907836332</v>
      </c>
      <c r="AA15" s="4">
        <v>50224.538999999997</v>
      </c>
      <c r="AB15" s="4">
        <v>42.126572000000003</v>
      </c>
      <c r="AC15" s="4">
        <v>-1.7705864</v>
      </c>
      <c r="AD15" s="5">
        <v>50224.538999999997</v>
      </c>
      <c r="AE15" s="5">
        <v>43.716068</v>
      </c>
      <c r="AF15" s="5">
        <v>-1.3787868000000001</v>
      </c>
      <c r="AG15" s="6">
        <v>50224.538999999997</v>
      </c>
      <c r="AH15" s="6">
        <v>42.980483999999997</v>
      </c>
      <c r="AI15" s="6">
        <v>-1.4011674000000001</v>
      </c>
      <c r="AJ15">
        <v>43.0026203635557</v>
      </c>
      <c r="AK15">
        <v>-1.4257954427941659</v>
      </c>
      <c r="AL15">
        <v>43.716068718005978</v>
      </c>
      <c r="AM15">
        <v>-1.3787867795935571</v>
      </c>
    </row>
    <row r="16" spans="4:39" ht="15.75" thickBot="1" x14ac:dyDescent="0.3">
      <c r="E16" t="s">
        <v>12</v>
      </c>
      <c r="F16" t="s">
        <v>13</v>
      </c>
      <c r="G16" t="s">
        <v>36</v>
      </c>
      <c r="H16" t="s">
        <v>10</v>
      </c>
      <c r="I16">
        <v>7.5287875890000002</v>
      </c>
      <c r="J16" t="s">
        <v>11</v>
      </c>
      <c r="K16" s="3" t="s">
        <v>40</v>
      </c>
      <c r="L16" s="3">
        <f>G19</f>
        <v>0.86405650320000005</v>
      </c>
      <c r="M16" s="2">
        <v>0.86660000000000004</v>
      </c>
      <c r="N16" s="9"/>
      <c r="O16" s="27" t="s">
        <v>42</v>
      </c>
      <c r="P16" s="34">
        <f>L16</f>
        <v>0.86405650320000005</v>
      </c>
      <c r="Q16" s="17">
        <f>M16</f>
        <v>0.86660000000000004</v>
      </c>
      <c r="R16" s="31">
        <v>0.864056508</v>
      </c>
      <c r="S16" s="42">
        <v>0.86020508799999995</v>
      </c>
      <c r="T16" s="26">
        <f t="shared" si="0"/>
        <v>-5.5551922070928873E-7</v>
      </c>
      <c r="U16" s="18">
        <f t="shared" si="0"/>
        <v>0.73793122547889289</v>
      </c>
      <c r="AA16" s="4">
        <v>39897.565999999999</v>
      </c>
      <c r="AB16" s="4">
        <v>42.326073000000001</v>
      </c>
      <c r="AC16" s="4">
        <v>-1.8928008000000001</v>
      </c>
      <c r="AD16" s="5">
        <v>39897.565999999999</v>
      </c>
      <c r="AE16" s="5">
        <v>43.894852</v>
      </c>
      <c r="AF16" s="5">
        <v>-1.5229539999999999</v>
      </c>
      <c r="AG16" s="6">
        <v>39897.565999999999</v>
      </c>
      <c r="AH16" s="6">
        <v>43.161982999999999</v>
      </c>
      <c r="AI16" s="6">
        <v>-1.5481278999999999</v>
      </c>
      <c r="AJ16">
        <v>43.187773407145869</v>
      </c>
      <c r="AK16">
        <v>-1.5741799739122879</v>
      </c>
      <c r="AL16">
        <v>43.894848536687142</v>
      </c>
      <c r="AM16">
        <v>-1.522953992739019</v>
      </c>
    </row>
    <row r="17" spans="4:39" ht="30.75" thickBot="1" x14ac:dyDescent="0.3">
      <c r="E17" t="s">
        <v>37</v>
      </c>
      <c r="F17" t="s">
        <v>10</v>
      </c>
      <c r="G17">
        <v>0.9362332257</v>
      </c>
      <c r="H17" t="s">
        <v>14</v>
      </c>
      <c r="N17" s="8"/>
      <c r="O17" s="28" t="s">
        <v>65</v>
      </c>
      <c r="P17" s="29">
        <v>8149.1944149999999</v>
      </c>
      <c r="Q17" s="30">
        <v>0.102764259</v>
      </c>
      <c r="R17" s="32">
        <v>8149.2057838409301</v>
      </c>
      <c r="S17" s="43">
        <v>9.9934726421672698E-2</v>
      </c>
      <c r="T17" s="26">
        <f t="shared" si="0"/>
        <v>-1.3950877045209854E-4</v>
      </c>
      <c r="U17" s="18">
        <f t="shared" si="0"/>
        <v>2.7534208934716284</v>
      </c>
      <c r="AA17" s="4">
        <v>31686.09</v>
      </c>
      <c r="AB17" s="4">
        <v>42.523975</v>
      </c>
      <c r="AC17" s="4">
        <v>-2.0340604999999998</v>
      </c>
      <c r="AD17" s="5">
        <v>31686.09</v>
      </c>
      <c r="AE17" s="5">
        <v>44.092548000000001</v>
      </c>
      <c r="AF17" s="5">
        <v>-1.6823764999999999</v>
      </c>
      <c r="AG17" s="6">
        <v>31686.09</v>
      </c>
      <c r="AH17" s="6">
        <v>43.362746999999999</v>
      </c>
      <c r="AI17" s="6">
        <v>-1.7106868</v>
      </c>
      <c r="AJ17">
        <v>43.392427970552703</v>
      </c>
      <c r="AK17">
        <v>-1.7381933265608329</v>
      </c>
      <c r="AL17">
        <v>44.092546270020136</v>
      </c>
      <c r="AM17">
        <v>-1.6823765241525079</v>
      </c>
    </row>
    <row r="18" spans="4:39" x14ac:dyDescent="0.25">
      <c r="E18" t="s">
        <v>12</v>
      </c>
      <c r="F18" t="s">
        <v>13</v>
      </c>
      <c r="G18" t="s">
        <v>37</v>
      </c>
      <c r="H18" t="s">
        <v>10</v>
      </c>
      <c r="I18">
        <v>1.7428183739999999E-2</v>
      </c>
      <c r="J18" t="s">
        <v>14</v>
      </c>
      <c r="N18" s="8"/>
      <c r="O18" s="27" t="s">
        <v>64</v>
      </c>
      <c r="P18" s="29">
        <v>10.49401014</v>
      </c>
      <c r="Q18" s="30">
        <v>21.983506869999999</v>
      </c>
      <c r="R18" s="44">
        <v>10.494017461598601</v>
      </c>
      <c r="S18" s="43">
        <v>23.9761263403953</v>
      </c>
      <c r="T18" s="26">
        <f t="shared" si="0"/>
        <v>-6.976931127955846E-5</v>
      </c>
      <c r="U18" s="18">
        <f t="shared" si="0"/>
        <v>-9.0641565159676496</v>
      </c>
      <c r="AA18" s="4">
        <v>25172.58</v>
      </c>
      <c r="AB18" s="4">
        <v>42.756874000000003</v>
      </c>
      <c r="AC18" s="4">
        <v>-2.1964446999999998</v>
      </c>
      <c r="AD18" s="5">
        <v>25172.58</v>
      </c>
      <c r="AE18" s="5">
        <v>44.310626999999997</v>
      </c>
      <c r="AF18" s="5">
        <v>-1.8582344</v>
      </c>
      <c r="AG18" s="6">
        <v>25172.58</v>
      </c>
      <c r="AH18" s="6">
        <v>43.584274000000001</v>
      </c>
      <c r="AI18" s="6">
        <v>-1.8900570999999999</v>
      </c>
      <c r="AJ18">
        <v>43.618080929662632</v>
      </c>
      <c r="AK18">
        <v>-1.91903512037471</v>
      </c>
      <c r="AL18">
        <v>44.310625283878458</v>
      </c>
      <c r="AM18">
        <v>-1.85823442525898</v>
      </c>
    </row>
    <row r="19" spans="4:39" x14ac:dyDescent="0.25">
      <c r="E19" t="s">
        <v>38</v>
      </c>
      <c r="F19" t="s">
        <v>10</v>
      </c>
      <c r="G19">
        <v>0.86405650320000005</v>
      </c>
      <c r="O19" s="8"/>
      <c r="AA19" s="4">
        <v>19995.175999999999</v>
      </c>
      <c r="AB19" s="4">
        <v>43.003036000000002</v>
      </c>
      <c r="AC19" s="4">
        <v>-2.4378228000000002</v>
      </c>
      <c r="AD19" s="5">
        <v>19995.175999999999</v>
      </c>
      <c r="AE19" s="5">
        <v>44.551659000000001</v>
      </c>
      <c r="AF19" s="5">
        <v>-2.0526004000000002</v>
      </c>
      <c r="AG19" s="6">
        <v>19995.175999999999</v>
      </c>
      <c r="AH19" s="6">
        <v>43.829189</v>
      </c>
      <c r="AI19" s="6">
        <v>-2.0883628999999999</v>
      </c>
      <c r="AJ19">
        <v>43.867372066981787</v>
      </c>
      <c r="AK19">
        <v>-2.1188209181436362</v>
      </c>
      <c r="AL19">
        <v>44.551655893407101</v>
      </c>
      <c r="AM19">
        <v>-2.0526003862205391</v>
      </c>
    </row>
    <row r="20" spans="4:39" x14ac:dyDescent="0.25">
      <c r="E20" t="s">
        <v>12</v>
      </c>
      <c r="F20" t="s">
        <v>13</v>
      </c>
      <c r="G20" t="s">
        <v>38</v>
      </c>
      <c r="H20" t="s">
        <v>10</v>
      </c>
      <c r="I20">
        <v>6.8456281130000005E-4</v>
      </c>
      <c r="AA20" s="4">
        <v>15884.798000000001</v>
      </c>
      <c r="AB20" s="4">
        <v>43.279636000000004</v>
      </c>
      <c r="AC20" s="4">
        <v>-2.662039</v>
      </c>
      <c r="AD20" s="5">
        <v>15884.798000000001</v>
      </c>
      <c r="AE20" s="5">
        <v>44.817734000000002</v>
      </c>
      <c r="AF20" s="5">
        <v>-2.2671635000000001</v>
      </c>
      <c r="AG20" s="6">
        <v>15884.798000000001</v>
      </c>
      <c r="AH20" s="6">
        <v>44.099632</v>
      </c>
      <c r="AI20" s="6">
        <v>-2.3073397</v>
      </c>
      <c r="AJ20">
        <v>44.142445807296603</v>
      </c>
      <c r="AK20">
        <v>-2.3392692952703329</v>
      </c>
      <c r="AL20">
        <v>44.817732694158288</v>
      </c>
      <c r="AM20">
        <v>-2.2671634791352471</v>
      </c>
    </row>
    <row r="21" spans="4:39" x14ac:dyDescent="0.25">
      <c r="E21" t="s">
        <v>44</v>
      </c>
      <c r="F21" t="s">
        <v>10</v>
      </c>
      <c r="G21">
        <v>8149.1944149999999</v>
      </c>
      <c r="H21" t="s">
        <v>45</v>
      </c>
      <c r="Q21" s="59"/>
      <c r="R21" s="68" t="s">
        <v>104</v>
      </c>
      <c r="S21" s="68"/>
      <c r="T21" s="60"/>
      <c r="AA21" s="4">
        <v>12618.766</v>
      </c>
      <c r="AB21" s="4">
        <v>43.556553000000001</v>
      </c>
      <c r="AC21" s="4">
        <v>-2.9356977999999998</v>
      </c>
      <c r="AD21" s="5">
        <v>12618.766</v>
      </c>
      <c r="AE21" s="5">
        <v>45.111691</v>
      </c>
      <c r="AF21" s="5">
        <v>-2.5042083000000002</v>
      </c>
      <c r="AG21" s="6">
        <v>12618.766</v>
      </c>
      <c r="AH21" s="6">
        <v>44.398499000000001</v>
      </c>
      <c r="AI21" s="6">
        <v>-2.5493313999999998</v>
      </c>
      <c r="AJ21">
        <v>44.446206930169822</v>
      </c>
      <c r="AK21">
        <v>-2.5827081873105042</v>
      </c>
      <c r="AL21">
        <v>45.111688843809517</v>
      </c>
      <c r="AM21">
        <v>-2.5042083491592431</v>
      </c>
    </row>
    <row r="22" spans="4:39" x14ac:dyDescent="0.25">
      <c r="E22" t="s">
        <v>16</v>
      </c>
      <c r="F22" t="s">
        <v>17</v>
      </c>
      <c r="G22" t="s">
        <v>18</v>
      </c>
      <c r="H22" t="s">
        <v>10</v>
      </c>
      <c r="I22">
        <v>10.49401014</v>
      </c>
      <c r="J22" t="s">
        <v>11</v>
      </c>
      <c r="O22" s="69" t="s">
        <v>103</v>
      </c>
      <c r="Q22" s="61"/>
      <c r="R22" s="8"/>
      <c r="S22" s="62"/>
      <c r="T22" s="63"/>
      <c r="AA22" s="4">
        <v>10020.785</v>
      </c>
      <c r="AB22" s="4">
        <v>43.871150999999998</v>
      </c>
      <c r="AC22" s="4">
        <v>-3.2669465999999998</v>
      </c>
      <c r="AD22" s="5">
        <v>10020.785</v>
      </c>
      <c r="AE22" s="5">
        <v>45.436892999999998</v>
      </c>
      <c r="AF22" s="5">
        <v>-2.7664513999999998</v>
      </c>
      <c r="AG22" s="6">
        <v>10020.785</v>
      </c>
      <c r="AH22" s="6">
        <v>44.729233000000001</v>
      </c>
      <c r="AI22" s="6">
        <v>-2.8171252999999998</v>
      </c>
      <c r="AJ22">
        <v>44.782109092361083</v>
      </c>
      <c r="AK22">
        <v>-2.851905408548947</v>
      </c>
      <c r="AL22">
        <v>45.436892794425702</v>
      </c>
      <c r="AM22">
        <v>-2.7664513003496332</v>
      </c>
    </row>
    <row r="23" spans="4:39" ht="30" x14ac:dyDescent="0.25">
      <c r="D23" t="s">
        <v>1</v>
      </c>
      <c r="O23" s="70" t="s">
        <v>99</v>
      </c>
      <c r="Q23" s="61"/>
      <c r="R23" s="8"/>
      <c r="S23" s="75" t="s">
        <v>117</v>
      </c>
      <c r="T23" s="64" t="s">
        <v>98</v>
      </c>
      <c r="AA23" s="4">
        <v>7959.7606999999998</v>
      </c>
      <c r="AB23" s="4">
        <v>44.221316999999999</v>
      </c>
      <c r="AC23" s="4">
        <v>-3.6977932</v>
      </c>
      <c r="AD23" s="5">
        <v>7959.7606999999998</v>
      </c>
      <c r="AE23" s="5">
        <v>45.795726999999999</v>
      </c>
      <c r="AF23" s="5">
        <v>-3.0558119000000001</v>
      </c>
      <c r="AG23" s="6">
        <v>7959.7606999999998</v>
      </c>
      <c r="AH23" s="6">
        <v>45.094273000000001</v>
      </c>
      <c r="AI23" s="6">
        <v>-3.1126976000000002</v>
      </c>
      <c r="AJ23">
        <v>45.152581220557828</v>
      </c>
      <c r="AK23">
        <v>-3.1488075386402441</v>
      </c>
      <c r="AL23">
        <v>45.795724850454953</v>
      </c>
      <c r="AM23">
        <v>-3.0558117991274738</v>
      </c>
    </row>
    <row r="24" spans="4:39" x14ac:dyDescent="0.25">
      <c r="E24" t="s">
        <v>19</v>
      </c>
      <c r="F24" t="s">
        <v>20</v>
      </c>
      <c r="G24" t="s">
        <v>21</v>
      </c>
      <c r="M24" s="1"/>
      <c r="N24" s="1"/>
      <c r="O24" s="71" t="s">
        <v>100</v>
      </c>
      <c r="P24" s="1"/>
      <c r="Q24" s="73" t="s">
        <v>34</v>
      </c>
      <c r="R24" s="8"/>
      <c r="S24" s="76">
        <f>S13</f>
        <v>41.223524099999999</v>
      </c>
      <c r="T24" s="83">
        <v>41.25</v>
      </c>
      <c r="V24">
        <v>41.223524099999999</v>
      </c>
      <c r="AA24" s="4">
        <v>6323.8188</v>
      </c>
      <c r="AB24" s="4">
        <v>44.609408999999999</v>
      </c>
      <c r="AC24" s="4">
        <v>-4.1695104000000001</v>
      </c>
      <c r="AD24" s="5">
        <v>6323.8188</v>
      </c>
      <c r="AE24" s="5">
        <v>46.191752999999999</v>
      </c>
      <c r="AF24" s="5">
        <v>-3.3751658999999998</v>
      </c>
      <c r="AG24" s="6">
        <v>6323.8188</v>
      </c>
      <c r="AH24" s="6">
        <v>45.497269000000003</v>
      </c>
      <c r="AI24" s="6">
        <v>-3.4390027999999999</v>
      </c>
      <c r="AJ24">
        <v>45.561273360106732</v>
      </c>
      <c r="AK24">
        <v>-3.4763397807397021</v>
      </c>
      <c r="AL24">
        <v>46.191751554991832</v>
      </c>
      <c r="AM24">
        <v>-3.3751658892336329</v>
      </c>
    </row>
    <row r="25" spans="4:39" x14ac:dyDescent="0.25">
      <c r="E25" t="s">
        <v>22</v>
      </c>
      <c r="F25" t="s">
        <v>46</v>
      </c>
      <c r="G25" t="s">
        <v>47</v>
      </c>
      <c r="H25" t="s">
        <v>48</v>
      </c>
      <c r="O25" s="72" t="s">
        <v>101</v>
      </c>
      <c r="Q25" s="74" t="s">
        <v>9</v>
      </c>
      <c r="R25" s="8"/>
      <c r="S25" s="77">
        <f>S14</f>
        <v>524.53791999999999</v>
      </c>
      <c r="T25" s="84">
        <v>550.6</v>
      </c>
      <c r="V25">
        <v>524.53791999999999</v>
      </c>
      <c r="AA25" s="4">
        <v>5021.6068999999998</v>
      </c>
      <c r="AB25" s="4">
        <v>45.083030999999998</v>
      </c>
      <c r="AC25" s="4">
        <v>-4.7522935999999998</v>
      </c>
      <c r="AD25" s="5">
        <v>5021.6068999999998</v>
      </c>
      <c r="AE25" s="5">
        <v>46.630161000000001</v>
      </c>
      <c r="AF25" s="5">
        <v>-3.7286963000000002</v>
      </c>
      <c r="AG25" s="6">
        <v>5021.6068999999998</v>
      </c>
      <c r="AH25" s="6">
        <v>45.943522999999999</v>
      </c>
      <c r="AI25" s="6">
        <v>-3.8003336999999999</v>
      </c>
      <c r="AJ25">
        <v>46.013501848945737</v>
      </c>
      <c r="AK25">
        <v>-3.838762730821828</v>
      </c>
      <c r="AL25">
        <v>46.630159824982293</v>
      </c>
      <c r="AM25">
        <v>-3.728696276336037</v>
      </c>
    </row>
    <row r="26" spans="4:39" x14ac:dyDescent="0.25">
      <c r="E26" t="s">
        <v>24</v>
      </c>
      <c r="F26" t="s">
        <v>25</v>
      </c>
      <c r="G26" t="s">
        <v>26</v>
      </c>
      <c r="H26">
        <v>5000</v>
      </c>
      <c r="I26" t="s">
        <v>27</v>
      </c>
      <c r="Q26" s="74" t="s">
        <v>88</v>
      </c>
      <c r="R26" s="8"/>
      <c r="S26" s="78">
        <f>(S14*S15)^(1/S16)</f>
        <v>0.98238560791187957</v>
      </c>
      <c r="T26" s="84">
        <v>1.0569999999999999</v>
      </c>
      <c r="V26">
        <v>0.98238560791188001</v>
      </c>
      <c r="AA26" s="4">
        <v>3986.1731</v>
      </c>
      <c r="AB26" s="4">
        <v>45.693793999999997</v>
      </c>
      <c r="AC26" s="4">
        <v>-5.4734458999999998</v>
      </c>
      <c r="AD26" s="5">
        <v>3986.1731</v>
      </c>
      <c r="AE26" s="5">
        <v>47.115253000000003</v>
      </c>
      <c r="AF26" s="5">
        <v>-4.1198711000000001</v>
      </c>
      <c r="AG26" s="6">
        <v>3986.1731</v>
      </c>
      <c r="AH26" s="6">
        <v>46.437443000000002</v>
      </c>
      <c r="AI26" s="6">
        <v>-4.2002572999999996</v>
      </c>
      <c r="AJ26">
        <v>46.513662082605741</v>
      </c>
      <c r="AK26">
        <v>-4.2395989272812562</v>
      </c>
      <c r="AL26">
        <v>47.115250540626427</v>
      </c>
      <c r="AM26">
        <v>-4.1198711701973867</v>
      </c>
    </row>
    <row r="27" spans="4:39" x14ac:dyDescent="0.25">
      <c r="E27" t="s">
        <v>24</v>
      </c>
      <c r="F27" t="s">
        <v>4</v>
      </c>
      <c r="G27" t="s">
        <v>26</v>
      </c>
      <c r="H27">
        <v>5000</v>
      </c>
      <c r="I27" t="s">
        <v>27</v>
      </c>
      <c r="Q27" s="74" t="s">
        <v>42</v>
      </c>
      <c r="R27" s="8"/>
      <c r="S27" s="79">
        <v>0.86020508799999995</v>
      </c>
      <c r="T27" s="84">
        <v>0.86660000000000004</v>
      </c>
      <c r="V27">
        <v>0.86020508799999995</v>
      </c>
      <c r="AA27" s="4">
        <v>3166.9594999999999</v>
      </c>
      <c r="AB27" s="4">
        <v>46.383429999999997</v>
      </c>
      <c r="AC27" s="4">
        <v>-6.1850189999999996</v>
      </c>
      <c r="AD27" s="5">
        <v>3166.9594999999999</v>
      </c>
      <c r="AE27" s="5">
        <v>47.649138999999998</v>
      </c>
      <c r="AF27" s="5">
        <v>-4.5503954999999996</v>
      </c>
      <c r="AG27" s="6">
        <v>3166.9594999999999</v>
      </c>
      <c r="AH27" s="6">
        <v>46.981200999999999</v>
      </c>
      <c r="AI27" s="6">
        <v>-4.6405396000000003</v>
      </c>
      <c r="AJ27">
        <v>47.063890753279217</v>
      </c>
      <c r="AK27">
        <v>-4.6805607484995564</v>
      </c>
      <c r="AL27">
        <v>47.649138063728913</v>
      </c>
      <c r="AM27">
        <v>-4.5503955823296538</v>
      </c>
    </row>
    <row r="28" spans="4:39" x14ac:dyDescent="0.25">
      <c r="E28" t="s">
        <v>28</v>
      </c>
      <c r="F28">
        <v>1</v>
      </c>
      <c r="Q28" s="61" t="s">
        <v>89</v>
      </c>
      <c r="R28" s="8"/>
      <c r="S28" s="8">
        <v>9.9934721879999994E-2</v>
      </c>
      <c r="T28" s="64">
        <v>0.102764259</v>
      </c>
      <c r="AA28" s="4">
        <v>2515.8047000000001</v>
      </c>
      <c r="AB28" s="4">
        <v>47.247585000000001</v>
      </c>
      <c r="AC28" s="4">
        <v>-6.9822278000000004</v>
      </c>
      <c r="AD28" s="5">
        <v>2515.8047000000001</v>
      </c>
      <c r="AE28" s="5">
        <v>48.239139999999999</v>
      </c>
      <c r="AF28" s="5">
        <v>-5.0261693000000003</v>
      </c>
      <c r="AG28" s="6">
        <v>2515.8047000000001</v>
      </c>
      <c r="AH28" s="6">
        <v>47.582290999999998</v>
      </c>
      <c r="AI28" s="6">
        <v>-5.1272392</v>
      </c>
      <c r="AJ28">
        <v>47.671680536980467</v>
      </c>
      <c r="AK28">
        <v>-5.167652941661232</v>
      </c>
      <c r="AL28">
        <v>48.239138601303416</v>
      </c>
      <c r="AM28">
        <v>-5.0261692679945789</v>
      </c>
    </row>
    <row r="29" spans="4:39" x14ac:dyDescent="0.25">
      <c r="E29" t="s">
        <v>30</v>
      </c>
      <c r="F29" t="s">
        <v>31</v>
      </c>
      <c r="G29">
        <v>100</v>
      </c>
      <c r="H29" t="s">
        <v>32</v>
      </c>
      <c r="Q29" s="80" t="s">
        <v>64</v>
      </c>
      <c r="R29" s="8"/>
      <c r="S29" s="8">
        <v>23.97610156</v>
      </c>
      <c r="T29" s="64">
        <v>21.983506869999999</v>
      </c>
      <c r="AA29" s="4">
        <v>1998.0817999999999</v>
      </c>
      <c r="AB29" s="4">
        <v>48.268245999999998</v>
      </c>
      <c r="AC29" s="4">
        <v>-7.8374433999999997</v>
      </c>
      <c r="AD29" s="5">
        <v>1998.0817999999999</v>
      </c>
      <c r="AE29" s="5">
        <v>48.891502000000003</v>
      </c>
      <c r="AF29" s="5">
        <v>-5.5522299000000004</v>
      </c>
      <c r="AG29" s="6">
        <v>1998.0817999999999</v>
      </c>
      <c r="AH29" s="6">
        <v>48.247104999999998</v>
      </c>
      <c r="AI29" s="6">
        <v>-5.6655382999999997</v>
      </c>
      <c r="AJ29">
        <v>48.343412724154859</v>
      </c>
      <c r="AK29">
        <v>-5.7059895722566774</v>
      </c>
      <c r="AL29">
        <v>48.891499275058649</v>
      </c>
      <c r="AM29">
        <v>-5.5522298770430716</v>
      </c>
    </row>
    <row r="30" spans="4:39" x14ac:dyDescent="0.25">
      <c r="E30" t="s">
        <v>33</v>
      </c>
      <c r="F30" t="s">
        <v>31</v>
      </c>
      <c r="G30">
        <v>100</v>
      </c>
      <c r="H30" t="s">
        <v>27</v>
      </c>
      <c r="Q30" s="65"/>
      <c r="R30" s="66" t="s">
        <v>105</v>
      </c>
      <c r="S30" s="66"/>
      <c r="T30" s="67"/>
      <c r="AA30" s="4">
        <v>1588.4749999999999</v>
      </c>
      <c r="AB30" s="4">
        <v>49.514561</v>
      </c>
      <c r="AC30" s="4">
        <v>-8.6946335000000001</v>
      </c>
      <c r="AD30" s="5">
        <v>1588.4749999999999</v>
      </c>
      <c r="AE30" s="5">
        <v>49.608882999999999</v>
      </c>
      <c r="AF30" s="5">
        <v>-6.1307225000000001</v>
      </c>
      <c r="AG30" s="6">
        <v>1588.4749999999999</v>
      </c>
      <c r="AH30" s="6">
        <v>48.978397000000001</v>
      </c>
      <c r="AI30" s="6">
        <v>-6.2576618000000002</v>
      </c>
      <c r="AJ30">
        <v>49.081768924017567</v>
      </c>
      <c r="AK30">
        <v>-6.2977197236513067</v>
      </c>
      <c r="AL30">
        <v>49.608880167337148</v>
      </c>
      <c r="AM30">
        <v>-6.1307224874872359</v>
      </c>
    </row>
    <row r="31" spans="4:39" x14ac:dyDescent="0.25">
      <c r="AA31" s="4">
        <v>1260.4036000000001</v>
      </c>
      <c r="AB31" s="4">
        <v>50.869781000000003</v>
      </c>
      <c r="AC31" s="4">
        <v>-9.5225506000000006</v>
      </c>
      <c r="AD31" s="5">
        <v>1260.4036000000001</v>
      </c>
      <c r="AE31" s="5">
        <v>50.408009</v>
      </c>
      <c r="AF31" s="5">
        <v>-6.7751336000000002</v>
      </c>
      <c r="AG31" s="6">
        <v>1260.4036000000001</v>
      </c>
      <c r="AH31" s="6">
        <v>49.793255000000002</v>
      </c>
      <c r="AI31" s="6">
        <v>-6.9174509000000004</v>
      </c>
      <c r="AJ31">
        <v>49.90389495261239</v>
      </c>
      <c r="AK31">
        <v>-6.956584319704457</v>
      </c>
      <c r="AL31">
        <v>50.408005640627223</v>
      </c>
      <c r="AM31">
        <v>-6.7751335473465302</v>
      </c>
    </row>
    <row r="32" spans="4:39" x14ac:dyDescent="0.25">
      <c r="AA32" s="4">
        <v>1001.6024</v>
      </c>
      <c r="AB32" s="4">
        <v>52.409945999999998</v>
      </c>
      <c r="AC32" s="4">
        <v>-10.27422</v>
      </c>
      <c r="AD32" s="5">
        <v>1001.6024</v>
      </c>
      <c r="AE32" s="5">
        <v>51.285069</v>
      </c>
      <c r="AF32" s="5">
        <v>-7.4823918000000003</v>
      </c>
      <c r="AG32" s="6">
        <v>1001.6024</v>
      </c>
      <c r="AH32" s="6">
        <v>50.687846999999998</v>
      </c>
      <c r="AI32" s="6">
        <v>-7.6417989999999998</v>
      </c>
      <c r="AJ32">
        <v>50.805799643904017</v>
      </c>
      <c r="AK32">
        <v>-7.6793847778312418</v>
      </c>
      <c r="AL32">
        <v>51.285067139560937</v>
      </c>
      <c r="AM32">
        <v>-7.4823918553100297</v>
      </c>
    </row>
    <row r="33" spans="4:39" x14ac:dyDescent="0.25">
      <c r="Q33" s="59"/>
      <c r="R33" s="68" t="s">
        <v>119</v>
      </c>
      <c r="S33" s="68"/>
      <c r="T33" s="60"/>
      <c r="AA33" s="4">
        <v>795.25409000000002</v>
      </c>
      <c r="AB33" s="4">
        <v>54.015957</v>
      </c>
      <c r="AC33" s="4">
        <v>-10.968202</v>
      </c>
      <c r="AD33" s="5">
        <v>795.25409000000002</v>
      </c>
      <c r="AE33" s="5">
        <v>52.257511000000001</v>
      </c>
      <c r="AF33" s="5">
        <v>-8.2665652999999999</v>
      </c>
      <c r="AG33" s="6">
        <v>795.25409000000002</v>
      </c>
      <c r="AH33" s="6">
        <v>51.680016000000002</v>
      </c>
      <c r="AI33" s="6">
        <v>-8.4451561000000002</v>
      </c>
      <c r="AJ33">
        <v>51.805344601058188</v>
      </c>
      <c r="AK33">
        <v>-8.4804356648320578</v>
      </c>
      <c r="AL33">
        <v>52.257510509958003</v>
      </c>
      <c r="AM33">
        <v>-8.2665656601954289</v>
      </c>
    </row>
    <row r="34" spans="4:39" x14ac:dyDescent="0.25"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51</v>
      </c>
      <c r="J34" t="s">
        <v>2</v>
      </c>
      <c r="Q34" s="61"/>
      <c r="R34" s="8"/>
      <c r="S34" s="62"/>
      <c r="T34" s="63"/>
      <c r="AA34" s="4">
        <v>631.81964000000005</v>
      </c>
      <c r="AB34" s="4">
        <v>55.735835999999999</v>
      </c>
      <c r="AC34" s="4">
        <v>-11.623464999999999</v>
      </c>
      <c r="AD34" s="5">
        <v>631.81964000000005</v>
      </c>
      <c r="AE34" s="5">
        <v>53.328754000000004</v>
      </c>
      <c r="AF34" s="5">
        <v>-9.1304092000000008</v>
      </c>
      <c r="AG34" s="6">
        <v>631.81964000000005</v>
      </c>
      <c r="AH34" s="6">
        <v>52.773308</v>
      </c>
      <c r="AI34" s="6">
        <v>-9.3303919000000004</v>
      </c>
      <c r="AJ34">
        <v>52.905952698288743</v>
      </c>
      <c r="AK34">
        <v>-9.3624801253803476</v>
      </c>
      <c r="AL34">
        <v>53.328751918060981</v>
      </c>
      <c r="AM34">
        <v>-9.1304097425504818</v>
      </c>
    </row>
    <row r="35" spans="4:39" ht="30" x14ac:dyDescent="0.25">
      <c r="D35" t="s">
        <v>7</v>
      </c>
      <c r="E35" t="s">
        <v>8</v>
      </c>
      <c r="Q35" s="61"/>
      <c r="R35" s="8"/>
      <c r="S35" s="75" t="s">
        <v>118</v>
      </c>
      <c r="T35" s="64" t="s">
        <v>102</v>
      </c>
      <c r="AA35" s="4">
        <v>502.08864999999997</v>
      </c>
      <c r="AB35" s="4">
        <v>57.408450999999999</v>
      </c>
      <c r="AC35" s="4">
        <v>-12.221297</v>
      </c>
      <c r="AD35" s="5">
        <v>502.08864999999997</v>
      </c>
      <c r="AE35" s="5">
        <v>54.510693000000003</v>
      </c>
      <c r="AF35" s="5">
        <v>-10.08352</v>
      </c>
      <c r="AG35" s="6">
        <v>502.08864999999997</v>
      </c>
      <c r="AH35" s="6">
        <v>53.979931000000001</v>
      </c>
      <c r="AI35" s="6">
        <v>-10.307391000000001</v>
      </c>
      <c r="AJ35">
        <v>54.119756153213039</v>
      </c>
      <c r="AK35">
        <v>-10.33524110751774</v>
      </c>
      <c r="AL35">
        <v>54.510691619567837</v>
      </c>
      <c r="AM35">
        <v>-10.08352041314645</v>
      </c>
    </row>
    <row r="36" spans="4:39" x14ac:dyDescent="0.25">
      <c r="E36" t="s">
        <v>35</v>
      </c>
      <c r="Q36" s="27" t="s">
        <v>34</v>
      </c>
      <c r="R36" s="8"/>
      <c r="S36" s="82">
        <v>41.25</v>
      </c>
      <c r="T36" s="85">
        <v>41.2235242</v>
      </c>
      <c r="AA36" s="4">
        <v>398.59697999999997</v>
      </c>
      <c r="AB36" s="4">
        <v>59.186466000000003</v>
      </c>
      <c r="AC36" s="4">
        <v>-12.842404</v>
      </c>
      <c r="AD36" s="5">
        <v>398.59697999999997</v>
      </c>
      <c r="AE36" s="5">
        <v>55.821972000000002</v>
      </c>
      <c r="AF36" s="5">
        <v>-11.140930000000001</v>
      </c>
      <c r="AG36" s="6">
        <v>398.59697999999997</v>
      </c>
      <c r="AH36" s="6">
        <v>55.318984999999998</v>
      </c>
      <c r="AI36" s="6">
        <v>-11.391621000000001</v>
      </c>
      <c r="AJ36">
        <v>55.465789383301441</v>
      </c>
      <c r="AK36">
        <v>-11.41397308968368</v>
      </c>
      <c r="AL36">
        <v>55.821971431362243</v>
      </c>
      <c r="AM36">
        <v>-11.14093034629698</v>
      </c>
    </row>
    <row r="37" spans="4:39" x14ac:dyDescent="0.25">
      <c r="D37" t="s">
        <v>0</v>
      </c>
      <c r="Q37" s="27" t="s">
        <v>9</v>
      </c>
      <c r="R37" s="8"/>
      <c r="S37" s="82">
        <v>550.6</v>
      </c>
      <c r="T37" s="85">
        <v>524.53793299999995</v>
      </c>
      <c r="AA37" s="4">
        <v>316.72298999999998</v>
      </c>
      <c r="AB37" s="4">
        <v>60.931133000000003</v>
      </c>
      <c r="AC37" s="4">
        <v>-13.512129</v>
      </c>
      <c r="AD37" s="5">
        <v>316.72298999999998</v>
      </c>
      <c r="AE37" s="5">
        <v>57.264809</v>
      </c>
      <c r="AF37" s="5">
        <v>-12.304425999999999</v>
      </c>
      <c r="AG37" s="6">
        <v>316.72298999999998</v>
      </c>
      <c r="AH37" s="6">
        <v>56.792816000000002</v>
      </c>
      <c r="AI37" s="6">
        <v>-12.584977</v>
      </c>
      <c r="AJ37">
        <v>56.946208932694063</v>
      </c>
      <c r="AK37">
        <v>-12.600404359919571</v>
      </c>
      <c r="AL37">
        <v>57.264807732169537</v>
      </c>
      <c r="AM37">
        <v>-12.304426819483741</v>
      </c>
    </row>
    <row r="38" spans="4:39" x14ac:dyDescent="0.25">
      <c r="E38" t="s">
        <v>34</v>
      </c>
      <c r="F38" t="s">
        <v>10</v>
      </c>
      <c r="G38">
        <v>41.25</v>
      </c>
      <c r="H38" t="s">
        <v>11</v>
      </c>
      <c r="Q38" s="27" t="s">
        <v>41</v>
      </c>
      <c r="R38" s="8"/>
      <c r="S38" s="82">
        <v>1.9055799601373001E-3</v>
      </c>
      <c r="T38" s="85">
        <v>1.8775177199999999E-3</v>
      </c>
      <c r="AA38" s="4">
        <v>251.69135</v>
      </c>
      <c r="AB38" s="4">
        <v>62.710163000000001</v>
      </c>
      <c r="AC38" s="4">
        <v>-14.290009</v>
      </c>
      <c r="AD38" s="5">
        <v>251.69135</v>
      </c>
      <c r="AE38" s="5">
        <v>58.857605</v>
      </c>
      <c r="AF38" s="5">
        <v>-13.588849</v>
      </c>
      <c r="AG38" s="6">
        <v>251.69135</v>
      </c>
      <c r="AH38" s="6">
        <v>58.420302999999997</v>
      </c>
      <c r="AI38" s="6">
        <v>-13.902749</v>
      </c>
      <c r="AJ38">
        <v>58.579770312136667</v>
      </c>
      <c r="AK38">
        <v>-13.90956587647449</v>
      </c>
      <c r="AL38">
        <v>58.857602989766718</v>
      </c>
      <c r="AM38">
        <v>-13.58884949701549</v>
      </c>
    </row>
    <row r="39" spans="4:39" x14ac:dyDescent="0.25">
      <c r="E39" t="s">
        <v>12</v>
      </c>
      <c r="F39" t="s">
        <v>13</v>
      </c>
      <c r="G39" t="s">
        <v>34</v>
      </c>
      <c r="H39" t="s">
        <v>10</v>
      </c>
      <c r="I39">
        <v>0.2433025654</v>
      </c>
      <c r="J39" t="s">
        <v>11</v>
      </c>
      <c r="Q39" s="27" t="s">
        <v>42</v>
      </c>
      <c r="R39" s="8"/>
      <c r="S39" s="82">
        <v>0.86660000000000004</v>
      </c>
      <c r="T39" s="85">
        <v>0.86020509199999995</v>
      </c>
      <c r="AA39" s="4">
        <v>199.80817999999999</v>
      </c>
      <c r="AB39" s="4">
        <v>64.454453000000001</v>
      </c>
      <c r="AC39" s="4">
        <v>-15.213934999999999</v>
      </c>
      <c r="AD39" s="5">
        <v>199.80817999999999</v>
      </c>
      <c r="AE39" s="5">
        <v>60.624881999999999</v>
      </c>
      <c r="AF39" s="5">
        <v>-15.013975</v>
      </c>
      <c r="AG39" s="6">
        <v>199.80817999999999</v>
      </c>
      <c r="AH39" s="6">
        <v>60.226601000000002</v>
      </c>
      <c r="AI39" s="6">
        <v>-15.365304999999999</v>
      </c>
      <c r="AJ39">
        <v>60.391477467778429</v>
      </c>
      <c r="AK39">
        <v>-15.361496190989531</v>
      </c>
      <c r="AL39">
        <v>60.624882105267552</v>
      </c>
      <c r="AM39">
        <v>-15.01397514492978</v>
      </c>
    </row>
    <row r="40" spans="4:39" x14ac:dyDescent="0.25">
      <c r="E40" t="s">
        <v>36</v>
      </c>
      <c r="F40" t="s">
        <v>10</v>
      </c>
      <c r="G40">
        <v>550.6</v>
      </c>
      <c r="H40" t="s">
        <v>11</v>
      </c>
      <c r="Q40" s="65" t="s">
        <v>89</v>
      </c>
      <c r="R40" s="8"/>
      <c r="S40" s="81">
        <v>0.102764260151777</v>
      </c>
      <c r="T40" s="81">
        <v>9.99347264216736E-2</v>
      </c>
      <c r="AA40" s="4">
        <v>158.62943000000001</v>
      </c>
      <c r="AB40" s="4">
        <v>66.263885000000002</v>
      </c>
      <c r="AC40" s="4">
        <v>-16.214777000000002</v>
      </c>
      <c r="AD40" s="5">
        <v>158.62943000000001</v>
      </c>
      <c r="AE40" s="5">
        <v>62.576984000000003</v>
      </c>
      <c r="AF40" s="5">
        <v>-16.588139000000002</v>
      </c>
      <c r="AG40" s="6">
        <v>158.62943000000001</v>
      </c>
      <c r="AH40" s="6">
        <v>62.222389</v>
      </c>
      <c r="AI40" s="6">
        <v>-16.981286999999998</v>
      </c>
      <c r="AJ40">
        <v>62.391761975047046</v>
      </c>
      <c r="AK40">
        <v>-16.964555330379241</v>
      </c>
      <c r="AL40">
        <v>62.576981620421357</v>
      </c>
      <c r="AM40">
        <v>-16.588139102345391</v>
      </c>
    </row>
    <row r="41" spans="4:39" x14ac:dyDescent="0.25">
      <c r="E41" t="s">
        <v>12</v>
      </c>
      <c r="F41" t="s">
        <v>13</v>
      </c>
      <c r="G41" t="s">
        <v>36</v>
      </c>
      <c r="H41" t="s">
        <v>10</v>
      </c>
      <c r="I41">
        <v>1.377641973</v>
      </c>
      <c r="J41" t="s">
        <v>11</v>
      </c>
      <c r="Q41" s="80" t="s">
        <v>64</v>
      </c>
      <c r="R41" s="8"/>
      <c r="S41" s="81">
        <v>21.983527644098899</v>
      </c>
      <c r="T41" s="81">
        <v>23.976121405412499</v>
      </c>
      <c r="AA41" s="4">
        <v>126.00809</v>
      </c>
      <c r="AB41" s="4">
        <v>68.441299000000001</v>
      </c>
      <c r="AC41" s="4">
        <v>-17.553013</v>
      </c>
      <c r="AD41" s="5">
        <v>126.00809</v>
      </c>
      <c r="AE41" s="5">
        <v>64.728233000000003</v>
      </c>
      <c r="AF41" s="5">
        <v>-18.322897000000001</v>
      </c>
      <c r="AG41" s="6">
        <v>126.00809</v>
      </c>
      <c r="AH41" s="6">
        <v>64.422424000000007</v>
      </c>
      <c r="AI41" s="6">
        <v>-18.762653</v>
      </c>
      <c r="AJ41">
        <v>64.595135363270259</v>
      </c>
      <c r="AK41">
        <v>-18.730373060147791</v>
      </c>
      <c r="AL41">
        <v>64.728232457075492</v>
      </c>
      <c r="AM41">
        <v>-18.32289775793927</v>
      </c>
    </row>
    <row r="42" spans="4:39" x14ac:dyDescent="0.25">
      <c r="E42" t="s">
        <v>37</v>
      </c>
      <c r="F42" t="s">
        <v>10</v>
      </c>
      <c r="G42">
        <v>1.0569999999999999</v>
      </c>
      <c r="H42" t="s">
        <v>14</v>
      </c>
      <c r="Q42" s="61"/>
      <c r="R42" s="8"/>
      <c r="S42" s="8"/>
      <c r="T42" s="64"/>
      <c r="AA42" s="4">
        <v>100.16024</v>
      </c>
      <c r="AB42" s="4">
        <v>70.482246000000004</v>
      </c>
      <c r="AC42" s="4">
        <v>-18.925325000000001</v>
      </c>
      <c r="AD42" s="5">
        <v>100.16024</v>
      </c>
      <c r="AE42" s="5">
        <v>67.097412000000006</v>
      </c>
      <c r="AF42" s="5">
        <v>-20.233393</v>
      </c>
      <c r="AG42" s="6">
        <v>100.16024</v>
      </c>
      <c r="AH42" s="6">
        <v>66.846046000000001</v>
      </c>
      <c r="AI42" s="6">
        <v>-20.72505</v>
      </c>
      <c r="AJ42">
        <v>67.020642629895093</v>
      </c>
      <c r="AK42">
        <v>-20.674212338904329</v>
      </c>
      <c r="AL42">
        <v>67.097411020872755</v>
      </c>
      <c r="AM42">
        <v>-20.233392319179519</v>
      </c>
    </row>
    <row r="43" spans="4:39" x14ac:dyDescent="0.25">
      <c r="E43" t="s">
        <v>12</v>
      </c>
      <c r="F43" t="s">
        <v>13</v>
      </c>
      <c r="G43" t="s">
        <v>37</v>
      </c>
      <c r="H43" t="s">
        <v>10</v>
      </c>
      <c r="I43">
        <v>4.5249139650000002E-3</v>
      </c>
      <c r="J43" t="s">
        <v>14</v>
      </c>
      <c r="Q43" s="65"/>
      <c r="R43" s="66"/>
      <c r="S43" s="66"/>
      <c r="T43" s="67"/>
      <c r="AA43" s="4">
        <v>79.516548</v>
      </c>
      <c r="AB43" s="4">
        <v>72.848785000000007</v>
      </c>
      <c r="AC43" s="4">
        <v>-20.75149</v>
      </c>
      <c r="AD43" s="5">
        <v>79.516548</v>
      </c>
      <c r="AE43" s="5">
        <v>69.728363000000002</v>
      </c>
      <c r="AF43" s="5">
        <v>-22.354979</v>
      </c>
      <c r="AG43" s="6">
        <v>79.516548</v>
      </c>
      <c r="AH43" s="6">
        <v>69.538239000000004</v>
      </c>
      <c r="AI43" s="6">
        <v>-22.904913000000001</v>
      </c>
      <c r="AJ43">
        <v>69.712953341004834</v>
      </c>
      <c r="AK43">
        <v>-22.831872035294921</v>
      </c>
      <c r="AL43">
        <v>69.728363022862226</v>
      </c>
      <c r="AM43">
        <v>-22.35497974107215</v>
      </c>
    </row>
    <row r="44" spans="4:39" x14ac:dyDescent="0.25">
      <c r="E44" t="s">
        <v>38</v>
      </c>
      <c r="F44" t="s">
        <v>10</v>
      </c>
      <c r="G44">
        <v>0.86660000000000004</v>
      </c>
      <c r="AA44" s="4">
        <v>63.160763000000003</v>
      </c>
      <c r="AB44" s="4">
        <v>75.395401000000007</v>
      </c>
      <c r="AC44" s="4">
        <v>-22.745145999999998</v>
      </c>
      <c r="AD44" s="5">
        <v>63.160763000000003</v>
      </c>
      <c r="AE44" s="5">
        <v>72.628249999999994</v>
      </c>
      <c r="AF44" s="5">
        <v>-24.693434</v>
      </c>
      <c r="AG44" s="6">
        <v>63.160763000000003</v>
      </c>
      <c r="AH44" s="6">
        <v>72.506500000000003</v>
      </c>
      <c r="AI44" s="6">
        <v>-25.308304</v>
      </c>
      <c r="AJ44">
        <v>72.679152666670205</v>
      </c>
      <c r="AK44">
        <v>-25.209030274131681</v>
      </c>
      <c r="AL44">
        <v>72.628248693963926</v>
      </c>
      <c r="AM44">
        <v>-24.69343396913024</v>
      </c>
    </row>
    <row r="45" spans="4:39" x14ac:dyDescent="0.25">
      <c r="E45" t="s">
        <v>12</v>
      </c>
      <c r="F45" t="s">
        <v>13</v>
      </c>
      <c r="G45" t="s">
        <v>38</v>
      </c>
      <c r="H45" t="s">
        <v>10</v>
      </c>
      <c r="I45">
        <v>1.739016185E-3</v>
      </c>
      <c r="R45" t="s">
        <v>126</v>
      </c>
      <c r="AA45" s="4">
        <v>50.208866</v>
      </c>
      <c r="AB45" s="4">
        <v>78.144249000000002</v>
      </c>
      <c r="AC45" s="4">
        <v>-25.013335999999999</v>
      </c>
      <c r="AD45" s="5">
        <v>50.208866</v>
      </c>
      <c r="AE45" s="5">
        <v>75.819930999999997</v>
      </c>
      <c r="AF45" s="5">
        <v>-27.267192999999999</v>
      </c>
      <c r="AG45" s="6">
        <v>50.208866</v>
      </c>
      <c r="AH45" s="6">
        <v>75.774390999999994</v>
      </c>
      <c r="AI45" s="6">
        <v>-27.954308000000001</v>
      </c>
      <c r="AJ45">
        <v>75.942377059663755</v>
      </c>
      <c r="AK45">
        <v>-27.824230136447181</v>
      </c>
      <c r="AL45">
        <v>75.81993142982239</v>
      </c>
      <c r="AM45">
        <v>-27.26719338785</v>
      </c>
    </row>
    <row r="46" spans="4:39" x14ac:dyDescent="0.25">
      <c r="E46" t="s">
        <v>15</v>
      </c>
      <c r="F46" t="s">
        <v>10</v>
      </c>
      <c r="G46">
        <v>0.102764259</v>
      </c>
      <c r="AA46" s="4">
        <v>39.859695000000002</v>
      </c>
      <c r="AB46" s="4">
        <v>81.169410999999997</v>
      </c>
      <c r="AC46" s="4">
        <v>-27.721993999999999</v>
      </c>
      <c r="AD46" s="5">
        <v>39.859695000000002</v>
      </c>
      <c r="AE46" s="5">
        <v>79.365814</v>
      </c>
      <c r="AF46" s="5">
        <v>-30.126579</v>
      </c>
      <c r="AG46" s="6">
        <v>39.859695000000002</v>
      </c>
      <c r="AH46" s="6">
        <v>79.405997999999997</v>
      </c>
      <c r="AI46" s="6">
        <v>-30.894812000000002</v>
      </c>
      <c r="AJ46">
        <v>79.566130906840982</v>
      </c>
      <c r="AK46">
        <v>-30.728367096955711</v>
      </c>
      <c r="AL46">
        <v>79.365811973722657</v>
      </c>
      <c r="AM46">
        <v>-30.126579399701569</v>
      </c>
    </row>
    <row r="47" spans="4:39" x14ac:dyDescent="0.25">
      <c r="E47" t="s">
        <v>16</v>
      </c>
      <c r="F47" t="s">
        <v>17</v>
      </c>
      <c r="G47" t="s">
        <v>18</v>
      </c>
      <c r="H47" t="s">
        <v>10</v>
      </c>
      <c r="I47">
        <v>21.983506869999999</v>
      </c>
      <c r="J47" t="s">
        <v>11</v>
      </c>
      <c r="S47">
        <v>41.223524099999999</v>
      </c>
      <c r="AA47" s="4">
        <v>31.672298000000001</v>
      </c>
      <c r="AB47" s="4">
        <v>84.560738000000001</v>
      </c>
      <c r="AC47" s="4">
        <v>-30.646740000000001</v>
      </c>
      <c r="AD47" s="5">
        <v>31.672298000000001</v>
      </c>
      <c r="AE47" s="5">
        <v>83.267471</v>
      </c>
      <c r="AF47" s="5">
        <v>-33.272826999999999</v>
      </c>
      <c r="AG47" s="6">
        <v>31.672298000000001</v>
      </c>
      <c r="AH47" s="6">
        <v>83.403130000000004</v>
      </c>
      <c r="AI47" s="6">
        <v>-34.131283000000003</v>
      </c>
      <c r="AJ47">
        <v>83.551700951318139</v>
      </c>
      <c r="AK47">
        <v>-33.922442152426058</v>
      </c>
      <c r="AL47">
        <v>83.267468826569413</v>
      </c>
      <c r="AM47">
        <v>-33.272827276080669</v>
      </c>
    </row>
    <row r="48" spans="4:39" x14ac:dyDescent="0.25">
      <c r="D48" t="s">
        <v>1</v>
      </c>
      <c r="S48">
        <v>524.53791999999999</v>
      </c>
      <c r="AA48" s="4">
        <v>25.136747</v>
      </c>
      <c r="AB48" s="4">
        <v>88.380409</v>
      </c>
      <c r="AC48" s="4">
        <v>-34.014167999999998</v>
      </c>
      <c r="AD48" s="5">
        <v>25.136747</v>
      </c>
      <c r="AE48" s="5">
        <v>87.600005999999993</v>
      </c>
      <c r="AF48" s="5">
        <v>-36.766379999999998</v>
      </c>
      <c r="AG48" s="6">
        <v>25.136747</v>
      </c>
      <c r="AH48" s="6">
        <v>87.843024999999997</v>
      </c>
      <c r="AI48" s="6">
        <v>-37.726170000000003</v>
      </c>
      <c r="AJ48">
        <v>87.975463378952242</v>
      </c>
      <c r="AK48">
        <v>-37.46755328549343</v>
      </c>
      <c r="AL48">
        <v>87.600007521805836</v>
      </c>
      <c r="AM48">
        <v>-36.766381875169579</v>
      </c>
    </row>
    <row r="49" spans="5:39" x14ac:dyDescent="0.25">
      <c r="E49" t="s">
        <v>19</v>
      </c>
      <c r="F49" t="s">
        <v>20</v>
      </c>
      <c r="G49" t="s">
        <v>21</v>
      </c>
      <c r="Q49" t="s">
        <v>106</v>
      </c>
      <c r="S49">
        <v>1.1448772424852101</v>
      </c>
      <c r="AA49" s="4">
        <v>19.980817999999999</v>
      </c>
      <c r="AB49" s="4">
        <v>92.502303999999995</v>
      </c>
      <c r="AC49" s="4">
        <v>-37.786079000000001</v>
      </c>
      <c r="AD49" s="5">
        <v>19.980817999999999</v>
      </c>
      <c r="AE49" s="5">
        <v>92.353233000000003</v>
      </c>
      <c r="AF49" s="5">
        <v>-40.599227999999997</v>
      </c>
      <c r="AG49" s="6">
        <v>19.980817999999999</v>
      </c>
      <c r="AH49" s="6">
        <v>92.715812999999997</v>
      </c>
      <c r="AI49" s="6">
        <v>-41.671374999999998</v>
      </c>
      <c r="AJ49">
        <v>92.826704411748381</v>
      </c>
      <c r="AK49">
        <v>-41.355252700925703</v>
      </c>
      <c r="AL49">
        <v>92.353230700478306</v>
      </c>
      <c r="AM49">
        <v>-40.599229906513322</v>
      </c>
    </row>
    <row r="50" spans="5:39" x14ac:dyDescent="0.25">
      <c r="E50" t="s">
        <v>22</v>
      </c>
      <c r="F50" t="s">
        <v>23</v>
      </c>
      <c r="Q50" t="s">
        <v>71</v>
      </c>
      <c r="S50">
        <v>0.86020508799999995</v>
      </c>
      <c r="AA50" s="4">
        <v>15.857576999999999</v>
      </c>
      <c r="AB50" s="4">
        <v>97.161674000000005</v>
      </c>
      <c r="AC50" s="4">
        <v>-41.999583999999999</v>
      </c>
      <c r="AD50" s="5">
        <v>15.857576999999999</v>
      </c>
      <c r="AE50" s="5">
        <v>97.638144999999994</v>
      </c>
      <c r="AF50" s="5">
        <v>-44.862743000000002</v>
      </c>
      <c r="AG50" s="6">
        <v>15.857576999999999</v>
      </c>
      <c r="AH50" s="6">
        <v>98.135886999999997</v>
      </c>
      <c r="AI50" s="6">
        <v>-46.060287000000002</v>
      </c>
      <c r="AJ50">
        <v>98.218391809345462</v>
      </c>
      <c r="AK50">
        <v>-45.677662725673663</v>
      </c>
      <c r="AL50">
        <v>97.638148706742555</v>
      </c>
      <c r="AM50">
        <v>-44.862744427057919</v>
      </c>
    </row>
    <row r="51" spans="5:39" x14ac:dyDescent="0.25">
      <c r="E51" t="s">
        <v>24</v>
      </c>
      <c r="F51" t="s">
        <v>25</v>
      </c>
      <c r="G51" t="s">
        <v>26</v>
      </c>
      <c r="H51">
        <v>5000</v>
      </c>
      <c r="I51" t="s">
        <v>27</v>
      </c>
      <c r="Q51" t="s">
        <v>72</v>
      </c>
      <c r="AA51" s="4">
        <v>12.600809</v>
      </c>
      <c r="AB51" s="4">
        <v>102.29665</v>
      </c>
      <c r="AC51" s="4">
        <v>-46.861248000000003</v>
      </c>
      <c r="AD51" s="5">
        <v>12.600809</v>
      </c>
      <c r="AE51" s="5">
        <v>103.44398</v>
      </c>
      <c r="AF51" s="5">
        <v>-49.552067000000001</v>
      </c>
      <c r="AG51" s="6">
        <v>12.600809</v>
      </c>
      <c r="AH51" s="6">
        <v>104.09108999999999</v>
      </c>
      <c r="AI51" s="6">
        <v>-50.886237999999999</v>
      </c>
      <c r="AJ51">
        <v>104.13874174038</v>
      </c>
      <c r="AK51">
        <v>-50.42897118908634</v>
      </c>
      <c r="AL51">
        <v>103.4439778043254</v>
      </c>
      <c r="AM51">
        <v>-49.55206782452877</v>
      </c>
    </row>
    <row r="52" spans="5:39" x14ac:dyDescent="0.25">
      <c r="E52" t="s">
        <v>24</v>
      </c>
      <c r="F52" t="s">
        <v>4</v>
      </c>
      <c r="G52" t="s">
        <v>26</v>
      </c>
      <c r="H52">
        <v>5000</v>
      </c>
      <c r="I52" t="s">
        <v>27</v>
      </c>
      <c r="Q52" t="s">
        <v>0</v>
      </c>
      <c r="AA52" s="4">
        <v>10.016025000000001</v>
      </c>
      <c r="AB52" s="4">
        <v>108.18453</v>
      </c>
      <c r="AC52" s="4">
        <v>-52.343094000000001</v>
      </c>
      <c r="AD52" s="5">
        <v>10.016025000000001</v>
      </c>
      <c r="AE52" s="5">
        <v>109.85348999999999</v>
      </c>
      <c r="AF52" s="5">
        <v>-54.733929000000003</v>
      </c>
      <c r="AG52" s="6">
        <v>10.016025000000001</v>
      </c>
      <c r="AH52" s="6">
        <v>110.66132</v>
      </c>
      <c r="AI52" s="6">
        <v>-56.217948999999997</v>
      </c>
      <c r="AJ52">
        <v>110.6703017271515</v>
      </c>
      <c r="AK52">
        <v>-55.676188728284849</v>
      </c>
      <c r="AL52">
        <v>109.85348981730429</v>
      </c>
      <c r="AM52">
        <v>-54.733930670643034</v>
      </c>
    </row>
    <row r="53" spans="5:39" x14ac:dyDescent="0.25">
      <c r="E53" t="s">
        <v>28</v>
      </c>
      <c r="F53" t="s">
        <v>29</v>
      </c>
      <c r="Q53" t="s">
        <v>107</v>
      </c>
      <c r="AA53" s="4">
        <v>7.9557003999999996</v>
      </c>
      <c r="AB53" s="4">
        <v>114.62464</v>
      </c>
      <c r="AC53" s="4">
        <v>-58.391734999999997</v>
      </c>
      <c r="AD53" s="5">
        <v>7.9557003999999996</v>
      </c>
      <c r="AE53" s="5">
        <v>116.98228</v>
      </c>
      <c r="AF53" s="5">
        <v>-60.482311000000003</v>
      </c>
      <c r="AG53" s="6">
        <v>7.9557003999999996</v>
      </c>
      <c r="AH53" s="6">
        <v>117.95774</v>
      </c>
      <c r="AI53" s="6">
        <v>-62.139355000000002</v>
      </c>
      <c r="AJ53">
        <v>117.92794874958921</v>
      </c>
      <c r="AK53">
        <v>-61.495381309368582</v>
      </c>
      <c r="AL53">
        <v>116.9822783450384</v>
      </c>
      <c r="AM53">
        <v>-60.482313299250833</v>
      </c>
    </row>
    <row r="54" spans="5:39" x14ac:dyDescent="0.25">
      <c r="E54" t="s">
        <v>30</v>
      </c>
      <c r="F54" t="s">
        <v>31</v>
      </c>
      <c r="G54">
        <v>100</v>
      </c>
      <c r="H54" t="s">
        <v>32</v>
      </c>
      <c r="Q54" t="s">
        <v>108</v>
      </c>
      <c r="AA54" s="4">
        <v>6.3105811999999997</v>
      </c>
      <c r="AB54" s="4">
        <v>121.85393999999999</v>
      </c>
      <c r="AC54" s="4">
        <v>-65.142487000000003</v>
      </c>
      <c r="AD54" s="5">
        <v>6.3105811999999997</v>
      </c>
      <c r="AE54" s="5">
        <v>124.96201000000001</v>
      </c>
      <c r="AF54" s="5">
        <v>-66.846626000000001</v>
      </c>
      <c r="AG54" s="6">
        <v>6.3105811999999997</v>
      </c>
      <c r="AH54" s="6">
        <v>126.11439</v>
      </c>
      <c r="AI54" s="6">
        <v>-68.721915999999993</v>
      </c>
      <c r="AJ54">
        <v>126.04376518518281</v>
      </c>
      <c r="AK54">
        <v>-67.941078281959278</v>
      </c>
      <c r="AL54">
        <v>124.9620022122626</v>
      </c>
      <c r="AM54">
        <v>-66.846628443866464</v>
      </c>
    </row>
    <row r="55" spans="5:39" x14ac:dyDescent="0.25">
      <c r="E55" t="s">
        <v>33</v>
      </c>
      <c r="F55" t="s">
        <v>31</v>
      </c>
      <c r="G55">
        <v>100</v>
      </c>
      <c r="H55" t="s">
        <v>27</v>
      </c>
      <c r="Q55" t="s">
        <v>109</v>
      </c>
      <c r="AA55" s="4">
        <v>5.0144419999999998</v>
      </c>
      <c r="AB55" s="4">
        <v>129.90646000000001</v>
      </c>
      <c r="AC55" s="4">
        <v>-72.782532000000003</v>
      </c>
      <c r="AD55" s="5">
        <v>5.0144419999999998</v>
      </c>
      <c r="AE55" s="5">
        <v>133.7731</v>
      </c>
      <c r="AF55" s="5">
        <v>-73.721901000000003</v>
      </c>
      <c r="AG55" s="6">
        <v>5.0144419999999998</v>
      </c>
      <c r="AH55" s="6">
        <v>135.13151999999999</v>
      </c>
      <c r="AI55" s="6">
        <v>-75.884986999999995</v>
      </c>
      <c r="AJ55">
        <v>135.00103948071259</v>
      </c>
      <c r="AK55">
        <v>-74.914273356557842</v>
      </c>
      <c r="AL55">
        <v>133.77310408792241</v>
      </c>
      <c r="AM55">
        <v>-73.721899261930844</v>
      </c>
    </row>
    <row r="56" spans="5:39" x14ac:dyDescent="0.25">
      <c r="Q56" t="s">
        <v>110</v>
      </c>
      <c r="S56" t="s">
        <v>120</v>
      </c>
      <c r="AA56" s="4">
        <v>3.9859697999999999</v>
      </c>
      <c r="AB56" s="4">
        <v>138.89276000000001</v>
      </c>
      <c r="AC56" s="4">
        <v>-81.238121000000007</v>
      </c>
      <c r="AD56" s="5">
        <v>3.9859697999999999</v>
      </c>
      <c r="AE56" s="5">
        <v>143.48392000000001</v>
      </c>
      <c r="AF56" s="5">
        <v>-81.084564</v>
      </c>
      <c r="AG56" s="6">
        <v>3.9859697999999999</v>
      </c>
      <c r="AH56" s="6">
        <v>145.12835999999999</v>
      </c>
      <c r="AI56" s="6">
        <v>-83.621109000000004</v>
      </c>
      <c r="AJ56">
        <v>144.88095519211049</v>
      </c>
      <c r="AK56">
        <v>-82.39705467412179</v>
      </c>
      <c r="AL56">
        <v>143.48391861105279</v>
      </c>
      <c r="AM56">
        <v>-81.084564001168147</v>
      </c>
    </row>
    <row r="57" spans="5:39" x14ac:dyDescent="0.25">
      <c r="Q57" t="s">
        <v>111</v>
      </c>
      <c r="S57" t="s">
        <v>71</v>
      </c>
      <c r="AA57" s="4">
        <v>3.1655185000000001</v>
      </c>
      <c r="AB57" s="4">
        <v>149.03138999999999</v>
      </c>
      <c r="AC57" s="4">
        <v>-90.753403000000006</v>
      </c>
      <c r="AD57" s="5">
        <v>3.1655185000000001</v>
      </c>
      <c r="AE57" s="5">
        <v>154.06417999999999</v>
      </c>
      <c r="AF57" s="5">
        <v>-88.926315000000002</v>
      </c>
      <c r="AG57" s="6">
        <v>3.1655185000000001</v>
      </c>
      <c r="AH57" s="6">
        <v>156.14626999999999</v>
      </c>
      <c r="AI57" s="6">
        <v>-91.903885000000002</v>
      </c>
      <c r="AJ57">
        <v>155.67309021500901</v>
      </c>
      <c r="AK57">
        <v>-90.379060231734499</v>
      </c>
      <c r="AL57">
        <v>154.06418652645641</v>
      </c>
      <c r="AM57">
        <v>-88.926314974351357</v>
      </c>
    </row>
    <row r="58" spans="5:39" x14ac:dyDescent="0.25">
      <c r="Q58" t="s">
        <v>112</v>
      </c>
      <c r="S58" t="s">
        <v>72</v>
      </c>
      <c r="AA58" s="4">
        <v>2.5136747000000002</v>
      </c>
      <c r="AB58" s="4">
        <v>160.36417</v>
      </c>
      <c r="AC58" s="4">
        <v>-101.29725000000001</v>
      </c>
      <c r="AD58" s="5">
        <v>2.5136747000000002</v>
      </c>
      <c r="AE58" s="5">
        <v>165.25651999999999</v>
      </c>
      <c r="AF58" s="5">
        <v>-97.264954000000003</v>
      </c>
      <c r="AG58" s="6">
        <v>2.5136747000000002</v>
      </c>
      <c r="AH58" s="6">
        <v>167.98871</v>
      </c>
      <c r="AI58" s="6">
        <v>-100.67896</v>
      </c>
      <c r="AJ58">
        <v>167.1390266513767</v>
      </c>
      <c r="AK58">
        <v>-98.861628690360291</v>
      </c>
      <c r="AL58">
        <v>165.25651230708769</v>
      </c>
      <c r="AM58">
        <v>-97.264957401330363</v>
      </c>
    </row>
    <row r="59" spans="5:39" x14ac:dyDescent="0.25">
      <c r="Q59" t="s">
        <v>113</v>
      </c>
      <c r="S59" t="s">
        <v>0</v>
      </c>
      <c r="AA59" s="4">
        <v>1.9970603</v>
      </c>
      <c r="AB59" s="4">
        <v>172.94504000000001</v>
      </c>
      <c r="AC59" s="4">
        <v>-112.6534</v>
      </c>
      <c r="AD59" s="5">
        <v>1.9970603</v>
      </c>
      <c r="AE59" s="5">
        <v>176.70515</v>
      </c>
      <c r="AF59" s="5">
        <v>-106.3121</v>
      </c>
      <c r="AG59" s="6">
        <v>1.9970603</v>
      </c>
      <c r="AH59" s="6">
        <v>180.31511</v>
      </c>
      <c r="AI59" s="6">
        <v>-110.04568</v>
      </c>
      <c r="AJ59">
        <v>178.93287111632199</v>
      </c>
      <c r="AK59">
        <v>-108.0271606734609</v>
      </c>
      <c r="AL59">
        <v>176.70516037163401</v>
      </c>
      <c r="AM59">
        <v>-106.312100872503</v>
      </c>
    </row>
    <row r="60" spans="5:39" x14ac:dyDescent="0.25">
      <c r="Q60" t="s">
        <v>114</v>
      </c>
      <c r="S60" t="s">
        <v>107</v>
      </c>
      <c r="AA60" s="4">
        <v>1.5846856</v>
      </c>
      <c r="AB60" s="4">
        <v>186.71776</v>
      </c>
      <c r="AC60" s="4">
        <v>-125.03654</v>
      </c>
      <c r="AD60" s="5">
        <v>1.5846856</v>
      </c>
      <c r="AE60" s="5">
        <v>188.16167999999999</v>
      </c>
      <c r="AF60" s="5">
        <v>-116.6349</v>
      </c>
      <c r="AG60" s="6">
        <v>1.5846856</v>
      </c>
      <c r="AH60" s="6">
        <v>192.83742000000001</v>
      </c>
      <c r="AI60" s="6">
        <v>-120.45598</v>
      </c>
      <c r="AJ60">
        <v>190.80423260958011</v>
      </c>
      <c r="AK60">
        <v>-118.4092275916982</v>
      </c>
      <c r="AL60">
        <v>188.16168578670951</v>
      </c>
      <c r="AM60">
        <v>-116.63489933506381</v>
      </c>
    </row>
    <row r="61" spans="5:39" x14ac:dyDescent="0.25">
      <c r="Q61" t="s">
        <v>115</v>
      </c>
      <c r="S61" t="s">
        <v>108</v>
      </c>
      <c r="AA61" s="4">
        <v>1.2596742000000001</v>
      </c>
      <c r="AB61" s="4">
        <v>201.04395</v>
      </c>
      <c r="AC61" s="4">
        <v>-138.26696999999999</v>
      </c>
      <c r="AD61" s="5">
        <v>1.2596742000000001</v>
      </c>
      <c r="AE61" s="5">
        <v>199.24384000000001</v>
      </c>
      <c r="AF61" s="5">
        <v>-128.84470999999999</v>
      </c>
      <c r="AG61" s="6">
        <v>1.2596742000000001</v>
      </c>
      <c r="AH61" s="6">
        <v>205.05850000000001</v>
      </c>
      <c r="AI61" s="6">
        <v>-132.44068999999999</v>
      </c>
      <c r="AJ61">
        <v>202.34552953401871</v>
      </c>
      <c r="AK61">
        <v>-130.58987183602301</v>
      </c>
      <c r="AL61">
        <v>199.24384561096011</v>
      </c>
      <c r="AM61">
        <v>-128.84472141313449</v>
      </c>
    </row>
    <row r="62" spans="5:39" x14ac:dyDescent="0.25">
      <c r="Q62" t="s">
        <v>116</v>
      </c>
      <c r="S62" t="s">
        <v>109</v>
      </c>
      <c r="AA62" s="4">
        <v>1.0000639</v>
      </c>
      <c r="AB62" s="4">
        <v>215.52132</v>
      </c>
      <c r="AC62" s="4">
        <v>-153.16547</v>
      </c>
      <c r="AD62" s="5">
        <v>1.0000639</v>
      </c>
      <c r="AE62" s="5">
        <v>210.03145000000001</v>
      </c>
      <c r="AF62" s="5">
        <v>-144.05690000000001</v>
      </c>
      <c r="AG62" s="6">
        <v>1.0000639</v>
      </c>
      <c r="AH62" s="6">
        <v>216.95260999999999</v>
      </c>
      <c r="AI62" s="6">
        <v>-147.09021000000001</v>
      </c>
      <c r="AJ62">
        <v>213.61528370696701</v>
      </c>
      <c r="AK62">
        <v>-145.66751706853839</v>
      </c>
      <c r="AL62">
        <v>210.0314512204979</v>
      </c>
      <c r="AM62">
        <v>-144.05690142347649</v>
      </c>
    </row>
    <row r="63" spans="5:39" x14ac:dyDescent="0.25">
      <c r="Q63" t="s">
        <v>1</v>
      </c>
      <c r="S63" t="s">
        <v>110</v>
      </c>
      <c r="AA63" s="4">
        <v>0.79443752999999995</v>
      </c>
      <c r="AB63" s="4">
        <v>229.40110999999999</v>
      </c>
      <c r="AC63" s="4">
        <v>-170.56082000000001</v>
      </c>
      <c r="AD63" s="5">
        <v>0.79443752999999995</v>
      </c>
      <c r="AE63" s="5">
        <v>220.55455000000001</v>
      </c>
      <c r="AF63" s="5">
        <v>-163.26747</v>
      </c>
      <c r="AG63" s="6">
        <v>0.79443752999999995</v>
      </c>
      <c r="AH63" s="6">
        <v>228.43817000000001</v>
      </c>
      <c r="AI63" s="6">
        <v>-165.43120999999999</v>
      </c>
      <c r="AJ63">
        <v>224.61502397028971</v>
      </c>
      <c r="AK63">
        <v>-164.633767151798</v>
      </c>
      <c r="AL63">
        <v>220.55454812363629</v>
      </c>
      <c r="AM63">
        <v>-163.2674756801629</v>
      </c>
    </row>
    <row r="64" spans="5:39" x14ac:dyDescent="0.25">
      <c r="Q64" t="s">
        <v>90</v>
      </c>
      <c r="S64" t="s">
        <v>121</v>
      </c>
      <c r="AA64" s="4">
        <v>0.63126212000000004</v>
      </c>
      <c r="AB64" s="4">
        <v>242.48131000000001</v>
      </c>
      <c r="AC64" s="4">
        <v>-191.93494000000001</v>
      </c>
      <c r="AD64" s="5">
        <v>0.63126212000000004</v>
      </c>
      <c r="AE64" s="5">
        <v>231.10468</v>
      </c>
      <c r="AF64" s="5">
        <v>-187.69809000000001</v>
      </c>
      <c r="AG64" s="6">
        <v>0.63126212000000004</v>
      </c>
      <c r="AH64" s="6">
        <v>239.74368000000001</v>
      </c>
      <c r="AI64" s="6">
        <v>-188.7388</v>
      </c>
      <c r="AJ64">
        <v>235.6210515865196</v>
      </c>
      <c r="AK64">
        <v>-188.71127100762439</v>
      </c>
      <c r="AL64">
        <v>231.10467670708931</v>
      </c>
      <c r="AM64">
        <v>-187.69809343398609</v>
      </c>
    </row>
    <row r="65" spans="15:39" x14ac:dyDescent="0.25">
      <c r="Q65" t="s">
        <v>91</v>
      </c>
      <c r="S65" t="s">
        <v>112</v>
      </c>
      <c r="AA65" s="4">
        <v>0.50118678999999999</v>
      </c>
      <c r="AB65" s="4">
        <v>254.84502000000001</v>
      </c>
      <c r="AC65" s="4">
        <v>-219.17366000000001</v>
      </c>
      <c r="AD65" s="5">
        <v>0.50118678999999999</v>
      </c>
      <c r="AE65" s="5">
        <v>242.12347</v>
      </c>
      <c r="AF65" s="5">
        <v>-218.83061000000001</v>
      </c>
      <c r="AG65" s="6">
        <v>0.50118678999999999</v>
      </c>
      <c r="AH65" s="6">
        <v>251.28534999999999</v>
      </c>
      <c r="AI65" s="6">
        <v>-218.54173</v>
      </c>
      <c r="AJ65">
        <v>247.0713389850946</v>
      </c>
      <c r="AK65">
        <v>-219.37903034517899</v>
      </c>
      <c r="AL65">
        <v>242.123477816671</v>
      </c>
      <c r="AM65">
        <v>-218.83062002803641</v>
      </c>
    </row>
    <row r="66" spans="15:39" x14ac:dyDescent="0.25">
      <c r="Q66" t="s">
        <v>92</v>
      </c>
      <c r="S66" t="s">
        <v>122</v>
      </c>
      <c r="AA66" s="4">
        <v>0.39867833000000003</v>
      </c>
      <c r="AB66" s="4">
        <v>266.60068000000001</v>
      </c>
      <c r="AC66" s="4">
        <v>-253.95462000000001</v>
      </c>
      <c r="AD66" s="5">
        <v>0.39867833000000003</v>
      </c>
      <c r="AE66" s="5">
        <v>253.9408</v>
      </c>
      <c r="AF66" s="5">
        <v>-257.74353000000002</v>
      </c>
      <c r="AG66" s="6">
        <v>0.39867833000000003</v>
      </c>
      <c r="AH66" s="6">
        <v>263.38628999999997</v>
      </c>
      <c r="AI66" s="6">
        <v>-255.97226000000001</v>
      </c>
      <c r="AJ66">
        <v>259.29332620003089</v>
      </c>
      <c r="AK66">
        <v>-257.71385524163293</v>
      </c>
      <c r="AL66">
        <v>253.94080028731591</v>
      </c>
      <c r="AM66">
        <v>-257.74352817471521</v>
      </c>
    </row>
    <row r="67" spans="15:39" x14ac:dyDescent="0.25">
      <c r="Q67" t="s">
        <v>93</v>
      </c>
      <c r="S67" t="s">
        <v>114</v>
      </c>
      <c r="AA67" s="4">
        <v>0.3161931</v>
      </c>
      <c r="AB67" s="4">
        <v>278.61029000000002</v>
      </c>
      <c r="AC67" s="4">
        <v>-299.21634</v>
      </c>
      <c r="AD67" s="5">
        <v>0.3161931</v>
      </c>
      <c r="AE67" s="5">
        <v>267.34960999999998</v>
      </c>
      <c r="AF67" s="5">
        <v>-307.09122000000002</v>
      </c>
      <c r="AG67" s="6">
        <v>0.3161931</v>
      </c>
      <c r="AH67" s="6">
        <v>276.85433999999998</v>
      </c>
      <c r="AI67" s="6">
        <v>-303.66678000000002</v>
      </c>
      <c r="AJ67">
        <v>273.09645659771132</v>
      </c>
      <c r="AK67">
        <v>-306.33785740043572</v>
      </c>
      <c r="AL67">
        <v>267.34961593937709</v>
      </c>
      <c r="AM67">
        <v>-307.09123006415501</v>
      </c>
    </row>
    <row r="68" spans="15:39" x14ac:dyDescent="0.25">
      <c r="Q68" t="s">
        <v>94</v>
      </c>
      <c r="S68" t="s">
        <v>123</v>
      </c>
      <c r="AA68" s="4">
        <v>0.25117347000000001</v>
      </c>
      <c r="AB68" s="4">
        <v>291.47188999999997</v>
      </c>
      <c r="AC68" s="4">
        <v>-356.61975000000001</v>
      </c>
      <c r="AD68" s="5">
        <v>0.25117347000000001</v>
      </c>
      <c r="AE68" s="5">
        <v>282.69042999999999</v>
      </c>
      <c r="AF68" s="5">
        <v>-368.07727</v>
      </c>
      <c r="AG68" s="6">
        <v>0.25117347000000001</v>
      </c>
      <c r="AH68" s="6">
        <v>292.03951999999998</v>
      </c>
      <c r="AI68" s="6">
        <v>-362.85329999999999</v>
      </c>
      <c r="AJ68">
        <v>288.82395028380103</v>
      </c>
      <c r="AK68">
        <v>-366.43551420837781</v>
      </c>
      <c r="AL68">
        <v>282.69043286935528</v>
      </c>
      <c r="AM68">
        <v>-368.07727018422969</v>
      </c>
    </row>
    <row r="69" spans="15:39" x14ac:dyDescent="0.25">
      <c r="Q69" t="s">
        <v>95</v>
      </c>
      <c r="S69" t="s">
        <v>124</v>
      </c>
      <c r="AA69" s="4">
        <v>0.19980818</v>
      </c>
      <c r="AB69" s="4">
        <v>305.98131999999998</v>
      </c>
      <c r="AC69" s="4">
        <v>-428.51987000000003</v>
      </c>
      <c r="AD69" s="5">
        <v>0.19980818</v>
      </c>
      <c r="AE69" s="5">
        <v>300.59192000000002</v>
      </c>
      <c r="AF69" s="5">
        <v>-442.99704000000003</v>
      </c>
      <c r="AG69" s="6">
        <v>0.19980818</v>
      </c>
      <c r="AH69" s="6">
        <v>309.58285999999998</v>
      </c>
      <c r="AI69" s="6">
        <v>-435.80417</v>
      </c>
      <c r="AJ69">
        <v>307.11621344690212</v>
      </c>
      <c r="AK69">
        <v>-440.25870395271249</v>
      </c>
      <c r="AL69">
        <v>300.59191488477438</v>
      </c>
      <c r="AM69">
        <v>-442.99704489438062</v>
      </c>
    </row>
    <row r="70" spans="15:39" x14ac:dyDescent="0.25">
      <c r="Q70" t="s">
        <v>96</v>
      </c>
      <c r="S70" t="s">
        <v>1</v>
      </c>
      <c r="AA70" s="4">
        <v>0.15846856000000001</v>
      </c>
      <c r="AB70" s="4">
        <v>323.45949999999999</v>
      </c>
      <c r="AC70" s="4">
        <v>-520.03130999999996</v>
      </c>
      <c r="AD70" s="5">
        <v>0.15846856000000001</v>
      </c>
      <c r="AE70" s="5">
        <v>322.19423999999998</v>
      </c>
      <c r="AF70" s="5">
        <v>-536.52832000000001</v>
      </c>
      <c r="AG70" s="6">
        <v>0.15846856000000001</v>
      </c>
      <c r="AH70" s="6">
        <v>330.61633</v>
      </c>
      <c r="AI70" s="6">
        <v>-527.11694</v>
      </c>
      <c r="AJ70">
        <v>329.13251169152971</v>
      </c>
      <c r="AK70">
        <v>-532.39795643001366</v>
      </c>
      <c r="AL70">
        <v>322.19424392034642</v>
      </c>
      <c r="AM70">
        <v>-536.52832065147595</v>
      </c>
    </row>
    <row r="71" spans="15:39" x14ac:dyDescent="0.25">
      <c r="S71" t="s">
        <v>125</v>
      </c>
      <c r="AA71" s="4">
        <v>0.12590654000000001</v>
      </c>
      <c r="AB71" s="4">
        <v>344.67889000000002</v>
      </c>
      <c r="AC71" s="4">
        <v>-632.96582000000001</v>
      </c>
      <c r="AD71" s="5">
        <v>0.12590654000000001</v>
      </c>
      <c r="AE71" s="5">
        <v>347.96512000000001</v>
      </c>
      <c r="AF71" s="5">
        <v>-650.60772999999995</v>
      </c>
      <c r="AG71" s="6">
        <v>0.12590654000000001</v>
      </c>
      <c r="AH71" s="6">
        <v>355.60977000000003</v>
      </c>
      <c r="AI71" s="6">
        <v>-638.72020999999995</v>
      </c>
      <c r="AJ71">
        <v>355.34293912387892</v>
      </c>
      <c r="AK71">
        <v>-644.73372571179971</v>
      </c>
      <c r="AL71">
        <v>347.96513772068329</v>
      </c>
      <c r="AM71">
        <v>-650.60776934123248</v>
      </c>
    </row>
    <row r="72" spans="15:39" x14ac:dyDescent="0.25">
      <c r="O72" t="s">
        <v>2</v>
      </c>
      <c r="P72" t="s">
        <v>3</v>
      </c>
      <c r="Q72" t="s">
        <v>4</v>
      </c>
      <c r="R72" t="s">
        <v>5</v>
      </c>
      <c r="S72" t="s">
        <v>91</v>
      </c>
      <c r="T72" t="s">
        <v>97</v>
      </c>
      <c r="U72" t="s">
        <v>2</v>
      </c>
      <c r="AA72" s="4">
        <v>0.10013975</v>
      </c>
      <c r="AB72" s="4">
        <v>370.99959999999999</v>
      </c>
      <c r="AC72" s="4">
        <v>-772.01922999999999</v>
      </c>
      <c r="AD72" s="5">
        <v>0.10013975</v>
      </c>
      <c r="AE72" s="5">
        <v>378.94769000000002</v>
      </c>
      <c r="AF72" s="5">
        <v>-789.72820999999999</v>
      </c>
      <c r="AG72" s="6">
        <v>0.10013975</v>
      </c>
      <c r="AH72" s="6">
        <v>385.59026999999998</v>
      </c>
      <c r="AI72" s="6">
        <v>-775.04114000000004</v>
      </c>
      <c r="AJ72">
        <v>386.8014593474212</v>
      </c>
      <c r="AK72">
        <v>-781.65486013964687</v>
      </c>
      <c r="AL72">
        <v>378.9476867468768</v>
      </c>
      <c r="AM72">
        <v>-789.72822423415607</v>
      </c>
    </row>
    <row r="73" spans="15:39" x14ac:dyDescent="0.25">
      <c r="O73" t="s">
        <v>7</v>
      </c>
      <c r="P73" t="s">
        <v>8</v>
      </c>
      <c r="S73" t="s">
        <v>92</v>
      </c>
      <c r="AA73" s="4">
        <v>7.9421177999999995E-2</v>
      </c>
      <c r="AB73" s="4">
        <v>404.51846</v>
      </c>
      <c r="AC73" s="4">
        <v>-945.42426</v>
      </c>
      <c r="AD73" s="5">
        <v>7.9421177999999995E-2</v>
      </c>
      <c r="AE73" s="5">
        <v>416.99331999999998</v>
      </c>
      <c r="AF73" s="5">
        <v>-962.15612999999996</v>
      </c>
      <c r="AG73" s="6">
        <v>7.9421177999999995E-2</v>
      </c>
      <c r="AH73" s="6">
        <v>422.36221</v>
      </c>
      <c r="AI73" s="6">
        <v>-944.22051999999996</v>
      </c>
      <c r="AJ73">
        <v>425.37736403110421</v>
      </c>
      <c r="AK73">
        <v>-951.24961363100647</v>
      </c>
      <c r="AL73">
        <v>416.99330486825528</v>
      </c>
      <c r="AM73">
        <v>-962.15616509861923</v>
      </c>
    </row>
    <row r="74" spans="15:39" x14ac:dyDescent="0.25">
      <c r="P74" t="s">
        <v>35</v>
      </c>
      <c r="S74" t="s">
        <v>93</v>
      </c>
      <c r="AA74" s="4">
        <v>6.3101739000000004E-2</v>
      </c>
      <c r="AB74" s="4">
        <v>447.24802</v>
      </c>
      <c r="AC74" s="4">
        <v>-1156.2561000000001</v>
      </c>
      <c r="AD74" s="5">
        <v>6.3101739000000004E-2</v>
      </c>
      <c r="AE74" s="5">
        <v>462.90658999999999</v>
      </c>
      <c r="AF74" s="5">
        <v>-1171.4988000000001</v>
      </c>
      <c r="AG74" s="6">
        <v>6.3101739000000004E-2</v>
      </c>
      <c r="AH74" s="6">
        <v>466.71609000000001</v>
      </c>
      <c r="AI74" s="6">
        <v>-1149.8422</v>
      </c>
      <c r="AJ74">
        <v>471.87352487190122</v>
      </c>
      <c r="AK74">
        <v>-1157.007050000971</v>
      </c>
      <c r="AL74">
        <v>462.90657957615713</v>
      </c>
      <c r="AM74">
        <v>-1171.498813832334</v>
      </c>
    </row>
    <row r="75" spans="15:39" x14ac:dyDescent="0.25">
      <c r="O75" t="s">
        <v>0</v>
      </c>
      <c r="S75" t="s">
        <v>94</v>
      </c>
      <c r="AA75" s="4">
        <v>5.0154074999999999E-2</v>
      </c>
      <c r="AB75" s="4">
        <v>500.00146000000001</v>
      </c>
      <c r="AC75" s="4">
        <v>-1414.9337</v>
      </c>
      <c r="AD75" s="5">
        <v>5.0154074999999999E-2</v>
      </c>
      <c r="AE75" s="5">
        <v>518.68298000000004</v>
      </c>
      <c r="AF75" s="5">
        <v>-1426.8054999999999</v>
      </c>
      <c r="AG75" s="6">
        <v>5.0154074999999999E-2</v>
      </c>
      <c r="AH75" s="6">
        <v>520.59351000000004</v>
      </c>
      <c r="AI75" s="6">
        <v>-1400.8427999999999</v>
      </c>
      <c r="AJ75">
        <v>528.29571451164588</v>
      </c>
      <c r="AK75">
        <v>-1407.751606610987</v>
      </c>
      <c r="AL75">
        <v>518.68297609642923</v>
      </c>
      <c r="AM75">
        <v>-1426.805612577843</v>
      </c>
    </row>
    <row r="76" spans="15:39" x14ac:dyDescent="0.25">
      <c r="P76" t="s">
        <v>34</v>
      </c>
      <c r="Q76" t="s">
        <v>10</v>
      </c>
      <c r="R76">
        <v>41.25</v>
      </c>
      <c r="S76" t="s">
        <v>95</v>
      </c>
      <c r="AA76" s="4">
        <v>3.9804459E-2</v>
      </c>
      <c r="AB76" s="4">
        <v>566.56964000000005</v>
      </c>
      <c r="AC76" s="4">
        <v>-1733.0444</v>
      </c>
      <c r="AD76" s="5">
        <v>3.9804459E-2</v>
      </c>
      <c r="AE76" s="5">
        <v>587.07861000000003</v>
      </c>
      <c r="AF76" s="5">
        <v>-1740.6738</v>
      </c>
      <c r="AG76" s="6">
        <v>3.9804459E-2</v>
      </c>
      <c r="AH76" s="6">
        <v>586.67169000000001</v>
      </c>
      <c r="AI76" s="6">
        <v>-1709.6692</v>
      </c>
      <c r="AJ76">
        <v>597.41201792751951</v>
      </c>
      <c r="AK76">
        <v>-1715.7654727927179</v>
      </c>
      <c r="AL76">
        <v>587.07862745774912</v>
      </c>
      <c r="AM76">
        <v>-1740.6738306698819</v>
      </c>
    </row>
    <row r="77" spans="15:39" x14ac:dyDescent="0.25">
      <c r="P77" t="s">
        <v>12</v>
      </c>
      <c r="Q77" t="s">
        <v>13</v>
      </c>
      <c r="R77" t="s">
        <v>34</v>
      </c>
      <c r="S77" t="s">
        <v>96</v>
      </c>
      <c r="T77">
        <v>0.20447620080000001</v>
      </c>
      <c r="U77" t="s">
        <v>11</v>
      </c>
      <c r="AA77" s="4">
        <v>3.1592204999999998E-2</v>
      </c>
      <c r="AB77" s="4">
        <v>650.02332000000001</v>
      </c>
      <c r="AC77" s="4">
        <v>-2120.9355</v>
      </c>
      <c r="AD77" s="5">
        <v>3.1592204999999998E-2</v>
      </c>
      <c r="AE77" s="5">
        <v>670.49036000000001</v>
      </c>
      <c r="AF77" s="5">
        <v>-2124.0916000000002</v>
      </c>
      <c r="AG77" s="6">
        <v>3.1592204999999998E-2</v>
      </c>
      <c r="AH77" s="6">
        <v>667.28357000000005</v>
      </c>
      <c r="AI77" s="6">
        <v>-2087.2089999999998</v>
      </c>
      <c r="AJ77">
        <v>681.61974828033885</v>
      </c>
      <c r="AK77">
        <v>-2091.720587255646</v>
      </c>
      <c r="AL77">
        <v>670.49035531884545</v>
      </c>
      <c r="AM77">
        <v>-2124.0915219897188</v>
      </c>
    </row>
    <row r="78" spans="15:39" x14ac:dyDescent="0.25">
      <c r="P78" t="s">
        <v>36</v>
      </c>
      <c r="Q78" t="s">
        <v>10</v>
      </c>
      <c r="R78">
        <v>550.6</v>
      </c>
      <c r="AA78" s="4">
        <v>2.5144994E-2</v>
      </c>
      <c r="AB78" s="4">
        <v>753.77764999999999</v>
      </c>
      <c r="AC78" s="4">
        <v>-2587.2935000000002</v>
      </c>
      <c r="AD78" s="5">
        <v>2.5144994E-2</v>
      </c>
      <c r="AE78" s="5">
        <v>770.90436</v>
      </c>
      <c r="AF78" s="5">
        <v>-2586.1671999999999</v>
      </c>
      <c r="AG78" s="6">
        <v>2.5144994E-2</v>
      </c>
      <c r="AH78" s="6">
        <v>764.36797999999999</v>
      </c>
      <c r="AI78" s="6">
        <v>-2542.5144</v>
      </c>
      <c r="AJ78">
        <v>782.89622765707952</v>
      </c>
      <c r="AK78">
        <v>-2544.4220860182718</v>
      </c>
      <c r="AL78">
        <v>770.90434256754827</v>
      </c>
      <c r="AM78">
        <v>-2586.167182543456</v>
      </c>
    </row>
    <row r="79" spans="15:39" x14ac:dyDescent="0.25">
      <c r="P79" t="s">
        <v>12</v>
      </c>
      <c r="Q79" t="s">
        <v>13</v>
      </c>
      <c r="R79" t="s">
        <v>36</v>
      </c>
      <c r="S79" t="s">
        <v>10</v>
      </c>
      <c r="T79">
        <v>1.612153578</v>
      </c>
      <c r="U79" t="s">
        <v>11</v>
      </c>
      <c r="AA79" s="4">
        <v>1.9949391E-2</v>
      </c>
      <c r="AB79" s="4">
        <v>885.01331000000005</v>
      </c>
      <c r="AC79" s="4">
        <v>-3163.9679999999998</v>
      </c>
      <c r="AD79" s="5">
        <v>1.9949391E-2</v>
      </c>
      <c r="AE79" s="5">
        <v>895.05718999999999</v>
      </c>
      <c r="AF79" s="5">
        <v>-3157.8937999999998</v>
      </c>
      <c r="AG79" s="6">
        <v>1.9949391E-2</v>
      </c>
      <c r="AH79" s="6">
        <v>884.46204</v>
      </c>
      <c r="AI79" s="6">
        <v>-3106.2341000000001</v>
      </c>
      <c r="AJ79">
        <v>907.99961244772601</v>
      </c>
      <c r="AK79">
        <v>-3104.0711659399421</v>
      </c>
      <c r="AL79">
        <v>895.05721955067349</v>
      </c>
      <c r="AM79">
        <v>-3157.8938163773919</v>
      </c>
    </row>
    <row r="80" spans="15:39" x14ac:dyDescent="0.25">
      <c r="P80" t="s">
        <v>37</v>
      </c>
      <c r="Q80" t="s">
        <v>10</v>
      </c>
      <c r="R80">
        <v>1.0569999999999999</v>
      </c>
      <c r="S80" t="s">
        <v>14</v>
      </c>
      <c r="AA80" s="4">
        <v>1.5860691999999999E-2</v>
      </c>
      <c r="AB80" s="4">
        <v>1046.6168</v>
      </c>
      <c r="AC80" s="4">
        <v>-3855.9823999999999</v>
      </c>
      <c r="AD80" s="5">
        <v>1.5860691999999999E-2</v>
      </c>
      <c r="AE80" s="5">
        <v>1045.1373000000001</v>
      </c>
      <c r="AF80" s="5">
        <v>-3849.3454999999999</v>
      </c>
      <c r="AG80" s="6">
        <v>1.5860691999999999E-2</v>
      </c>
      <c r="AH80" s="6">
        <v>1029.7113999999999</v>
      </c>
      <c r="AI80" s="6">
        <v>-3788.4342999999999</v>
      </c>
      <c r="AJ80">
        <v>1059.0905567570931</v>
      </c>
      <c r="AK80">
        <v>-3780.330244407236</v>
      </c>
      <c r="AL80">
        <v>1045.137288614754</v>
      </c>
      <c r="AM80">
        <v>-3849.3455658193302</v>
      </c>
    </row>
    <row r="81" spans="15:39" x14ac:dyDescent="0.25">
      <c r="P81" t="s">
        <v>12</v>
      </c>
      <c r="Q81" t="s">
        <v>13</v>
      </c>
      <c r="R81" t="s">
        <v>37</v>
      </c>
      <c r="S81" t="s">
        <v>10</v>
      </c>
      <c r="T81">
        <v>6.5313508529999996E-3</v>
      </c>
      <c r="U81" t="s">
        <v>14</v>
      </c>
      <c r="AA81" s="4">
        <v>1.2576789E-2</v>
      </c>
      <c r="AB81" s="4">
        <v>1249.4774</v>
      </c>
      <c r="AC81" s="4">
        <v>-4707.9467999999997</v>
      </c>
      <c r="AD81" s="5">
        <v>1.2576789E-2</v>
      </c>
      <c r="AE81" s="5">
        <v>1230.4005999999999</v>
      </c>
      <c r="AF81" s="5">
        <v>-4703.1646000000001</v>
      </c>
      <c r="AG81" s="6">
        <v>1.2576789E-2</v>
      </c>
      <c r="AH81" s="6">
        <v>1209.1093000000001</v>
      </c>
      <c r="AI81" s="6">
        <v>-4631.3505999999998</v>
      </c>
      <c r="AJ81">
        <v>1245.4327465841741</v>
      </c>
      <c r="AK81">
        <v>-4614.6590483713426</v>
      </c>
      <c r="AL81">
        <v>1230.4006152052971</v>
      </c>
      <c r="AM81">
        <v>-4703.1643081519451</v>
      </c>
    </row>
    <row r="82" spans="15:39" x14ac:dyDescent="0.25">
      <c r="P82" t="s">
        <v>38</v>
      </c>
      <c r="Q82" t="s">
        <v>10</v>
      </c>
      <c r="R82">
        <v>0.86660000000000004</v>
      </c>
      <c r="AA82" s="4">
        <v>1.000917E-2</v>
      </c>
      <c r="AB82" s="4">
        <v>1497.1558</v>
      </c>
      <c r="AC82" s="4">
        <v>-5730.5640000000003</v>
      </c>
      <c r="AD82" s="5">
        <v>1.000917E-2</v>
      </c>
      <c r="AE82" s="5">
        <v>1452.8462</v>
      </c>
      <c r="AF82" s="5">
        <v>-5728.5586000000003</v>
      </c>
      <c r="AG82" s="6">
        <v>1.000917E-2</v>
      </c>
      <c r="AH82" s="6">
        <v>1424.6324</v>
      </c>
      <c r="AI82" s="6">
        <v>-5644.2660999999998</v>
      </c>
      <c r="AJ82">
        <v>1468.9728996323311</v>
      </c>
      <c r="AK82">
        <v>-5615.7695459360066</v>
      </c>
      <c r="AL82">
        <v>1452.8461642421139</v>
      </c>
      <c r="AM82">
        <v>-5728.5586691977842</v>
      </c>
    </row>
    <row r="83" spans="15:39" x14ac:dyDescent="0.25">
      <c r="P83" t="s">
        <v>12</v>
      </c>
      <c r="Q83" t="s">
        <v>13</v>
      </c>
      <c r="R83" t="s">
        <v>38</v>
      </c>
      <c r="S83" t="s">
        <v>10</v>
      </c>
      <c r="T83">
        <v>1.528343479E-3</v>
      </c>
    </row>
    <row r="84" spans="15:39" x14ac:dyDescent="0.25">
      <c r="P84" t="s">
        <v>15</v>
      </c>
      <c r="Q84" t="s">
        <v>10</v>
      </c>
      <c r="R84">
        <v>0.102764259</v>
      </c>
    </row>
    <row r="85" spans="15:39" x14ac:dyDescent="0.25">
      <c r="P85" t="s">
        <v>16</v>
      </c>
      <c r="Q85" t="s">
        <v>17</v>
      </c>
      <c r="R85" t="s">
        <v>18</v>
      </c>
      <c r="S85" t="s">
        <v>10</v>
      </c>
      <c r="T85">
        <v>21.983506869999999</v>
      </c>
      <c r="U85" t="s">
        <v>11</v>
      </c>
    </row>
    <row r="86" spans="15:39" x14ac:dyDescent="0.25">
      <c r="O86" t="s">
        <v>1</v>
      </c>
    </row>
    <row r="87" spans="15:39" x14ac:dyDescent="0.25">
      <c r="P87" t="s">
        <v>19</v>
      </c>
      <c r="Q87" t="s">
        <v>20</v>
      </c>
      <c r="R87" t="s">
        <v>21</v>
      </c>
    </row>
    <row r="88" spans="15:39" x14ac:dyDescent="0.25">
      <c r="P88" t="s">
        <v>22</v>
      </c>
      <c r="Q88" t="s">
        <v>23</v>
      </c>
    </row>
    <row r="89" spans="15:39" x14ac:dyDescent="0.25">
      <c r="P89" t="s">
        <v>24</v>
      </c>
      <c r="Q89" t="s">
        <v>25</v>
      </c>
      <c r="R89" t="s">
        <v>26</v>
      </c>
      <c r="S89">
        <v>5000</v>
      </c>
      <c r="T89" t="s">
        <v>27</v>
      </c>
    </row>
    <row r="90" spans="15:39" x14ac:dyDescent="0.25">
      <c r="P90" t="s">
        <v>24</v>
      </c>
      <c r="Q90" t="s">
        <v>4</v>
      </c>
      <c r="R90" t="s">
        <v>26</v>
      </c>
      <c r="S90">
        <v>5000</v>
      </c>
      <c r="T90" t="s">
        <v>27</v>
      </c>
    </row>
    <row r="91" spans="15:39" x14ac:dyDescent="0.25">
      <c r="P91" t="s">
        <v>28</v>
      </c>
      <c r="Q91" t="s">
        <v>29</v>
      </c>
    </row>
    <row r="92" spans="15:39" x14ac:dyDescent="0.25">
      <c r="P92" t="s">
        <v>30</v>
      </c>
      <c r="Q92" t="s">
        <v>31</v>
      </c>
      <c r="R92">
        <v>100</v>
      </c>
      <c r="S92" t="s">
        <v>32</v>
      </c>
    </row>
    <row r="93" spans="15:39" x14ac:dyDescent="0.25">
      <c r="P93" t="s">
        <v>33</v>
      </c>
      <c r="Q93" t="s">
        <v>31</v>
      </c>
      <c r="R93">
        <v>100</v>
      </c>
      <c r="S93" t="s">
        <v>27</v>
      </c>
    </row>
  </sheetData>
  <mergeCells count="13">
    <mergeCell ref="S34:T34"/>
    <mergeCell ref="AJ7:AK7"/>
    <mergeCell ref="AL7:AM7"/>
    <mergeCell ref="S22:T22"/>
    <mergeCell ref="R21:S21"/>
    <mergeCell ref="R33:S33"/>
    <mergeCell ref="T10:U11"/>
    <mergeCell ref="AD7:AF7"/>
    <mergeCell ref="AA7:AC7"/>
    <mergeCell ref="K12:L12"/>
    <mergeCell ref="AG7:AI7"/>
    <mergeCell ref="P10:Q11"/>
    <mergeCell ref="R10:S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FB77-89A5-4E66-86DE-B4C5A3BCC7D9}">
  <dimension ref="D14:D28"/>
  <sheetViews>
    <sheetView workbookViewId="0">
      <selection activeCell="D14" sqref="D14:D29"/>
    </sheetView>
  </sheetViews>
  <sheetFormatPr defaultRowHeight="15" x14ac:dyDescent="0.25"/>
  <sheetData>
    <row r="14" spans="4:4" x14ac:dyDescent="0.25">
      <c r="D14" t="s">
        <v>127</v>
      </c>
    </row>
    <row r="15" spans="4:4" x14ac:dyDescent="0.25">
      <c r="D15" t="s">
        <v>68</v>
      </c>
    </row>
    <row r="16" spans="4:4" x14ac:dyDescent="0.25">
      <c r="D16" t="s">
        <v>128</v>
      </c>
    </row>
    <row r="17" spans="4:4" x14ac:dyDescent="0.25">
      <c r="D17" t="s">
        <v>129</v>
      </c>
    </row>
    <row r="18" spans="4:4" x14ac:dyDescent="0.25">
      <c r="D18" t="s">
        <v>69</v>
      </c>
    </row>
    <row r="19" spans="4:4" x14ac:dyDescent="0.25">
      <c r="D19" t="s">
        <v>70</v>
      </c>
    </row>
    <row r="20" spans="4:4" x14ac:dyDescent="0.25">
      <c r="D20" t="s">
        <v>71</v>
      </c>
    </row>
    <row r="21" spans="4:4" x14ac:dyDescent="0.25">
      <c r="D21" t="s">
        <v>130</v>
      </c>
    </row>
    <row r="22" spans="4:4" x14ac:dyDescent="0.25">
      <c r="D22" t="s">
        <v>131</v>
      </c>
    </row>
    <row r="23" spans="4:4" x14ac:dyDescent="0.25">
      <c r="D23" t="s">
        <v>132</v>
      </c>
    </row>
    <row r="24" spans="4:4" x14ac:dyDescent="0.25">
      <c r="D24" t="s">
        <v>73</v>
      </c>
    </row>
    <row r="25" spans="4:4" x14ac:dyDescent="0.25">
      <c r="D25" t="s">
        <v>133</v>
      </c>
    </row>
    <row r="26" spans="4:4" x14ac:dyDescent="0.25">
      <c r="D26" t="s">
        <v>134</v>
      </c>
    </row>
    <row r="27" spans="4:4" x14ac:dyDescent="0.25">
      <c r="D27" t="s">
        <v>135</v>
      </c>
    </row>
    <row r="28" spans="4:4" x14ac:dyDescent="0.25">
      <c r="D28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F52-3914-4345-A237-80731640A6E5}">
  <dimension ref="A3:J19"/>
  <sheetViews>
    <sheetView workbookViewId="0">
      <selection activeCell="J4" sqref="J4"/>
    </sheetView>
  </sheetViews>
  <sheetFormatPr defaultRowHeight="15" x14ac:dyDescent="0.25"/>
  <sheetData>
    <row r="3" spans="1:10" x14ac:dyDescent="0.25">
      <c r="J3" t="s">
        <v>87</v>
      </c>
    </row>
    <row r="8" spans="1:10" x14ac:dyDescent="0.25">
      <c r="A8" t="s">
        <v>2</v>
      </c>
      <c r="B8" t="s">
        <v>3</v>
      </c>
      <c r="C8" t="s">
        <v>74</v>
      </c>
      <c r="D8" t="s">
        <v>5</v>
      </c>
      <c r="E8" t="s">
        <v>6</v>
      </c>
      <c r="F8" t="s">
        <v>75</v>
      </c>
      <c r="G8" t="s">
        <v>2</v>
      </c>
    </row>
    <row r="9" spans="1:10" x14ac:dyDescent="0.25">
      <c r="A9" t="s">
        <v>68</v>
      </c>
    </row>
    <row r="10" spans="1:10" x14ac:dyDescent="0.25">
      <c r="B10" t="s">
        <v>76</v>
      </c>
      <c r="C10" t="s">
        <v>77</v>
      </c>
      <c r="D10" t="s">
        <v>10</v>
      </c>
      <c r="E10">
        <v>1</v>
      </c>
      <c r="F10" t="s">
        <v>78</v>
      </c>
    </row>
    <row r="11" spans="1:10" x14ac:dyDescent="0.25">
      <c r="B11" t="s">
        <v>79</v>
      </c>
      <c r="C11" t="s">
        <v>80</v>
      </c>
      <c r="D11" t="s">
        <v>10</v>
      </c>
      <c r="E11">
        <v>35</v>
      </c>
      <c r="F11" t="s">
        <v>81</v>
      </c>
    </row>
    <row r="12" spans="1:10" x14ac:dyDescent="0.25">
      <c r="B12" t="s">
        <v>82</v>
      </c>
      <c r="C12">
        <v>100</v>
      </c>
      <c r="D12" t="s">
        <v>83</v>
      </c>
      <c r="E12" t="s">
        <v>76</v>
      </c>
      <c r="F12" t="s">
        <v>77</v>
      </c>
      <c r="G12" t="s">
        <v>79</v>
      </c>
      <c r="H12" t="s">
        <v>80</v>
      </c>
    </row>
    <row r="13" spans="1:10" x14ac:dyDescent="0.25">
      <c r="B13" t="s">
        <v>84</v>
      </c>
      <c r="C13" t="s">
        <v>85</v>
      </c>
      <c r="D13" t="s">
        <v>86</v>
      </c>
    </row>
    <row r="14" spans="1:10" x14ac:dyDescent="0.25">
      <c r="A14" t="s">
        <v>7</v>
      </c>
      <c r="B14" t="s">
        <v>8</v>
      </c>
    </row>
    <row r="15" spans="1:10" x14ac:dyDescent="0.25">
      <c r="B15" t="s">
        <v>35</v>
      </c>
    </row>
    <row r="16" spans="1:10" x14ac:dyDescent="0.25">
      <c r="B16" t="s">
        <v>34</v>
      </c>
      <c r="C16" t="s">
        <v>10</v>
      </c>
      <c r="D16" s="1">
        <v>1000</v>
      </c>
      <c r="E16" t="s">
        <v>11</v>
      </c>
    </row>
    <row r="17" spans="2:5" x14ac:dyDescent="0.25">
      <c r="B17" t="s">
        <v>36</v>
      </c>
      <c r="C17" t="s">
        <v>10</v>
      </c>
      <c r="D17">
        <v>100</v>
      </c>
      <c r="E17" t="s">
        <v>11</v>
      </c>
    </row>
    <row r="18" spans="2:5" x14ac:dyDescent="0.25">
      <c r="B18" t="s">
        <v>37</v>
      </c>
      <c r="C18" t="s">
        <v>10</v>
      </c>
      <c r="D18">
        <v>1</v>
      </c>
      <c r="E18" t="s">
        <v>14</v>
      </c>
    </row>
    <row r="19" spans="2:5" x14ac:dyDescent="0.25">
      <c r="B19" t="s">
        <v>38</v>
      </c>
      <c r="C19" t="s">
        <v>10</v>
      </c>
      <c r="D19">
        <v>0.7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9f3669-58e9-453a-aab3-9449a398dc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7CB608DF77642B32363FEA1A8D6ED" ma:contentTypeVersion="13" ma:contentTypeDescription="Create a new document." ma:contentTypeScope="" ma:versionID="60da8da67832157b53ddd3885e82d365">
  <xsd:schema xmlns:xsd="http://www.w3.org/2001/XMLSchema" xmlns:xs="http://www.w3.org/2001/XMLSchema" xmlns:p="http://schemas.microsoft.com/office/2006/metadata/properties" xmlns:ns3="789f3669-58e9-453a-aab3-9449a398dc0e" xmlns:ns4="8c01272d-a0a3-40dc-a393-2041f81f19c5" targetNamespace="http://schemas.microsoft.com/office/2006/metadata/properties" ma:root="true" ma:fieldsID="be128519fc943fd0781e55ac20fffc24" ns3:_="" ns4:_="">
    <xsd:import namespace="789f3669-58e9-453a-aab3-9449a398dc0e"/>
    <xsd:import namespace="8c01272d-a0a3-40dc-a393-2041f81f19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f3669-58e9-453a-aab3-9449a398d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1272d-a0a3-40dc-a393-2041f81f19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BE1806-0A7E-49F1-AE59-165ADD2270EC}">
  <ds:schemaRefs>
    <ds:schemaRef ds:uri="789f3669-58e9-453a-aab3-9449a398dc0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c01272d-a0a3-40dc-a393-2041f81f19c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FA7D20-1F2A-453A-8860-FC9EE5A9A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9319B-ECDE-4132-B8DF-66C27172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f3669-58e9-453a-aab3-9449a398dc0e"/>
    <ds:schemaRef ds:uri="8c01272d-a0a3-40dc-a393-2041f81f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2023-09-28T05:21:04Z</dcterms:created>
  <dcterms:modified xsi:type="dcterms:W3CDTF">2023-09-28T15:38:57Z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0x010100CA77CB608DF77642B32363FEA1A8D6ED</vt:lpwstr>
  </property>
</Properties>
</file>