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ode\github.com\yugal0\fitting-experimental\exp data\EIS mpt files\basu single\"/>
    </mc:Choice>
  </mc:AlternateContent>
  <xr:revisionPtr revIDLastSave="0" documentId="13_ncr:1_{BC49F602-CCE6-47D4-A00D-8C5A039F8316}" xr6:coauthVersionLast="36" xr6:coauthVersionMax="36" xr10:uidLastSave="{00000000-0000-0000-0000-000000000000}"/>
  <bookViews>
    <workbookView xWindow="0" yWindow="0" windowWidth="21570" windowHeight="9285" activeTab="3" xr2:uid="{6A581594-5CD7-44DC-B020-6FA0BFB8B920}"/>
  </bookViews>
  <sheets>
    <sheet name="Sheet1" sheetId="6" r:id="rId1"/>
    <sheet name=" Experimetal D3_1" sheetId="2" r:id="rId2"/>
    <sheet name=" Experimetal D3_2" sheetId="9" r:id="rId3"/>
    <sheet name=" Experimetal D12_1" sheetId="10" r:id="rId4"/>
    <sheet name="Sheet2" sheetId="7" r:id="rId5"/>
    <sheet name="Uniform" sheetId="3" r:id="rId6"/>
  </sheets>
  <definedNames>
    <definedName name="solver_adj" localSheetId="5" hidden="1">Uniform!$C$2,Uniform!$C$3,Uniform!$C$4</definedName>
    <definedName name="solver_cvg" localSheetId="5" hidden="1">0.000000001</definedName>
    <definedName name="solver_drv" localSheetId="5" hidden="1">1</definedName>
    <definedName name="solver_eng" localSheetId="5" hidden="1">1</definedName>
    <definedName name="solver_est" localSheetId="5" hidden="1">1</definedName>
    <definedName name="solver_itr" localSheetId="5" hidden="1">2147483647</definedName>
    <definedName name="solver_lhs1" localSheetId="5" hidden="1">Uniform!$C$2</definedName>
    <definedName name="solver_lhs2" localSheetId="5" hidden="1">Uniform!$C$2</definedName>
    <definedName name="solver_lhs3" localSheetId="5" hidden="1">Uniform!$C$3</definedName>
    <definedName name="solver_lhs4" localSheetId="5" hidden="1">Uniform!$C$3</definedName>
    <definedName name="solver_lhs5" localSheetId="5" hidden="1">Uniform!$C$4</definedName>
    <definedName name="solver_lhs6" localSheetId="5" hidden="1">Uniform!$C$4</definedName>
    <definedName name="solver_mip" localSheetId="5" hidden="1">2147483647</definedName>
    <definedName name="solver_mni" localSheetId="5" hidden="1">30</definedName>
    <definedName name="solver_mrt" localSheetId="5" hidden="1">0.075</definedName>
    <definedName name="solver_msl" localSheetId="5" hidden="1">2</definedName>
    <definedName name="solver_neg" localSheetId="5" hidden="1">1</definedName>
    <definedName name="solver_nod" localSheetId="5" hidden="1">2147483647</definedName>
    <definedName name="solver_num" localSheetId="5" hidden="1">6</definedName>
    <definedName name="solver_nwt" localSheetId="5" hidden="1">1</definedName>
    <definedName name="solver_opt" localSheetId="5" hidden="1">Uniform!$F$3</definedName>
    <definedName name="solver_pre" localSheetId="5" hidden="1">0.000001</definedName>
    <definedName name="solver_rbv" localSheetId="5" hidden="1">1</definedName>
    <definedName name="solver_rel1" localSheetId="5" hidden="1">1</definedName>
    <definedName name="solver_rel2" localSheetId="5" hidden="1">3</definedName>
    <definedName name="solver_rel3" localSheetId="5" hidden="1">1</definedName>
    <definedName name="solver_rel4" localSheetId="5" hidden="1">3</definedName>
    <definedName name="solver_rel5" localSheetId="5" hidden="1">1</definedName>
    <definedName name="solver_rel6" localSheetId="5" hidden="1">3</definedName>
    <definedName name="solver_rhs1" localSheetId="5" hidden="1">3*(' Experimetal D3_1'!$B$4-' Experimetal D3_1'!$B$103)</definedName>
    <definedName name="solver_rhs2" localSheetId="5" hidden="1">0.001</definedName>
    <definedName name="solver_rhs3" localSheetId="5" hidden="1">1</definedName>
    <definedName name="solver_rhs4" localSheetId="5" hidden="1">0.00001</definedName>
    <definedName name="solver_rhs5" localSheetId="5" hidden="1">1</definedName>
    <definedName name="solver_rhs6" localSheetId="5" hidden="1">0.1</definedName>
    <definedName name="solver_rlx" localSheetId="5" hidden="1">2</definedName>
    <definedName name="solver_rsd" localSheetId="5" hidden="1">0</definedName>
    <definedName name="solver_scl" localSheetId="5" hidden="1">1</definedName>
    <definedName name="solver_sho" localSheetId="5" hidden="1">2</definedName>
    <definedName name="solver_ssz" localSheetId="5" hidden="1">100</definedName>
    <definedName name="solver_tim" localSheetId="5" hidden="1">2147483647</definedName>
    <definedName name="solver_tol" localSheetId="5" hidden="1">0.01</definedName>
    <definedName name="solver_typ" localSheetId="5" hidden="1">2</definedName>
    <definedName name="solver_val" localSheetId="5" hidden="1">0</definedName>
    <definedName name="solver_ver" localSheetId="5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7" l="1"/>
  <c r="I3" i="6" l="1"/>
  <c r="H3" i="6"/>
  <c r="C9" i="6"/>
  <c r="C3" i="6" l="1"/>
  <c r="H2" i="6" l="1"/>
  <c r="I2" i="6" s="1"/>
  <c r="C2" i="6"/>
  <c r="A9" i="3" l="1"/>
  <c r="B9" i="3" s="1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B22" i="3" s="1"/>
  <c r="A23" i="3"/>
  <c r="A24" i="3"/>
  <c r="A25" i="3"/>
  <c r="B25" i="3" s="1"/>
  <c r="A26" i="3"/>
  <c r="B26" i="3" s="1"/>
  <c r="A27" i="3"/>
  <c r="A28" i="3"/>
  <c r="A29" i="3"/>
  <c r="A30" i="3"/>
  <c r="A31" i="3"/>
  <c r="B31" i="3" s="1"/>
  <c r="A32" i="3"/>
  <c r="A33" i="3"/>
  <c r="B33" i="3" s="1"/>
  <c r="C33" i="3" s="1"/>
  <c r="A34" i="3"/>
  <c r="B34" i="3" s="1"/>
  <c r="A35" i="3"/>
  <c r="B35" i="3" s="1"/>
  <c r="A36" i="3"/>
  <c r="B36" i="3" s="1"/>
  <c r="C36" i="3" s="1"/>
  <c r="A37" i="3"/>
  <c r="A38" i="3"/>
  <c r="A39" i="3"/>
  <c r="A40" i="3"/>
  <c r="A41" i="3"/>
  <c r="A42" i="3"/>
  <c r="A43" i="3"/>
  <c r="A44" i="3"/>
  <c r="A45" i="3"/>
  <c r="B45" i="3" s="1"/>
  <c r="A46" i="3"/>
  <c r="A47" i="3"/>
  <c r="A48" i="3"/>
  <c r="B48" i="3" s="1"/>
  <c r="A49" i="3"/>
  <c r="A50" i="3"/>
  <c r="A51" i="3"/>
  <c r="A52" i="3"/>
  <c r="A53" i="3"/>
  <c r="A54" i="3"/>
  <c r="B54" i="3" s="1"/>
  <c r="C54" i="3" s="1"/>
  <c r="A55" i="3"/>
  <c r="B55" i="3" s="1"/>
  <c r="A56" i="3"/>
  <c r="B56" i="3" s="1"/>
  <c r="A57" i="3"/>
  <c r="B57" i="3" s="1"/>
  <c r="A58" i="3"/>
  <c r="A59" i="3"/>
  <c r="A60" i="3"/>
  <c r="A61" i="3"/>
  <c r="A62" i="3"/>
  <c r="A63" i="3"/>
  <c r="A64" i="3"/>
  <c r="A65" i="3"/>
  <c r="A66" i="3"/>
  <c r="A67" i="3"/>
  <c r="B67" i="3" s="1"/>
  <c r="A68" i="3"/>
  <c r="A69" i="3"/>
  <c r="B69" i="3" s="1"/>
  <c r="C69" i="3" s="1"/>
  <c r="A70" i="3"/>
  <c r="B70" i="3" s="1"/>
  <c r="A71" i="3"/>
  <c r="A72" i="3"/>
  <c r="B72" i="3" s="1"/>
  <c r="C72" i="3" s="1"/>
  <c r="A73" i="3"/>
  <c r="B73" i="3" s="1"/>
  <c r="D73" i="3" s="1"/>
  <c r="A74" i="3"/>
  <c r="A75" i="3"/>
  <c r="B75" i="3" s="1"/>
  <c r="C75" i="3" s="1"/>
  <c r="A76" i="3"/>
  <c r="B76" i="3" s="1"/>
  <c r="C76" i="3" s="1"/>
  <c r="A77" i="3"/>
  <c r="B77" i="3" s="1"/>
  <c r="A78" i="3"/>
  <c r="A79" i="3"/>
  <c r="A80" i="3"/>
  <c r="A81" i="3"/>
  <c r="B81" i="3" s="1"/>
  <c r="A82" i="3"/>
  <c r="B82" i="3" s="1"/>
  <c r="A83" i="3"/>
  <c r="A84" i="3"/>
  <c r="A85" i="3"/>
  <c r="A86" i="3"/>
  <c r="A87" i="3"/>
  <c r="A88" i="3"/>
  <c r="B88" i="3" s="1"/>
  <c r="A89" i="3"/>
  <c r="B89" i="3" s="1"/>
  <c r="A90" i="3"/>
  <c r="A91" i="3"/>
  <c r="B91" i="3" s="1"/>
  <c r="C91" i="3" s="1"/>
  <c r="A92" i="3"/>
  <c r="A93" i="3"/>
  <c r="B93" i="3" s="1"/>
  <c r="C93" i="3" s="1"/>
  <c r="A94" i="3"/>
  <c r="A95" i="3"/>
  <c r="B95" i="3" s="1"/>
  <c r="A96" i="3"/>
  <c r="B96" i="3" s="1"/>
  <c r="C96" i="3" s="1"/>
  <c r="A97" i="3"/>
  <c r="B97" i="3" s="1"/>
  <c r="C97" i="3" s="1"/>
  <c r="A98" i="3"/>
  <c r="B98" i="3" s="1"/>
  <c r="A99" i="3"/>
  <c r="B99" i="3" s="1"/>
  <c r="A100" i="3"/>
  <c r="A101" i="3"/>
  <c r="A102" i="3"/>
  <c r="A103" i="3"/>
  <c r="A104" i="3"/>
  <c r="B104" i="3" s="1"/>
  <c r="C104" i="3" s="1"/>
  <c r="A105" i="3"/>
  <c r="A106" i="3"/>
  <c r="A107" i="3"/>
  <c r="A8" i="3"/>
  <c r="B19" i="3" l="1"/>
  <c r="C19" i="3" s="1"/>
  <c r="B74" i="3"/>
  <c r="D74" i="3" s="1"/>
  <c r="B53" i="3"/>
  <c r="D53" i="3" s="1"/>
  <c r="B32" i="3"/>
  <c r="C32" i="3" s="1"/>
  <c r="C73" i="3"/>
  <c r="E73" i="3" s="1"/>
  <c r="B52" i="3"/>
  <c r="C52" i="3" s="1"/>
  <c r="B94" i="3"/>
  <c r="D94" i="3" s="1"/>
  <c r="B30" i="3"/>
  <c r="C30" i="3" s="1"/>
  <c r="B51" i="3"/>
  <c r="B29" i="3"/>
  <c r="C29" i="3" s="1"/>
  <c r="B92" i="3"/>
  <c r="D92" i="3" s="1"/>
  <c r="B71" i="3"/>
  <c r="D71" i="3" s="1"/>
  <c r="B50" i="3"/>
  <c r="D50" i="3" s="1"/>
  <c r="B28" i="3"/>
  <c r="D28" i="3" s="1"/>
  <c r="B49" i="3"/>
  <c r="D49" i="3" s="1"/>
  <c r="B27" i="3"/>
  <c r="D27" i="3" s="1"/>
  <c r="B90" i="3"/>
  <c r="D90" i="3" s="1"/>
  <c r="B47" i="3"/>
  <c r="C47" i="3" s="1"/>
  <c r="B68" i="3"/>
  <c r="C68" i="3" s="1"/>
  <c r="B24" i="3"/>
  <c r="D24" i="3" s="1"/>
  <c r="B46" i="3"/>
  <c r="D46" i="3" s="1"/>
  <c r="B23" i="3"/>
  <c r="D23" i="3" s="1"/>
  <c r="B87" i="3"/>
  <c r="C87" i="3" s="1"/>
  <c r="B66" i="3"/>
  <c r="C66" i="3" s="1"/>
  <c r="B44" i="3"/>
  <c r="C44" i="3" s="1"/>
  <c r="B21" i="3"/>
  <c r="C21" i="3" s="1"/>
  <c r="B20" i="3"/>
  <c r="C20" i="3" s="1"/>
  <c r="B65" i="3"/>
  <c r="C65" i="3" s="1"/>
  <c r="B85" i="3"/>
  <c r="C85" i="3" s="1"/>
  <c r="B64" i="3"/>
  <c r="C64" i="3" s="1"/>
  <c r="B43" i="3"/>
  <c r="B18" i="3"/>
  <c r="D18" i="3" s="1"/>
  <c r="B107" i="3"/>
  <c r="C107" i="3" s="1"/>
  <c r="B106" i="3"/>
  <c r="C106" i="3" s="1"/>
  <c r="B84" i="3"/>
  <c r="C84" i="3" s="1"/>
  <c r="B17" i="3"/>
  <c r="D17" i="3" s="1"/>
  <c r="B16" i="3"/>
  <c r="C16" i="3" s="1"/>
  <c r="B86" i="3"/>
  <c r="C86" i="3" s="1"/>
  <c r="B105" i="3"/>
  <c r="C105" i="3" s="1"/>
  <c r="B63" i="3"/>
  <c r="C63" i="3" s="1"/>
  <c r="B42" i="3"/>
  <c r="C42" i="3" s="1"/>
  <c r="B83" i="3"/>
  <c r="C83" i="3" s="1"/>
  <c r="B62" i="3"/>
  <c r="C62" i="3" s="1"/>
  <c r="B41" i="3"/>
  <c r="C41" i="3" s="1"/>
  <c r="B15" i="3"/>
  <c r="C15" i="3" s="1"/>
  <c r="B61" i="3"/>
  <c r="C61" i="3" s="1"/>
  <c r="B40" i="3"/>
  <c r="C40" i="3" s="1"/>
  <c r="B14" i="3"/>
  <c r="C14" i="3" s="1"/>
  <c r="B13" i="3"/>
  <c r="D13" i="3" s="1"/>
  <c r="B103" i="3"/>
  <c r="C103" i="3" s="1"/>
  <c r="B60" i="3"/>
  <c r="D60" i="3" s="1"/>
  <c r="B39" i="3"/>
  <c r="C39" i="3" s="1"/>
  <c r="B102" i="3"/>
  <c r="D102" i="3" s="1"/>
  <c r="B80" i="3"/>
  <c r="D80" i="3" s="1"/>
  <c r="B38" i="3"/>
  <c r="D38" i="3" s="1"/>
  <c r="B12" i="3"/>
  <c r="C12" i="3" s="1"/>
  <c r="B101" i="3"/>
  <c r="C101" i="3" s="1"/>
  <c r="B79" i="3"/>
  <c r="C79" i="3" s="1"/>
  <c r="B59" i="3"/>
  <c r="B37" i="3"/>
  <c r="C37" i="3" s="1"/>
  <c r="B11" i="3"/>
  <c r="C11" i="3" s="1"/>
  <c r="B100" i="3"/>
  <c r="C100" i="3" s="1"/>
  <c r="B78" i="3"/>
  <c r="C78" i="3" s="1"/>
  <c r="B58" i="3"/>
  <c r="C58" i="3" s="1"/>
  <c r="B10" i="3"/>
  <c r="D10" i="3" s="1"/>
  <c r="C55" i="3"/>
  <c r="D55" i="3"/>
  <c r="D34" i="3"/>
  <c r="C34" i="3"/>
  <c r="C31" i="3"/>
  <c r="D31" i="3"/>
  <c r="C95" i="3"/>
  <c r="D95" i="3"/>
  <c r="C48" i="3"/>
  <c r="D48" i="3"/>
  <c r="C26" i="3"/>
  <c r="D26" i="3"/>
  <c r="C25" i="3"/>
  <c r="D25" i="3"/>
  <c r="D98" i="3"/>
  <c r="C98" i="3"/>
  <c r="C45" i="3"/>
  <c r="D45" i="3"/>
  <c r="C22" i="3"/>
  <c r="D22" i="3"/>
  <c r="D89" i="3"/>
  <c r="C89" i="3"/>
  <c r="C88" i="3"/>
  <c r="D88" i="3"/>
  <c r="D99" i="3"/>
  <c r="C99" i="3"/>
  <c r="C67" i="3"/>
  <c r="D67" i="3"/>
  <c r="C70" i="3"/>
  <c r="D70" i="3"/>
  <c r="D82" i="3"/>
  <c r="C82" i="3"/>
  <c r="D81" i="3"/>
  <c r="C81" i="3"/>
  <c r="C77" i="3"/>
  <c r="D77" i="3"/>
  <c r="C57" i="3"/>
  <c r="D57" i="3"/>
  <c r="C56" i="3"/>
  <c r="D56" i="3"/>
  <c r="C35" i="3"/>
  <c r="D35" i="3"/>
  <c r="C9" i="3"/>
  <c r="D9" i="3"/>
  <c r="D104" i="3"/>
  <c r="E104" i="3" s="1"/>
  <c r="D72" i="3"/>
  <c r="E72" i="3" s="1"/>
  <c r="D91" i="3"/>
  <c r="E91" i="3" s="1"/>
  <c r="D97" i="3"/>
  <c r="E97" i="3" s="1"/>
  <c r="D33" i="3"/>
  <c r="E33" i="3" s="1"/>
  <c r="D96" i="3"/>
  <c r="E96" i="3" s="1"/>
  <c r="D76" i="3"/>
  <c r="E76" i="3" s="1"/>
  <c r="D69" i="3"/>
  <c r="E69" i="3" s="1"/>
  <c r="D75" i="3"/>
  <c r="E75" i="3" s="1"/>
  <c r="D36" i="3"/>
  <c r="E36" i="3" s="1"/>
  <c r="D93" i="3"/>
  <c r="E93" i="3" s="1"/>
  <c r="D54" i="3"/>
  <c r="E54" i="3" s="1"/>
  <c r="B8" i="3"/>
  <c r="D8" i="3" s="1"/>
  <c r="E77" i="3" l="1"/>
  <c r="E82" i="3"/>
  <c r="E45" i="3"/>
  <c r="E99" i="3"/>
  <c r="E98" i="3"/>
  <c r="E95" i="3"/>
  <c r="E56" i="3"/>
  <c r="E81" i="3"/>
  <c r="E88" i="3"/>
  <c r="E57" i="3"/>
  <c r="E31" i="3"/>
  <c r="E89" i="3"/>
  <c r="E22" i="3"/>
  <c r="E25" i="3"/>
  <c r="E35" i="3"/>
  <c r="E48" i="3"/>
  <c r="E9" i="3"/>
  <c r="E26" i="3"/>
  <c r="E34" i="3"/>
  <c r="E70" i="3"/>
  <c r="E67" i="3"/>
  <c r="E55" i="3"/>
  <c r="C74" i="3"/>
  <c r="E74" i="3" s="1"/>
  <c r="D19" i="3"/>
  <c r="E19" i="3" s="1"/>
  <c r="C46" i="3"/>
  <c r="E46" i="3" s="1"/>
  <c r="D66" i="3"/>
  <c r="E66" i="3" s="1"/>
  <c r="D40" i="3"/>
  <c r="E40" i="3" s="1"/>
  <c r="C28" i="3"/>
  <c r="E28" i="3" s="1"/>
  <c r="C94" i="3"/>
  <c r="E94" i="3" s="1"/>
  <c r="C92" i="3"/>
  <c r="E92" i="3" s="1"/>
  <c r="D12" i="3"/>
  <c r="E12" i="3" s="1"/>
  <c r="D47" i="3"/>
  <c r="E47" i="3" s="1"/>
  <c r="D86" i="3"/>
  <c r="E86" i="3" s="1"/>
  <c r="D78" i="3"/>
  <c r="E78" i="3" s="1"/>
  <c r="D41" i="3"/>
  <c r="E41" i="3" s="1"/>
  <c r="C49" i="3"/>
  <c r="E49" i="3" s="1"/>
  <c r="D61" i="3"/>
  <c r="E61" i="3" s="1"/>
  <c r="D105" i="3"/>
  <c r="E105" i="3" s="1"/>
  <c r="D14" i="3"/>
  <c r="E14" i="3" s="1"/>
  <c r="D32" i="3"/>
  <c r="E32" i="3" s="1"/>
  <c r="D64" i="3"/>
  <c r="E64" i="3" s="1"/>
  <c r="C17" i="3"/>
  <c r="E17" i="3" s="1"/>
  <c r="D85" i="3"/>
  <c r="E85" i="3" s="1"/>
  <c r="D87" i="3"/>
  <c r="E87" i="3" s="1"/>
  <c r="D83" i="3"/>
  <c r="E83" i="3" s="1"/>
  <c r="C24" i="3"/>
  <c r="E24" i="3" s="1"/>
  <c r="D16" i="3"/>
  <c r="E16" i="3" s="1"/>
  <c r="C27" i="3"/>
  <c r="E27" i="3" s="1"/>
  <c r="C50" i="3"/>
  <c r="E50" i="3" s="1"/>
  <c r="D15" i="3"/>
  <c r="E15" i="3" s="1"/>
  <c r="D20" i="3"/>
  <c r="E20" i="3" s="1"/>
  <c r="D39" i="3"/>
  <c r="E39" i="3" s="1"/>
  <c r="D29" i="3"/>
  <c r="E29" i="3" s="1"/>
  <c r="C60" i="3"/>
  <c r="E60" i="3" s="1"/>
  <c r="D100" i="3"/>
  <c r="E100" i="3" s="1"/>
  <c r="C71" i="3"/>
  <c r="E71" i="3" s="1"/>
  <c r="C18" i="3"/>
  <c r="E18" i="3" s="1"/>
  <c r="C43" i="3"/>
  <c r="D43" i="3"/>
  <c r="D59" i="3"/>
  <c r="C59" i="3"/>
  <c r="D79" i="3"/>
  <c r="E79" i="3" s="1"/>
  <c r="D107" i="3"/>
  <c r="E107" i="3" s="1"/>
  <c r="D11" i="3"/>
  <c r="E11" i="3" s="1"/>
  <c r="D62" i="3"/>
  <c r="E62" i="3" s="1"/>
  <c r="D37" i="3"/>
  <c r="E37" i="3" s="1"/>
  <c r="D58" i="3"/>
  <c r="E58" i="3" s="1"/>
  <c r="D101" i="3"/>
  <c r="E101" i="3" s="1"/>
  <c r="C13" i="3"/>
  <c r="E13" i="3" s="1"/>
  <c r="C102" i="3"/>
  <c r="E102" i="3" s="1"/>
  <c r="D63" i="3"/>
  <c r="E63" i="3" s="1"/>
  <c r="D30" i="3"/>
  <c r="E30" i="3" s="1"/>
  <c r="D106" i="3"/>
  <c r="E106" i="3" s="1"/>
  <c r="C10" i="3"/>
  <c r="E10" i="3" s="1"/>
  <c r="D44" i="3"/>
  <c r="E44" i="3" s="1"/>
  <c r="D21" i="3"/>
  <c r="E21" i="3" s="1"/>
  <c r="D68" i="3"/>
  <c r="E68" i="3" s="1"/>
  <c r="D103" i="3"/>
  <c r="E103" i="3" s="1"/>
  <c r="C90" i="3"/>
  <c r="E90" i="3" s="1"/>
  <c r="C80" i="3"/>
  <c r="E80" i="3" s="1"/>
  <c r="C23" i="3"/>
  <c r="E23" i="3" s="1"/>
  <c r="D51" i="3"/>
  <c r="C51" i="3"/>
  <c r="D65" i="3"/>
  <c r="E65" i="3" s="1"/>
  <c r="C53" i="3"/>
  <c r="E53" i="3" s="1"/>
  <c r="D52" i="3"/>
  <c r="E52" i="3" s="1"/>
  <c r="D42" i="3"/>
  <c r="E42" i="3" s="1"/>
  <c r="C38" i="3"/>
  <c r="E38" i="3" s="1"/>
  <c r="D84" i="3"/>
  <c r="E84" i="3" s="1"/>
  <c r="C8" i="3"/>
  <c r="E8" i="3" s="1"/>
  <c r="E51" i="3" l="1"/>
  <c r="E43" i="3"/>
  <c r="E59" i="3"/>
  <c r="F3" i="3" l="1"/>
  <c r="E108" i="3"/>
</calcChain>
</file>

<file path=xl/sharedStrings.xml><?xml version="1.0" encoding="utf-8"?>
<sst xmlns="http://schemas.openxmlformats.org/spreadsheetml/2006/main" count="95" uniqueCount="73">
  <si>
    <t>Freq</t>
  </si>
  <si>
    <t>Zreal</t>
  </si>
  <si>
    <t>Zimag</t>
  </si>
  <si>
    <t>Hz</t>
  </si>
  <si>
    <t>ohm</t>
  </si>
  <si>
    <t>R1</t>
  </si>
  <si>
    <t>alpha</t>
  </si>
  <si>
    <t>Real</t>
  </si>
  <si>
    <t>Imag</t>
  </si>
  <si>
    <t>Fittiing</t>
  </si>
  <si>
    <t>Error</t>
  </si>
  <si>
    <t>Exp Data</t>
  </si>
  <si>
    <t>Parameters</t>
  </si>
  <si>
    <t>R1Q</t>
  </si>
  <si>
    <t>Alpha</t>
  </si>
  <si>
    <t>Impedance</t>
  </si>
  <si>
    <t>IW</t>
  </si>
  <si>
    <t>complex</t>
  </si>
  <si>
    <t>i</t>
  </si>
  <si>
    <t>SUM ERROR</t>
  </si>
  <si>
    <t>Q</t>
  </si>
  <si>
    <t>filename</t>
  </si>
  <si>
    <t>Rsep</t>
  </si>
  <si>
    <t>k</t>
  </si>
  <si>
    <t>A</t>
  </si>
  <si>
    <t>eps</t>
  </si>
  <si>
    <t>d</t>
  </si>
  <si>
    <t>tau</t>
  </si>
  <si>
    <t>freq/Hz</t>
  </si>
  <si>
    <t>Re(Z)/Ohm</t>
  </si>
  <si>
    <t>ft</t>
  </si>
  <si>
    <t>fl</t>
  </si>
  <si>
    <t>Electrode Parameters (Thesis)</t>
  </si>
  <si>
    <t>Nm</t>
  </si>
  <si>
    <t>|Z|/Ohm</t>
  </si>
  <si>
    <t>Phase(Z)/deg</t>
  </si>
  <si>
    <t>time/s</t>
  </si>
  <si>
    <t>&lt;Ewe&gt;/V</t>
  </si>
  <si>
    <t>&lt;I&gt;/mA</t>
  </si>
  <si>
    <t>Cs/µF</t>
  </si>
  <si>
    <t>Cp/µF</t>
  </si>
  <si>
    <t>cycle number</t>
  </si>
  <si>
    <t>I Range</t>
  </si>
  <si>
    <t>|Ewe|/V</t>
  </si>
  <si>
    <t>|I|/A</t>
  </si>
  <si>
    <t>Re(Y)/Ohm-1</t>
  </si>
  <si>
    <t>Im(Y)/Ohm-1</t>
  </si>
  <si>
    <t>|Y|/Ohm-1</t>
  </si>
  <si>
    <t>Phase(Y)/deg</t>
  </si>
  <si>
    <t>Re(C)/nF</t>
  </si>
  <si>
    <t>Im(C)/nF</t>
  </si>
  <si>
    <t>|C|/nF</t>
  </si>
  <si>
    <t>Phase(C)/deg</t>
  </si>
  <si>
    <t>Re(M)</t>
  </si>
  <si>
    <t>Im(M)</t>
  </si>
  <si>
    <t>|M|</t>
  </si>
  <si>
    <t>Phase(M)/deg</t>
  </si>
  <si>
    <t>Re(Permittivity)</t>
  </si>
  <si>
    <t>Im(Permittivity)</t>
  </si>
  <si>
    <t>|Permittivity|</t>
  </si>
  <si>
    <t>Phase(Permittivity)/deg</t>
  </si>
  <si>
    <t>Re(Resistivity)/Ohm.cm</t>
  </si>
  <si>
    <t>Im(Resistivity)/Ohm.cm</t>
  </si>
  <si>
    <t>|Resistivity|/Ohm.cm</t>
  </si>
  <si>
    <t>Phase(Resistivity)/deg</t>
  </si>
  <si>
    <t>Re(Conductivity)/mS/cm</t>
  </si>
  <si>
    <t>Im(Conductivity)/mS/cm</t>
  </si>
  <si>
    <t>|Conductivity|/mS/cm</t>
  </si>
  <si>
    <t>Phase(Conductivity)/deg</t>
  </si>
  <si>
    <t>Tan(Delta)</t>
  </si>
  <si>
    <t>Loss Angle(Delta)/deg</t>
  </si>
  <si>
    <t>RM_stacked second run S3_1_C03.mpt</t>
  </si>
  <si>
    <t>RM_stacked second run S3_2_C04.mpt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</si>
</sst>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E+00"/>
  </numFmts>
  <fonts count="3">
    <font>
      <sz val="11"/>
      <color theme="1"/>
      <name val="Calibri"/>
      <family val="2"/>
      <scheme val="minor"/>
    </font>
    <font>
      <sz val="12"/>
      <color rgb="FF000118"/>
      <name val="Nunito Sans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0" fontId="0" fillId="2" borderId="1" xfId="0" applyFill="1" applyBorder="1"/>
    <xf numFmtId="11" fontId="0" fillId="2" borderId="1" xfId="0" applyNumberFormat="1" applyFill="1" applyBorder="1"/>
    <xf numFmtId="0" fontId="0" fillId="3" borderId="1" xfId="0" applyFill="1" applyBorder="1"/>
    <xf numFmtId="164" fontId="0" fillId="0" borderId="0" xfId="0" applyNumberFormat="1"/>
    <xf numFmtId="164" fontId="1" fillId="0" borderId="0" xfId="0" applyNumberFormat="1" applyFont="1"/>
    <xf numFmtId="47" fontId="0" fillId="0" borderId="0" xfId="0" applyNumberFormat="1"/>
    <xf numFmtId="4" fontId="2" fillId="0" borderId="0" xfId="0" applyNumberFormat="1" applyFont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3%Single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 Experimetal D3_1'!$B$4:$B$63</c:f>
              <c:numCache>
                <c:formatCode>0.00E+00</c:formatCode>
                <c:ptCount val="60"/>
                <c:pt idx="0">
                  <c:v>158.13509999999999</c:v>
                </c:pt>
                <c:pt idx="1">
                  <c:v>157.23697999999999</c:v>
                </c:pt>
                <c:pt idx="2">
                  <c:v>156.73133999999999</c:v>
                </c:pt>
                <c:pt idx="3">
                  <c:v>156.42639</c:v>
                </c:pt>
                <c:pt idx="4">
                  <c:v>156.37221</c:v>
                </c:pt>
                <c:pt idx="5">
                  <c:v>156.37257</c:v>
                </c:pt>
                <c:pt idx="6">
                  <c:v>156.48464999999999</c:v>
                </c:pt>
                <c:pt idx="7">
                  <c:v>156.64225999999999</c:v>
                </c:pt>
                <c:pt idx="8">
                  <c:v>156.87702999999999</c:v>
                </c:pt>
                <c:pt idx="9">
                  <c:v>157.13274000000001</c:v>
                </c:pt>
                <c:pt idx="10">
                  <c:v>157.4041</c:v>
                </c:pt>
                <c:pt idx="11">
                  <c:v>157.79263</c:v>
                </c:pt>
                <c:pt idx="12">
                  <c:v>158.21549999999999</c:v>
                </c:pt>
                <c:pt idx="13">
                  <c:v>158.69208</c:v>
                </c:pt>
                <c:pt idx="14">
                  <c:v>159.22971999999999</c:v>
                </c:pt>
                <c:pt idx="15">
                  <c:v>159.89223999999999</c:v>
                </c:pt>
                <c:pt idx="16">
                  <c:v>160.60556</c:v>
                </c:pt>
                <c:pt idx="17">
                  <c:v>161.35309000000001</c:v>
                </c:pt>
                <c:pt idx="18">
                  <c:v>162.27986000000001</c:v>
                </c:pt>
                <c:pt idx="19">
                  <c:v>163.26498000000001</c:v>
                </c:pt>
                <c:pt idx="20">
                  <c:v>164.39563000000001</c:v>
                </c:pt>
                <c:pt idx="21">
                  <c:v>165.73184000000001</c:v>
                </c:pt>
                <c:pt idx="22">
                  <c:v>167.17517000000001</c:v>
                </c:pt>
                <c:pt idx="23">
                  <c:v>168.90347</c:v>
                </c:pt>
                <c:pt idx="24">
                  <c:v>170.86661000000001</c:v>
                </c:pt>
                <c:pt idx="25">
                  <c:v>173.15621999999999</c:v>
                </c:pt>
                <c:pt idx="26">
                  <c:v>175.76091</c:v>
                </c:pt>
                <c:pt idx="27">
                  <c:v>178.80412000000001</c:v>
                </c:pt>
                <c:pt idx="28">
                  <c:v>182.39748</c:v>
                </c:pt>
                <c:pt idx="29">
                  <c:v>186.59366</c:v>
                </c:pt>
                <c:pt idx="30">
                  <c:v>191.3698</c:v>
                </c:pt>
                <c:pt idx="31">
                  <c:v>196.92876999999999</c:v>
                </c:pt>
                <c:pt idx="32">
                  <c:v>203.30591999999999</c:v>
                </c:pt>
                <c:pt idx="33">
                  <c:v>210.67421999999999</c:v>
                </c:pt>
                <c:pt idx="34">
                  <c:v>219.08431999999999</c:v>
                </c:pt>
                <c:pt idx="35">
                  <c:v>228.83778000000001</c:v>
                </c:pt>
                <c:pt idx="36">
                  <c:v>240.04031000000001</c:v>
                </c:pt>
                <c:pt idx="37">
                  <c:v>252.85352</c:v>
                </c:pt>
                <c:pt idx="38">
                  <c:v>267.47228999999999</c:v>
                </c:pt>
                <c:pt idx="39">
                  <c:v>284.18270999999999</c:v>
                </c:pt>
                <c:pt idx="40">
                  <c:v>303.43137000000002</c:v>
                </c:pt>
                <c:pt idx="41">
                  <c:v>325.31085000000002</c:v>
                </c:pt>
                <c:pt idx="42">
                  <c:v>350.43893000000003</c:v>
                </c:pt>
                <c:pt idx="43">
                  <c:v>379.22838999999999</c:v>
                </c:pt>
                <c:pt idx="44">
                  <c:v>412.26190000000003</c:v>
                </c:pt>
                <c:pt idx="45">
                  <c:v>449.68410999999998</c:v>
                </c:pt>
                <c:pt idx="46">
                  <c:v>494.19812000000002</c:v>
                </c:pt>
                <c:pt idx="47">
                  <c:v>545.48932000000002</c:v>
                </c:pt>
                <c:pt idx="48">
                  <c:v>605.62531000000001</c:v>
                </c:pt>
                <c:pt idx="49">
                  <c:v>673.19530999999995</c:v>
                </c:pt>
                <c:pt idx="50">
                  <c:v>743.05913999999996</c:v>
                </c:pt>
                <c:pt idx="51">
                  <c:v>808.65752999999995</c:v>
                </c:pt>
                <c:pt idx="52">
                  <c:v>864.22649999999999</c:v>
                </c:pt>
                <c:pt idx="53">
                  <c:v>908.82275000000004</c:v>
                </c:pt>
                <c:pt idx="54">
                  <c:v>944.36139000000003</c:v>
                </c:pt>
                <c:pt idx="55">
                  <c:v>973.33752000000004</c:v>
                </c:pt>
                <c:pt idx="56">
                  <c:v>999.64880000000005</c:v>
                </c:pt>
                <c:pt idx="57">
                  <c:v>1027.1344999999999</c:v>
                </c:pt>
                <c:pt idx="58">
                  <c:v>1054.1971000000001</c:v>
                </c:pt>
                <c:pt idx="59">
                  <c:v>1087.1027999999999</c:v>
                </c:pt>
              </c:numCache>
            </c:numRef>
          </c:xVal>
          <c:yVal>
            <c:numRef>
              <c:f>' Experimetal D3_1'!$C$4:$C$63</c:f>
              <c:numCache>
                <c:formatCode>0.00E+00</c:formatCode>
                <c:ptCount val="60"/>
                <c:pt idx="0">
                  <c:v>1.4044126000000001E-3</c:v>
                </c:pt>
                <c:pt idx="1">
                  <c:v>0.11538126</c:v>
                </c:pt>
                <c:pt idx="2">
                  <c:v>0.32648220999999999</c:v>
                </c:pt>
                <c:pt idx="3">
                  <c:v>0.46186683000000001</c:v>
                </c:pt>
                <c:pt idx="4">
                  <c:v>0.73890012999999999</c:v>
                </c:pt>
                <c:pt idx="5">
                  <c:v>0.97407233999999998</c:v>
                </c:pt>
                <c:pt idx="6">
                  <c:v>1.1673210999999999</c:v>
                </c:pt>
                <c:pt idx="7">
                  <c:v>1.3779469</c:v>
                </c:pt>
                <c:pt idx="8">
                  <c:v>1.6062677999999999</c:v>
                </c:pt>
                <c:pt idx="9">
                  <c:v>1.9236143000000001</c:v>
                </c:pt>
                <c:pt idx="10">
                  <c:v>2.1979144000000002</c:v>
                </c:pt>
                <c:pt idx="11">
                  <c:v>2.4954360000000002</c:v>
                </c:pt>
                <c:pt idx="12">
                  <c:v>2.8940562999999999</c:v>
                </c:pt>
                <c:pt idx="13">
                  <c:v>3.3360338</c:v>
                </c:pt>
                <c:pt idx="14">
                  <c:v>3.8208365</c:v>
                </c:pt>
                <c:pt idx="15">
                  <c:v>4.3527183999999997</c:v>
                </c:pt>
                <c:pt idx="16">
                  <c:v>4.9571452000000003</c:v>
                </c:pt>
                <c:pt idx="17">
                  <c:v>5.613626</c:v>
                </c:pt>
                <c:pt idx="18">
                  <c:v>6.3999395000000003</c:v>
                </c:pt>
                <c:pt idx="19">
                  <c:v>7.3070725999999997</c:v>
                </c:pt>
                <c:pt idx="20">
                  <c:v>8.3890867</c:v>
                </c:pt>
                <c:pt idx="21">
                  <c:v>9.5665226000000008</c:v>
                </c:pt>
                <c:pt idx="22">
                  <c:v>10.985117000000001</c:v>
                </c:pt>
                <c:pt idx="23">
                  <c:v>12.669816000000001</c:v>
                </c:pt>
                <c:pt idx="24">
                  <c:v>14.600778999999999</c:v>
                </c:pt>
                <c:pt idx="25">
                  <c:v>16.897541</c:v>
                </c:pt>
                <c:pt idx="26">
                  <c:v>19.440308000000002</c:v>
                </c:pt>
                <c:pt idx="27">
                  <c:v>22.485962000000001</c:v>
                </c:pt>
                <c:pt idx="28">
                  <c:v>26.002469999999999</c:v>
                </c:pt>
                <c:pt idx="29">
                  <c:v>30.026056000000001</c:v>
                </c:pt>
                <c:pt idx="30">
                  <c:v>34.635094000000002</c:v>
                </c:pt>
                <c:pt idx="31">
                  <c:v>39.927559000000002</c:v>
                </c:pt>
                <c:pt idx="32">
                  <c:v>45.949089000000001</c:v>
                </c:pt>
                <c:pt idx="33">
                  <c:v>52.878498</c:v>
                </c:pt>
                <c:pt idx="34">
                  <c:v>60.645938999999998</c:v>
                </c:pt>
                <c:pt idx="35">
                  <c:v>69.655890999999997</c:v>
                </c:pt>
                <c:pt idx="36">
                  <c:v>79.918792999999994</c:v>
                </c:pt>
                <c:pt idx="37">
                  <c:v>91.715491999999998</c:v>
                </c:pt>
                <c:pt idx="38">
                  <c:v>105.20099</c:v>
                </c:pt>
                <c:pt idx="39">
                  <c:v>120.67843000000001</c:v>
                </c:pt>
                <c:pt idx="40">
                  <c:v>138.56174999999999</c:v>
                </c:pt>
                <c:pt idx="41">
                  <c:v>158.92124999999999</c:v>
                </c:pt>
                <c:pt idx="42">
                  <c:v>182.60548</c:v>
                </c:pt>
                <c:pt idx="43">
                  <c:v>209.90771000000001</c:v>
                </c:pt>
                <c:pt idx="44">
                  <c:v>241.48743999999999</c:v>
                </c:pt>
                <c:pt idx="45">
                  <c:v>277.95058999999998</c:v>
                </c:pt>
                <c:pt idx="46">
                  <c:v>320.2944</c:v>
                </c:pt>
                <c:pt idx="47">
                  <c:v>368.64843999999999</c:v>
                </c:pt>
                <c:pt idx="48">
                  <c:v>422.32720999999998</c:v>
                </c:pt>
                <c:pt idx="49">
                  <c:v>479.72021000000001</c:v>
                </c:pt>
                <c:pt idx="50">
                  <c:v>540.70543999999995</c:v>
                </c:pt>
                <c:pt idx="51">
                  <c:v>611.52277000000004</c:v>
                </c:pt>
                <c:pt idx="52">
                  <c:v>701.59491000000003</c:v>
                </c:pt>
                <c:pt idx="53">
                  <c:v>831.02404999999999</c:v>
                </c:pt>
                <c:pt idx="54">
                  <c:v>1013.0729</c:v>
                </c:pt>
                <c:pt idx="55">
                  <c:v>1271.4204</c:v>
                </c:pt>
                <c:pt idx="56">
                  <c:v>1630.0364</c:v>
                </c:pt>
                <c:pt idx="57">
                  <c:v>2111.8796000000002</c:v>
                </c:pt>
                <c:pt idx="58">
                  <c:v>2733.8987000000002</c:v>
                </c:pt>
                <c:pt idx="59">
                  <c:v>3418.4965999999999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E9-4EE2-B99B-32540B11CE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963735055"/>
        <c:axId val="1015201951"/>
      </c:scatterChart>
      <c:valAx>
        <c:axId val="963735055"/>
        <c:scaling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201951"/>
        <c:crosses val="autoZero"/>
        <c:crossBetween val="midCat"/>
      </c:valAx>
      <c:valAx>
        <c:axId val="101520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735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3%Single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 Experimetal D3_2'!$B$4:$B$63</c:f>
              <c:numCache>
                <c:formatCode>0.00E+00</c:formatCode>
                <c:ptCount val="60"/>
                <c:pt idx="0">
                  <c:v>149.18987000000001</c:v>
                </c:pt>
                <c:pt idx="1">
                  <c:v>148.67947000000001</c:v>
                </c:pt>
                <c:pt idx="2">
                  <c:v>148.52374</c:v>
                </c:pt>
                <c:pt idx="3">
                  <c:v>148.57105999999999</c:v>
                </c:pt>
                <c:pt idx="4">
                  <c:v>148.8075</c:v>
                </c:pt>
                <c:pt idx="5">
                  <c:v>149.05981</c:v>
                </c:pt>
                <c:pt idx="6">
                  <c:v>149.42307</c:v>
                </c:pt>
                <c:pt idx="7">
                  <c:v>149.65108000000001</c:v>
                </c:pt>
                <c:pt idx="8">
                  <c:v>150.05468999999999</c:v>
                </c:pt>
                <c:pt idx="9">
                  <c:v>150.46239</c:v>
                </c:pt>
                <c:pt idx="10">
                  <c:v>150.9785</c:v>
                </c:pt>
                <c:pt idx="11">
                  <c:v>151.55985999999999</c:v>
                </c:pt>
                <c:pt idx="12">
                  <c:v>152.39521999999999</c:v>
                </c:pt>
                <c:pt idx="13">
                  <c:v>153.40062</c:v>
                </c:pt>
                <c:pt idx="14">
                  <c:v>154.5437</c:v>
                </c:pt>
                <c:pt idx="15">
                  <c:v>155.88105999999999</c:v>
                </c:pt>
                <c:pt idx="16">
                  <c:v>157.37607</c:v>
                </c:pt>
                <c:pt idx="17">
                  <c:v>158.90154000000001</c:v>
                </c:pt>
                <c:pt idx="18">
                  <c:v>160.43678</c:v>
                </c:pt>
                <c:pt idx="19">
                  <c:v>161.99064999999999</c:v>
                </c:pt>
                <c:pt idx="20">
                  <c:v>163.53833</c:v>
                </c:pt>
                <c:pt idx="21">
                  <c:v>165.17192</c:v>
                </c:pt>
                <c:pt idx="22">
                  <c:v>166.95247000000001</c:v>
                </c:pt>
                <c:pt idx="23">
                  <c:v>168.82863</c:v>
                </c:pt>
                <c:pt idx="24">
                  <c:v>170.85577000000001</c:v>
                </c:pt>
                <c:pt idx="25">
                  <c:v>173.26794000000001</c:v>
                </c:pt>
                <c:pt idx="26">
                  <c:v>175.97059999999999</c:v>
                </c:pt>
                <c:pt idx="27">
                  <c:v>179.03833</c:v>
                </c:pt>
                <c:pt idx="28">
                  <c:v>182.60068999999999</c:v>
                </c:pt>
                <c:pt idx="29">
                  <c:v>186.62174999999999</c:v>
                </c:pt>
                <c:pt idx="30">
                  <c:v>191.37049999999999</c:v>
                </c:pt>
                <c:pt idx="31">
                  <c:v>196.81007</c:v>
                </c:pt>
                <c:pt idx="32">
                  <c:v>203.02718999999999</c:v>
                </c:pt>
                <c:pt idx="33">
                  <c:v>210.21711999999999</c:v>
                </c:pt>
                <c:pt idx="34">
                  <c:v>218.42968999999999</c:v>
                </c:pt>
                <c:pt idx="35">
                  <c:v>227.91487000000001</c:v>
                </c:pt>
                <c:pt idx="36">
                  <c:v>238.82265000000001</c:v>
                </c:pt>
                <c:pt idx="37">
                  <c:v>251.19300999999999</c:v>
                </c:pt>
                <c:pt idx="38">
                  <c:v>265.43200999999999</c:v>
                </c:pt>
                <c:pt idx="39">
                  <c:v>281.66073999999998</c:v>
                </c:pt>
                <c:pt idx="40">
                  <c:v>300.41897999999998</c:v>
                </c:pt>
                <c:pt idx="41">
                  <c:v>321.55237</c:v>
                </c:pt>
                <c:pt idx="42">
                  <c:v>345.86676</c:v>
                </c:pt>
                <c:pt idx="43">
                  <c:v>373.67755</c:v>
                </c:pt>
                <c:pt idx="44">
                  <c:v>405.45465000000002</c:v>
                </c:pt>
                <c:pt idx="45">
                  <c:v>442.21364999999997</c:v>
                </c:pt>
                <c:pt idx="46">
                  <c:v>484.37563999999998</c:v>
                </c:pt>
                <c:pt idx="47">
                  <c:v>533.15832999999998</c:v>
                </c:pt>
                <c:pt idx="48">
                  <c:v>589.45001000000002</c:v>
                </c:pt>
                <c:pt idx="49">
                  <c:v>652.84551999999996</c:v>
                </c:pt>
                <c:pt idx="50">
                  <c:v>718.98595999999998</c:v>
                </c:pt>
                <c:pt idx="51">
                  <c:v>782.16314999999997</c:v>
                </c:pt>
                <c:pt idx="52">
                  <c:v>837.38422000000003</c:v>
                </c:pt>
                <c:pt idx="53">
                  <c:v>882.25194999999997</c:v>
                </c:pt>
                <c:pt idx="54">
                  <c:v>918.43073000000004</c:v>
                </c:pt>
                <c:pt idx="55">
                  <c:v>948.91858000000002</c:v>
                </c:pt>
                <c:pt idx="56">
                  <c:v>976.53557999999998</c:v>
                </c:pt>
                <c:pt idx="57">
                  <c:v>1003.6292</c:v>
                </c:pt>
                <c:pt idx="58">
                  <c:v>1033.7644</c:v>
                </c:pt>
                <c:pt idx="59">
                  <c:v>1062.3749</c:v>
                </c:pt>
              </c:numCache>
            </c:numRef>
          </c:xVal>
          <c:yVal>
            <c:numRef>
              <c:f>' Experimetal D3_2'!$C$4:$C$63</c:f>
              <c:numCache>
                <c:formatCode>0.00E+00</c:formatCode>
                <c:ptCount val="60"/>
                <c:pt idx="0">
                  <c:v>0.45826641000000001</c:v>
                </c:pt>
                <c:pt idx="1">
                  <c:v>0.89106887999999995</c:v>
                </c:pt>
                <c:pt idx="2">
                  <c:v>1.2283957000000001</c:v>
                </c:pt>
                <c:pt idx="3">
                  <c:v>1.5344639</c:v>
                </c:pt>
                <c:pt idx="4">
                  <c:v>1.843318</c:v>
                </c:pt>
                <c:pt idx="5">
                  <c:v>2.0975204000000001</c:v>
                </c:pt>
                <c:pt idx="6">
                  <c:v>2.3278696999999999</c:v>
                </c:pt>
                <c:pt idx="7">
                  <c:v>2.6172597</c:v>
                </c:pt>
                <c:pt idx="8">
                  <c:v>2.9220033000000001</c:v>
                </c:pt>
                <c:pt idx="9">
                  <c:v>3.3165631000000002</c:v>
                </c:pt>
                <c:pt idx="10">
                  <c:v>3.8622741999999999</c:v>
                </c:pt>
                <c:pt idx="11">
                  <c:v>4.4125804999999998</c:v>
                </c:pt>
                <c:pt idx="12">
                  <c:v>5.1316918999999999</c:v>
                </c:pt>
                <c:pt idx="13">
                  <c:v>5.9323521000000001</c:v>
                </c:pt>
                <c:pt idx="14">
                  <c:v>6.6058687999999997</c:v>
                </c:pt>
                <c:pt idx="15">
                  <c:v>7.3317432</c:v>
                </c:pt>
                <c:pt idx="16">
                  <c:v>7.9039216000000003</c:v>
                </c:pt>
                <c:pt idx="17">
                  <c:v>8.4525862000000007</c:v>
                </c:pt>
                <c:pt idx="18">
                  <c:v>8.9870090000000005</c:v>
                </c:pt>
                <c:pt idx="19">
                  <c:v>9.5810022000000004</c:v>
                </c:pt>
                <c:pt idx="20">
                  <c:v>10.281834999999999</c:v>
                </c:pt>
                <c:pt idx="21">
                  <c:v>11.137442</c:v>
                </c:pt>
                <c:pt idx="22">
                  <c:v>12.326654</c:v>
                </c:pt>
                <c:pt idx="23">
                  <c:v>13.677007</c:v>
                </c:pt>
                <c:pt idx="24">
                  <c:v>15.35586</c:v>
                </c:pt>
                <c:pt idx="25">
                  <c:v>17.354969000000001</c:v>
                </c:pt>
                <c:pt idx="26">
                  <c:v>19.748919000000001</c:v>
                </c:pt>
                <c:pt idx="27">
                  <c:v>22.553415000000001</c:v>
                </c:pt>
                <c:pt idx="28">
                  <c:v>25.847614</c:v>
                </c:pt>
                <c:pt idx="29">
                  <c:v>29.628240999999999</c:v>
                </c:pt>
                <c:pt idx="30">
                  <c:v>34.040683999999999</c:v>
                </c:pt>
                <c:pt idx="31">
                  <c:v>39.062904000000003</c:v>
                </c:pt>
                <c:pt idx="32">
                  <c:v>44.844653999999998</c:v>
                </c:pt>
                <c:pt idx="33">
                  <c:v>51.467232000000003</c:v>
                </c:pt>
                <c:pt idx="34">
                  <c:v>59.050358000000003</c:v>
                </c:pt>
                <c:pt idx="35">
                  <c:v>67.672156999999999</c:v>
                </c:pt>
                <c:pt idx="36">
                  <c:v>77.507462000000004</c:v>
                </c:pt>
                <c:pt idx="37">
                  <c:v>88.968040000000002</c:v>
                </c:pt>
                <c:pt idx="38">
                  <c:v>101.96216</c:v>
                </c:pt>
                <c:pt idx="39">
                  <c:v>116.90755</c:v>
                </c:pt>
                <c:pt idx="40">
                  <c:v>134.08122</c:v>
                </c:pt>
                <c:pt idx="41">
                  <c:v>153.75077999999999</c:v>
                </c:pt>
                <c:pt idx="42">
                  <c:v>176.44441</c:v>
                </c:pt>
                <c:pt idx="43">
                  <c:v>202.63642999999999</c:v>
                </c:pt>
                <c:pt idx="44">
                  <c:v>232.36383000000001</c:v>
                </c:pt>
                <c:pt idx="45">
                  <c:v>267.49301000000003</c:v>
                </c:pt>
                <c:pt idx="46">
                  <c:v>308.24029999999999</c:v>
                </c:pt>
                <c:pt idx="47">
                  <c:v>355.19817999999998</c:v>
                </c:pt>
                <c:pt idx="48">
                  <c:v>407.63315</c:v>
                </c:pt>
                <c:pt idx="49">
                  <c:v>464.89951000000002</c:v>
                </c:pt>
                <c:pt idx="50">
                  <c:v>527.16107</c:v>
                </c:pt>
                <c:pt idx="51">
                  <c:v>599.80023000000006</c:v>
                </c:pt>
                <c:pt idx="52">
                  <c:v>693.16765999999996</c:v>
                </c:pt>
                <c:pt idx="53">
                  <c:v>821.83569</c:v>
                </c:pt>
                <c:pt idx="54">
                  <c:v>1003.2464</c:v>
                </c:pt>
                <c:pt idx="55">
                  <c:v>1257.1605</c:v>
                </c:pt>
                <c:pt idx="56">
                  <c:v>1609.7634</c:v>
                </c:pt>
                <c:pt idx="57">
                  <c:v>2083.8366999999998</c:v>
                </c:pt>
                <c:pt idx="58">
                  <c:v>2695.7075</c:v>
                </c:pt>
                <c:pt idx="59">
                  <c:v>3370.7129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B9-406E-8DD7-34C655BEFB7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963735055"/>
        <c:axId val="1015201951"/>
      </c:scatterChart>
      <c:valAx>
        <c:axId val="963735055"/>
        <c:scaling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201951"/>
        <c:crosses val="autoZero"/>
        <c:crossBetween val="midCat"/>
      </c:valAx>
      <c:valAx>
        <c:axId val="101520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735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xVal>
            <c:numRef>
              <c:f>' Experimetal D12_1'!$B$4:$B$63</c:f>
              <c:numCache>
                <c:formatCode>0.00E+00</c:formatCode>
                <c:ptCount val="60"/>
                <c:pt idx="0">
                  <c:v>140.97951</c:v>
                </c:pt>
                <c:pt idx="1">
                  <c:v>140.61391</c:v>
                </c:pt>
                <c:pt idx="2">
                  <c:v>140.53297000000001</c:v>
                </c:pt>
                <c:pt idx="3">
                  <c:v>140.60633999999999</c:v>
                </c:pt>
                <c:pt idx="4">
                  <c:v>140.70931999999999</c:v>
                </c:pt>
                <c:pt idx="5">
                  <c:v>140.87363999999999</c:v>
                </c:pt>
                <c:pt idx="6">
                  <c:v>141.09554</c:v>
                </c:pt>
                <c:pt idx="7">
                  <c:v>141.25984</c:v>
                </c:pt>
                <c:pt idx="8">
                  <c:v>141.47769</c:v>
                </c:pt>
                <c:pt idx="9">
                  <c:v>141.76541</c:v>
                </c:pt>
                <c:pt idx="10">
                  <c:v>142.07253</c:v>
                </c:pt>
                <c:pt idx="11">
                  <c:v>142.31952000000001</c:v>
                </c:pt>
                <c:pt idx="12">
                  <c:v>142.69873000000001</c:v>
                </c:pt>
                <c:pt idx="13">
                  <c:v>143.13271</c:v>
                </c:pt>
                <c:pt idx="14">
                  <c:v>143.61993000000001</c:v>
                </c:pt>
                <c:pt idx="15">
                  <c:v>144.18968000000001</c:v>
                </c:pt>
                <c:pt idx="16">
                  <c:v>144.87459000000001</c:v>
                </c:pt>
                <c:pt idx="17">
                  <c:v>145.59209999999999</c:v>
                </c:pt>
                <c:pt idx="18">
                  <c:v>146.49149</c:v>
                </c:pt>
                <c:pt idx="19">
                  <c:v>147.48506</c:v>
                </c:pt>
                <c:pt idx="20">
                  <c:v>148.59932000000001</c:v>
                </c:pt>
                <c:pt idx="21">
                  <c:v>149.90521000000001</c:v>
                </c:pt>
                <c:pt idx="22">
                  <c:v>151.45574999999999</c:v>
                </c:pt>
                <c:pt idx="23">
                  <c:v>153.1696</c:v>
                </c:pt>
                <c:pt idx="24">
                  <c:v>155.26363000000001</c:v>
                </c:pt>
                <c:pt idx="25">
                  <c:v>157.59488999999999</c:v>
                </c:pt>
                <c:pt idx="26">
                  <c:v>160.39517000000001</c:v>
                </c:pt>
                <c:pt idx="27">
                  <c:v>163.63866999999999</c:v>
                </c:pt>
                <c:pt idx="28">
                  <c:v>167.49782999999999</c:v>
                </c:pt>
                <c:pt idx="29">
                  <c:v>171.99699000000001</c:v>
                </c:pt>
                <c:pt idx="30">
                  <c:v>177.36394999999999</c:v>
                </c:pt>
                <c:pt idx="31">
                  <c:v>183.66135</c:v>
                </c:pt>
                <c:pt idx="32">
                  <c:v>191.12128999999999</c:v>
                </c:pt>
                <c:pt idx="33">
                  <c:v>199.88354000000001</c:v>
                </c:pt>
                <c:pt idx="34">
                  <c:v>210.28043</c:v>
                </c:pt>
                <c:pt idx="35">
                  <c:v>222.58705</c:v>
                </c:pt>
                <c:pt idx="36">
                  <c:v>237.24965</c:v>
                </c:pt>
                <c:pt idx="37">
                  <c:v>254.73737</c:v>
                </c:pt>
                <c:pt idx="38">
                  <c:v>275.20632999999998</c:v>
                </c:pt>
                <c:pt idx="39">
                  <c:v>299.28210000000001</c:v>
                </c:pt>
                <c:pt idx="40">
                  <c:v>326.35903999999999</c:v>
                </c:pt>
                <c:pt idx="41">
                  <c:v>354.91030999999998</c:v>
                </c:pt>
                <c:pt idx="42">
                  <c:v>382.78616</c:v>
                </c:pt>
                <c:pt idx="43">
                  <c:v>407.88904000000002</c:v>
                </c:pt>
                <c:pt idx="44">
                  <c:v>429.39861999999999</c:v>
                </c:pt>
                <c:pt idx="45">
                  <c:v>447.57738999999998</c:v>
                </c:pt>
                <c:pt idx="46">
                  <c:v>464.26076999999998</c:v>
                </c:pt>
                <c:pt idx="47">
                  <c:v>480.01839999999999</c:v>
                </c:pt>
                <c:pt idx="48">
                  <c:v>497.33895999999999</c:v>
                </c:pt>
                <c:pt idx="49">
                  <c:v>516.90259000000003</c:v>
                </c:pt>
                <c:pt idx="50">
                  <c:v>541.11266999999998</c:v>
                </c:pt>
                <c:pt idx="51">
                  <c:v>571.48650999999995</c:v>
                </c:pt>
                <c:pt idx="52">
                  <c:v>613.45648000000006</c:v>
                </c:pt>
                <c:pt idx="53">
                  <c:v>664.40246999999999</c:v>
                </c:pt>
                <c:pt idx="54">
                  <c:v>733.75134000000003</c:v>
                </c:pt>
                <c:pt idx="55">
                  <c:v>828.54876999999999</c:v>
                </c:pt>
                <c:pt idx="56">
                  <c:v>953.10790999999995</c:v>
                </c:pt>
                <c:pt idx="57">
                  <c:v>1123.3407999999999</c:v>
                </c:pt>
                <c:pt idx="58">
                  <c:v>1352.7095999999999</c:v>
                </c:pt>
              </c:numCache>
            </c:numRef>
          </c:xVal>
          <c:yVal>
            <c:numRef>
              <c:f>' Experimetal D12_1'!$C$4:$C$63</c:f>
              <c:numCache>
                <c:formatCode>0.00E+00</c:formatCode>
                <c:ptCount val="60"/>
                <c:pt idx="0">
                  <c:v>1.4951314</c:v>
                </c:pt>
                <c:pt idx="1">
                  <c:v>1.4903028</c:v>
                </c:pt>
                <c:pt idx="2">
                  <c:v>1.5115626</c:v>
                </c:pt>
                <c:pt idx="3">
                  <c:v>1.5329535999999999</c:v>
                </c:pt>
                <c:pt idx="4">
                  <c:v>1.5973583</c:v>
                </c:pt>
                <c:pt idx="5">
                  <c:v>1.5735158</c:v>
                </c:pt>
                <c:pt idx="6">
                  <c:v>1.6356637000000001</c:v>
                </c:pt>
                <c:pt idx="7">
                  <c:v>1.7461213</c:v>
                </c:pt>
                <c:pt idx="8">
                  <c:v>1.8175739</c:v>
                </c:pt>
                <c:pt idx="9">
                  <c:v>2.0306280000000001</c:v>
                </c:pt>
                <c:pt idx="10">
                  <c:v>2.23089</c:v>
                </c:pt>
                <c:pt idx="11">
                  <c:v>2.4697184999999999</c:v>
                </c:pt>
                <c:pt idx="12">
                  <c:v>2.8097951000000001</c:v>
                </c:pt>
                <c:pt idx="13">
                  <c:v>3.2307049999999999</c:v>
                </c:pt>
                <c:pt idx="14">
                  <c:v>3.6810882</c:v>
                </c:pt>
                <c:pt idx="15">
                  <c:v>4.2727985000000004</c:v>
                </c:pt>
                <c:pt idx="16">
                  <c:v>4.9236731999999996</c:v>
                </c:pt>
                <c:pt idx="17">
                  <c:v>5.6824960999999998</c:v>
                </c:pt>
                <c:pt idx="18">
                  <c:v>6.5693182999999999</c:v>
                </c:pt>
                <c:pt idx="19">
                  <c:v>7.6075568000000002</c:v>
                </c:pt>
                <c:pt idx="20">
                  <c:v>8.7882613999999997</c:v>
                </c:pt>
                <c:pt idx="21">
                  <c:v>10.205259</c:v>
                </c:pt>
                <c:pt idx="22">
                  <c:v>11.911441</c:v>
                </c:pt>
                <c:pt idx="23">
                  <c:v>13.872209</c:v>
                </c:pt>
                <c:pt idx="24">
                  <c:v>16.160008999999999</c:v>
                </c:pt>
                <c:pt idx="25">
                  <c:v>18.925370999999998</c:v>
                </c:pt>
                <c:pt idx="26">
                  <c:v>22.175892000000001</c:v>
                </c:pt>
                <c:pt idx="27">
                  <c:v>26.018785000000001</c:v>
                </c:pt>
                <c:pt idx="28">
                  <c:v>30.523146000000001</c:v>
                </c:pt>
                <c:pt idx="29">
                  <c:v>35.840496000000002</c:v>
                </c:pt>
                <c:pt idx="30">
                  <c:v>42.070625</c:v>
                </c:pt>
                <c:pt idx="31">
                  <c:v>49.353096000000001</c:v>
                </c:pt>
                <c:pt idx="32">
                  <c:v>57.877254000000001</c:v>
                </c:pt>
                <c:pt idx="33">
                  <c:v>67.767914000000005</c:v>
                </c:pt>
                <c:pt idx="34">
                  <c:v>79.225516999999996</c:v>
                </c:pt>
                <c:pt idx="35">
                  <c:v>92.655913999999996</c:v>
                </c:pt>
                <c:pt idx="36">
                  <c:v>107.96266</c:v>
                </c:pt>
                <c:pt idx="37">
                  <c:v>125.56179</c:v>
                </c:pt>
                <c:pt idx="38">
                  <c:v>145.36623</c:v>
                </c:pt>
                <c:pt idx="39">
                  <c:v>166.94215</c:v>
                </c:pt>
                <c:pt idx="40">
                  <c:v>190.21628000000001</c:v>
                </c:pt>
                <c:pt idx="41">
                  <c:v>214.84612000000001</c:v>
                </c:pt>
                <c:pt idx="42">
                  <c:v>243.12146000000001</c:v>
                </c:pt>
                <c:pt idx="43">
                  <c:v>278.55520999999999</c:v>
                </c:pt>
                <c:pt idx="44">
                  <c:v>326.72638000000001</c:v>
                </c:pt>
                <c:pt idx="45">
                  <c:v>393.68176</c:v>
                </c:pt>
                <c:pt idx="46">
                  <c:v>487.64022999999997</c:v>
                </c:pt>
                <c:pt idx="47">
                  <c:v>616.47852</c:v>
                </c:pt>
                <c:pt idx="48">
                  <c:v>791.38232000000005</c:v>
                </c:pt>
                <c:pt idx="49">
                  <c:v>1027.2747999999999</c:v>
                </c:pt>
                <c:pt idx="50">
                  <c:v>1341.6498999999999</c:v>
                </c:pt>
                <c:pt idx="51">
                  <c:v>1760.8073999999999</c:v>
                </c:pt>
                <c:pt idx="52">
                  <c:v>2313.3701000000001</c:v>
                </c:pt>
                <c:pt idx="53">
                  <c:v>3050.7804999999998</c:v>
                </c:pt>
                <c:pt idx="54">
                  <c:v>4020.8015</c:v>
                </c:pt>
                <c:pt idx="55">
                  <c:v>5302.2489999999998</c:v>
                </c:pt>
                <c:pt idx="56">
                  <c:v>7007.2852000000003</c:v>
                </c:pt>
                <c:pt idx="57">
                  <c:v>9221.6748000000007</c:v>
                </c:pt>
                <c:pt idx="58">
                  <c:v>12168.3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v>3%Single</c:v>
                </c15:tx>
              </c15:filteredSeriesTitle>
            </c:ext>
            <c:ext xmlns:c16="http://schemas.microsoft.com/office/drawing/2014/chart" uri="{C3380CC4-5D6E-409C-BE32-E72D297353CC}">
              <c16:uniqueId val="{00000000-F0E4-4467-BD97-ADCA92647247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963735055"/>
        <c:axId val="1015201951"/>
      </c:scatterChart>
      <c:valAx>
        <c:axId val="963735055"/>
        <c:scaling>
          <c:orientation val="minMax"/>
          <c:max val="1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201951"/>
        <c:crosses val="autoZero"/>
        <c:crossBetween val="midCat"/>
        <c:majorUnit val="200"/>
      </c:valAx>
      <c:valAx>
        <c:axId val="101520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735055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 Experimetal D3_1'!$B$4:$B$103</c:f>
              <c:numCache>
                <c:formatCode>0.00E+00</c:formatCode>
                <c:ptCount val="100"/>
                <c:pt idx="0">
                  <c:v>158.13509999999999</c:v>
                </c:pt>
                <c:pt idx="1">
                  <c:v>157.23697999999999</c:v>
                </c:pt>
                <c:pt idx="2">
                  <c:v>156.73133999999999</c:v>
                </c:pt>
                <c:pt idx="3">
                  <c:v>156.42639</c:v>
                </c:pt>
                <c:pt idx="4">
                  <c:v>156.37221</c:v>
                </c:pt>
                <c:pt idx="5">
                  <c:v>156.37257</c:v>
                </c:pt>
                <c:pt idx="6">
                  <c:v>156.48464999999999</c:v>
                </c:pt>
                <c:pt idx="7">
                  <c:v>156.64225999999999</c:v>
                </c:pt>
                <c:pt idx="8">
                  <c:v>156.87702999999999</c:v>
                </c:pt>
                <c:pt idx="9">
                  <c:v>157.13274000000001</c:v>
                </c:pt>
                <c:pt idx="10">
                  <c:v>157.4041</c:v>
                </c:pt>
                <c:pt idx="11">
                  <c:v>157.79263</c:v>
                </c:pt>
                <c:pt idx="12">
                  <c:v>158.21549999999999</c:v>
                </c:pt>
                <c:pt idx="13">
                  <c:v>158.69208</c:v>
                </c:pt>
                <c:pt idx="14">
                  <c:v>159.22971999999999</c:v>
                </c:pt>
                <c:pt idx="15">
                  <c:v>159.89223999999999</c:v>
                </c:pt>
                <c:pt idx="16">
                  <c:v>160.60556</c:v>
                </c:pt>
                <c:pt idx="17">
                  <c:v>161.35309000000001</c:v>
                </c:pt>
                <c:pt idx="18">
                  <c:v>162.27986000000001</c:v>
                </c:pt>
                <c:pt idx="19">
                  <c:v>163.26498000000001</c:v>
                </c:pt>
                <c:pt idx="20">
                  <c:v>164.39563000000001</c:v>
                </c:pt>
                <c:pt idx="21">
                  <c:v>165.73184000000001</c:v>
                </c:pt>
                <c:pt idx="22">
                  <c:v>167.17517000000001</c:v>
                </c:pt>
                <c:pt idx="23">
                  <c:v>168.90347</c:v>
                </c:pt>
                <c:pt idx="24">
                  <c:v>170.86661000000001</c:v>
                </c:pt>
                <c:pt idx="25">
                  <c:v>173.15621999999999</c:v>
                </c:pt>
                <c:pt idx="26">
                  <c:v>175.76091</c:v>
                </c:pt>
                <c:pt idx="27">
                  <c:v>178.80412000000001</c:v>
                </c:pt>
                <c:pt idx="28">
                  <c:v>182.39748</c:v>
                </c:pt>
                <c:pt idx="29">
                  <c:v>186.59366</c:v>
                </c:pt>
                <c:pt idx="30">
                  <c:v>191.3698</c:v>
                </c:pt>
                <c:pt idx="31">
                  <c:v>196.92876999999999</c:v>
                </c:pt>
                <c:pt idx="32">
                  <c:v>203.30591999999999</c:v>
                </c:pt>
                <c:pt idx="33">
                  <c:v>210.67421999999999</c:v>
                </c:pt>
                <c:pt idx="34">
                  <c:v>219.08431999999999</c:v>
                </c:pt>
                <c:pt idx="35">
                  <c:v>228.83778000000001</c:v>
                </c:pt>
                <c:pt idx="36">
                  <c:v>240.04031000000001</c:v>
                </c:pt>
                <c:pt idx="37">
                  <c:v>252.85352</c:v>
                </c:pt>
                <c:pt idx="38">
                  <c:v>267.47228999999999</c:v>
                </c:pt>
                <c:pt idx="39">
                  <c:v>284.18270999999999</c:v>
                </c:pt>
                <c:pt idx="40">
                  <c:v>303.43137000000002</c:v>
                </c:pt>
                <c:pt idx="41">
                  <c:v>325.31085000000002</c:v>
                </c:pt>
                <c:pt idx="42">
                  <c:v>350.43893000000003</c:v>
                </c:pt>
                <c:pt idx="43">
                  <c:v>379.22838999999999</c:v>
                </c:pt>
                <c:pt idx="44">
                  <c:v>412.26190000000003</c:v>
                </c:pt>
                <c:pt idx="45">
                  <c:v>449.68410999999998</c:v>
                </c:pt>
                <c:pt idx="46">
                  <c:v>494.19812000000002</c:v>
                </c:pt>
                <c:pt idx="47">
                  <c:v>545.48932000000002</c:v>
                </c:pt>
                <c:pt idx="48">
                  <c:v>605.62531000000001</c:v>
                </c:pt>
                <c:pt idx="49">
                  <c:v>673.19530999999995</c:v>
                </c:pt>
                <c:pt idx="50">
                  <c:v>743.05913999999996</c:v>
                </c:pt>
                <c:pt idx="51">
                  <c:v>808.65752999999995</c:v>
                </c:pt>
                <c:pt idx="52">
                  <c:v>864.22649999999999</c:v>
                </c:pt>
                <c:pt idx="53">
                  <c:v>908.82275000000004</c:v>
                </c:pt>
                <c:pt idx="54">
                  <c:v>944.36139000000003</c:v>
                </c:pt>
                <c:pt idx="55">
                  <c:v>973.33752000000004</c:v>
                </c:pt>
                <c:pt idx="56">
                  <c:v>999.64880000000005</c:v>
                </c:pt>
                <c:pt idx="57">
                  <c:v>1027.1344999999999</c:v>
                </c:pt>
                <c:pt idx="58">
                  <c:v>1054.1971000000001</c:v>
                </c:pt>
                <c:pt idx="59">
                  <c:v>1087.1027999999999</c:v>
                </c:pt>
              </c:numCache>
            </c:numRef>
          </c:xVal>
          <c:yVal>
            <c:numRef>
              <c:f>Experimental!#REF!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83-4624-BB67-509CD91208D8}"/>
            </c:ext>
          </c:extLst>
        </c:ser>
        <c:ser>
          <c:idx val="1"/>
          <c:order val="1"/>
          <c:tx>
            <c:v>Uniform Fit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Uniform!$C$8:$C$107</c:f>
              <c:numCache>
                <c:formatCode>General</c:formatCode>
                <c:ptCount val="100"/>
                <c:pt idx="0">
                  <c:v>15.909282766935799</c:v>
                </c:pt>
                <c:pt idx="1">
                  <c:v>18.391120814688801</c:v>
                </c:pt>
                <c:pt idx="2">
                  <c:v>21.2595982666436</c:v>
                </c:pt>
                <c:pt idx="3">
                  <c:v>24.5749097335013</c:v>
                </c:pt>
                <c:pt idx="4">
                  <c:v>28.4075654166408</c:v>
                </c:pt>
                <c:pt idx="5">
                  <c:v>32.836326906426301</c:v>
                </c:pt>
                <c:pt idx="6">
                  <c:v>37.958253276652897</c:v>
                </c:pt>
                <c:pt idx="7">
                  <c:v>43.875150235772502</c:v>
                </c:pt>
                <c:pt idx="8">
                  <c:v>50.722333732157303</c:v>
                </c:pt>
                <c:pt idx="9">
                  <c:v>58.632192641137799</c:v>
                </c:pt>
                <c:pt idx="10">
                  <c:v>67.7625645665115</c:v>
                </c:pt>
                <c:pt idx="11">
                  <c:v>77.981081394773398</c:v>
                </c:pt>
                <c:pt idx="12">
                  <c:v>90.396127527095899</c:v>
                </c:pt>
                <c:pt idx="13">
                  <c:v>104.66712179320101</c:v>
                </c:pt>
                <c:pt idx="14">
                  <c:v>121.019716493605</c:v>
                </c:pt>
                <c:pt idx="15">
                  <c:v>139.83504006676301</c:v>
                </c:pt>
                <c:pt idx="16">
                  <c:v>161.66438874512599</c:v>
                </c:pt>
                <c:pt idx="17">
                  <c:v>187.651281821927</c:v>
                </c:pt>
                <c:pt idx="18">
                  <c:v>218.79219415749</c:v>
                </c:pt>
                <c:pt idx="19">
                  <c:v>254.24651214830001</c:v>
                </c:pt>
                <c:pt idx="20">
                  <c:v>290.39714259154101</c:v>
                </c:pt>
                <c:pt idx="21">
                  <c:v>322.57432440004902</c:v>
                </c:pt>
                <c:pt idx="22">
                  <c:v>347.451253215581</c:v>
                </c:pt>
                <c:pt idx="23">
                  <c:v>364.640792752778</c:v>
                </c:pt>
                <c:pt idx="24">
                  <c:v>375.55684787166302</c:v>
                </c:pt>
                <c:pt idx="25">
                  <c:v>382.19292237597398</c:v>
                </c:pt>
                <c:pt idx="26">
                  <c:v>386.06195628554298</c:v>
                </c:pt>
                <c:pt idx="27">
                  <c:v>388.28859396198101</c:v>
                </c:pt>
                <c:pt idx="28">
                  <c:v>389.55012183674</c:v>
                </c:pt>
                <c:pt idx="29">
                  <c:v>390.26599583055997</c:v>
                </c:pt>
                <c:pt idx="30">
                  <c:v>390.66947541520699</c:v>
                </c:pt>
                <c:pt idx="31">
                  <c:v>390.89408296124202</c:v>
                </c:pt>
                <c:pt idx="32">
                  <c:v>391.02067695096798</c:v>
                </c:pt>
                <c:pt idx="33">
                  <c:v>391.09160093846998</c:v>
                </c:pt>
                <c:pt idx="34">
                  <c:v>391.13120150334299</c:v>
                </c:pt>
                <c:pt idx="35">
                  <c:v>391.15347576266299</c:v>
                </c:pt>
                <c:pt idx="36">
                  <c:v>391.16595626102003</c:v>
                </c:pt>
                <c:pt idx="37">
                  <c:v>391.17296669165597</c:v>
                </c:pt>
                <c:pt idx="38">
                  <c:v>391.17687344780597</c:v>
                </c:pt>
                <c:pt idx="39">
                  <c:v>391.17906362857701</c:v>
                </c:pt>
                <c:pt idx="40">
                  <c:v>391.18029803178899</c:v>
                </c:pt>
                <c:pt idx="41">
                  <c:v>391.18098137581899</c:v>
                </c:pt>
                <c:pt idx="42">
                  <c:v>391.18136736307599</c:v>
                </c:pt>
                <c:pt idx="43">
                  <c:v>391.18158335901398</c:v>
                </c:pt>
                <c:pt idx="44">
                  <c:v>391.18170427844399</c:v>
                </c:pt>
                <c:pt idx="45">
                  <c:v>391.18177189635401</c:v>
                </c:pt>
                <c:pt idx="46">
                  <c:v>391.18180986684899</c:v>
                </c:pt>
                <c:pt idx="47">
                  <c:v>391.18183109269802</c:v>
                </c:pt>
                <c:pt idx="48">
                  <c:v>391.18184293336799</c:v>
                </c:pt>
                <c:pt idx="49">
                  <c:v>391.18184959416601</c:v>
                </c:pt>
                <c:pt idx="50">
                  <c:v>391.18185331735998</c:v>
                </c:pt>
                <c:pt idx="51">
                  <c:v>391.18185541103202</c:v>
                </c:pt>
                <c:pt idx="52">
                  <c:v>391.181856583799</c:v>
                </c:pt>
                <c:pt idx="53">
                  <c:v>391.18185723854401</c:v>
                </c:pt>
                <c:pt idx="54">
                  <c:v>391.18185761236401</c:v>
                </c:pt>
                <c:pt idx="55">
                  <c:v>391.18185782875003</c:v>
                </c:pt>
                <c:pt idx="56">
                  <c:v>391.181857933679</c:v>
                </c:pt>
                <c:pt idx="57">
                  <c:v>391.18185799331502</c:v>
                </c:pt>
                <c:pt idx="58">
                  <c:v>391.18185802190698</c:v>
                </c:pt>
                <c:pt idx="59">
                  <c:v>391.18185804170099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Uniform!$D$8:$D$107</c:f>
              <c:numCache>
                <c:formatCode>General</c:formatCode>
                <c:ptCount val="100"/>
                <c:pt idx="0">
                  <c:v>15.909282766935799</c:v>
                </c:pt>
                <c:pt idx="1">
                  <c:v>18.391120814688801</c:v>
                </c:pt>
                <c:pt idx="2">
                  <c:v>21.2595982666436</c:v>
                </c:pt>
                <c:pt idx="3">
                  <c:v>24.574909733501201</c:v>
                </c:pt>
                <c:pt idx="4">
                  <c:v>28.407565416640701</c:v>
                </c:pt>
                <c:pt idx="5">
                  <c:v>32.836326906426102</c:v>
                </c:pt>
                <c:pt idx="6">
                  <c:v>37.958253276650197</c:v>
                </c:pt>
                <c:pt idx="7">
                  <c:v>43.875150236196298</c:v>
                </c:pt>
                <c:pt idx="8">
                  <c:v>50.722333715614297</c:v>
                </c:pt>
                <c:pt idx="9">
                  <c:v>58.632193078655398</c:v>
                </c:pt>
                <c:pt idx="10">
                  <c:v>67.762556412338299</c:v>
                </c:pt>
                <c:pt idx="11">
                  <c:v>77.981137013470203</c:v>
                </c:pt>
                <c:pt idx="12">
                  <c:v>90.396463640648804</c:v>
                </c:pt>
                <c:pt idx="13">
                  <c:v>104.66160081414</c:v>
                </c:pt>
                <c:pt idx="14">
                  <c:v>121.011730591354</c:v>
                </c:pt>
                <c:pt idx="15">
                  <c:v>139.94480855385501</c:v>
                </c:pt>
                <c:pt idx="16">
                  <c:v>162.042056477344</c:v>
                </c:pt>
                <c:pt idx="17">
                  <c:v>187.64331126165601</c:v>
                </c:pt>
                <c:pt idx="18">
                  <c:v>215.92250713069299</c:v>
                </c:pt>
                <c:pt idx="19">
                  <c:v>245.143392624179</c:v>
                </c:pt>
                <c:pt idx="20">
                  <c:v>274.915302555979</c:v>
                </c:pt>
                <c:pt idx="21">
                  <c:v>308.82682873217198</c:v>
                </c:pt>
                <c:pt idx="22">
                  <c:v>354.14601322124099</c:v>
                </c:pt>
                <c:pt idx="23">
                  <c:v>420.185455465117</c:v>
                </c:pt>
                <c:pt idx="24">
                  <c:v>516.33552422389096</c:v>
                </c:pt>
                <c:pt idx="25">
                  <c:v>654.30110684054898</c:v>
                </c:pt>
                <c:pt idx="26">
                  <c:v>845.91349587208003</c:v>
                </c:pt>
                <c:pt idx="27">
                  <c:v>1108.8992164789099</c:v>
                </c:pt>
                <c:pt idx="28">
                  <c:v>1464.1157918722199</c:v>
                </c:pt>
                <c:pt idx="29">
                  <c:v>1944.7721531499999</c:v>
                </c:pt>
                <c:pt idx="30">
                  <c:v>2592.898637236</c:v>
                </c:pt>
                <c:pt idx="31">
                  <c:v>3454.4983390030002</c:v>
                </c:pt>
                <c:pt idx="32">
                  <c:v>4611.8527874527699</c:v>
                </c:pt>
                <c:pt idx="33">
                  <c:v>6159.9773852917997</c:v>
                </c:pt>
                <c:pt idx="34">
                  <c:v>8220.2153097379305</c:v>
                </c:pt>
                <c:pt idx="35">
                  <c:v>10980.2026257419</c:v>
                </c:pt>
                <c:pt idx="36">
                  <c:v>14668.085927668901</c:v>
                </c:pt>
                <c:pt idx="37">
                  <c:v>19615.124460999901</c:v>
                </c:pt>
                <c:pt idx="38">
                  <c:v>26196.765244950999</c:v>
                </c:pt>
                <c:pt idx="39">
                  <c:v>34987.229468323298</c:v>
                </c:pt>
                <c:pt idx="40">
                  <c:v>46825.8244360686</c:v>
                </c:pt>
                <c:pt idx="41">
                  <c:v>62463.518044620403</c:v>
                </c:pt>
                <c:pt idx="42">
                  <c:v>83490.549084506594</c:v>
                </c:pt>
                <c:pt idx="43">
                  <c:v>111585.598667898</c:v>
                </c:pt>
                <c:pt idx="44">
                  <c:v>149133.96966448499</c:v>
                </c:pt>
                <c:pt idx="45">
                  <c:v>199227.997334738</c:v>
                </c:pt>
                <c:pt idx="46">
                  <c:v>266373.48181806202</c:v>
                </c:pt>
                <c:pt idx="47">
                  <c:v>356048.08872237802</c:v>
                </c:pt>
                <c:pt idx="48">
                  <c:v>475275.51997796103</c:v>
                </c:pt>
                <c:pt idx="49">
                  <c:v>635121.76678243896</c:v>
                </c:pt>
                <c:pt idx="50">
                  <c:v>848154.38584440202</c:v>
                </c:pt>
                <c:pt idx="51">
                  <c:v>1133699.0914541199</c:v>
                </c:pt>
                <c:pt idx="52">
                  <c:v>1514551.47406346</c:v>
                </c:pt>
                <c:pt idx="53">
                  <c:v>2023200.9539586999</c:v>
                </c:pt>
                <c:pt idx="54">
                  <c:v>2703491.7055196702</c:v>
                </c:pt>
                <c:pt idx="55">
                  <c:v>3613490.5205611498</c:v>
                </c:pt>
                <c:pt idx="56">
                  <c:v>4835937.31908115</c:v>
                </c:pt>
                <c:pt idx="57">
                  <c:v>6449506.1610115897</c:v>
                </c:pt>
                <c:pt idx="58">
                  <c:v>8075136.21045601</c:v>
                </c:pt>
                <c:pt idx="59">
                  <c:v>10778631.8002958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83-4624-BB67-509CD9120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602623"/>
        <c:axId val="1913048335"/>
      </c:scatterChart>
      <c:valAx>
        <c:axId val="815602623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048335"/>
        <c:crosses val="autoZero"/>
        <c:crossBetween val="midCat"/>
        <c:majorUnit val="100"/>
        <c:minorUnit val="100"/>
      </c:valAx>
      <c:valAx>
        <c:axId val="1913048335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60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219075</xdr:colOff>
      <xdr:row>14</xdr:row>
      <xdr:rowOff>9524</xdr:rowOff>
    </xdr:from>
    <xdr:to>
      <xdr:col>16</xdr:col>
      <xdr:colOff>419100</xdr:colOff>
      <xdr:row>31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6AD33F-40E8-487C-8347-2A020A4F3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0.32033</cdr:x>
      <cdr:y>0.25132</cdr:y>
    </cdr:from>
    <cdr:to>
      <cdr:x>0.35252</cdr:x>
      <cdr:y>0.90854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93120804-BF63-4F84-8153-5E315F9C553D}"/>
            </a:ext>
          </a:extLst>
        </cdr:cNvPr>
        <cdr:cNvCxnSpPr/>
      </cdr:nvCxnSpPr>
      <cdr:spPr>
        <a:xfrm xmlns:a="http://schemas.openxmlformats.org/drawingml/2006/main" flipH="1">
          <a:off x="1408339" y="845004"/>
          <a:ext cx="141514" cy="22098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0.14206</cdr:x>
      <cdr:y>0.73371</cdr:y>
    </cdr:from>
    <cdr:to>
      <cdr:x>0.4008</cdr:x>
      <cdr:y>0.73371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BE4365AA-9088-4082-AAA7-F2270C084EC7}"/>
            </a:ext>
          </a:extLst>
        </cdr:cNvPr>
        <cdr:cNvCxnSpPr/>
      </cdr:nvCxnSpPr>
      <cdr:spPr>
        <a:xfrm xmlns:a="http://schemas.openxmlformats.org/drawingml/2006/main">
          <a:off x="624568" y="2466976"/>
          <a:ext cx="1137557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661078</xdr:colOff>
      <xdr:row>12</xdr:row>
      <xdr:rowOff>19057</xdr:rowOff>
    </xdr:from>
    <xdr:to>
      <xdr:col>11</xdr:col>
      <xdr:colOff>504233</xdr:colOff>
      <xdr:row>29</xdr:row>
      <xdr:rowOff>142883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695B34-AB95-4022-8487-9437E1EE9F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0.31371</cdr:x>
      <cdr:y>0.25132</cdr:y>
    </cdr:from>
    <cdr:to>
      <cdr:x>0.34697</cdr:x>
      <cdr:y>0.92737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93120804-BF63-4F84-8153-5E315F9C553D}"/>
            </a:ext>
          </a:extLst>
        </cdr:cNvPr>
        <cdr:cNvCxnSpPr/>
      </cdr:nvCxnSpPr>
      <cdr:spPr>
        <a:xfrm xmlns:a="http://schemas.openxmlformats.org/drawingml/2006/main" flipH="1">
          <a:off x="1373625" y="845020"/>
          <a:ext cx="145627" cy="2273094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0.13465</cdr:x>
      <cdr:y>0.74335</cdr:y>
    </cdr:from>
    <cdr:to>
      <cdr:x>0.39339</cdr:x>
      <cdr:y>0.74335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BE4365AA-9088-4082-AAA7-F2270C084EC7}"/>
            </a:ext>
          </a:extLst>
        </cdr:cNvPr>
        <cdr:cNvCxnSpPr/>
      </cdr:nvCxnSpPr>
      <cdr:spPr>
        <a:xfrm xmlns:a="http://schemas.openxmlformats.org/drawingml/2006/main">
          <a:off x="589609" y="2499398"/>
          <a:ext cx="1132939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661078</xdr:colOff>
      <xdr:row>12</xdr:row>
      <xdr:rowOff>19057</xdr:rowOff>
    </xdr:from>
    <xdr:to>
      <xdr:col>11</xdr:col>
      <xdr:colOff>504233</xdr:colOff>
      <xdr:row>29</xdr:row>
      <xdr:rowOff>142883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BD2D66-9C7F-4723-ACCA-9F581546CC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0.16727</cdr:x>
      <cdr:y>0.09004</cdr:y>
    </cdr:from>
    <cdr:to>
      <cdr:x>0.22064</cdr:x>
      <cdr:y>0.91233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93120804-BF63-4F84-8153-5E315F9C553D}"/>
            </a:ext>
          </a:extLst>
        </cdr:cNvPr>
        <cdr:cNvCxnSpPr/>
      </cdr:nvCxnSpPr>
      <cdr:spPr>
        <a:xfrm xmlns:a="http://schemas.openxmlformats.org/drawingml/2006/main" flipH="1">
          <a:off x="734206" y="302734"/>
          <a:ext cx="234265" cy="2764824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0.13954</cdr:x>
      <cdr:y>0.88074</cdr:y>
    </cdr:from>
    <cdr:to>
      <cdr:x>0.39828</cdr:x>
      <cdr:y>0.88074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BE4365AA-9088-4082-AAA7-F2270C084EC7}"/>
            </a:ext>
          </a:extLst>
        </cdr:cNvPr>
        <cdr:cNvCxnSpPr/>
      </cdr:nvCxnSpPr>
      <cdr:spPr>
        <a:xfrm xmlns:a="http://schemas.openxmlformats.org/drawingml/2006/main">
          <a:off x="612084" y="2961347"/>
          <a:ext cx="1134984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7</xdr:row>
      <xdr:rowOff>171450</xdr:rowOff>
    </xdr:from>
    <xdr:to>
      <xdr:col>16</xdr:col>
      <xdr:colOff>67917</xdr:colOff>
      <xdr:row>32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233636-A2B8-43A7-9A02-02A35D5502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A58F2-3AEE-46E6-9B7E-D70A923F6FDF}">
  <dimension ref="A1:I9"/>
  <sheetViews>
    <sheetView workbookViewId="0">
      <selection activeCell="B7" sqref="B7"/>
    </sheetView>
  </sheetViews>
  <sheetFormatPr defaultRowHeight="15"/>
  <cols>
    <col min="1" max="1" width="35.5703125" bestFit="1" customWidth="1"/>
    <col min="2" max="3" width="8.28515625" bestFit="1" customWidth="1"/>
    <col min="4" max="4" width="9.85546875" customWidth="1"/>
    <col min="8" max="8" width="10.85546875" customWidth="1"/>
    <col min="9" max="9" width="10" customWidth="1"/>
  </cols>
  <sheetData>
    <row r="1" spans="1:9">
      <c r="A1" t="s">
        <v>21</v>
      </c>
      <c r="B1" t="s">
        <v>30</v>
      </c>
      <c r="C1" t="s">
        <v>31</v>
      </c>
      <c r="D1" t="s">
        <v>22</v>
      </c>
      <c r="E1" t="s">
        <v>5</v>
      </c>
      <c r="F1" t="s">
        <v>20</v>
      </c>
      <c r="G1" t="s">
        <v>6</v>
      </c>
      <c r="H1" t="s">
        <v>27</v>
      </c>
      <c r="I1" t="s">
        <v>33</v>
      </c>
    </row>
    <row r="2" spans="1:9">
      <c r="A2" t="s">
        <v>71</v>
      </c>
      <c r="B2" s="1">
        <v>6.6500000000000004E-2</v>
      </c>
      <c r="C2">
        <f>+B2/10</f>
        <v>6.6500000000000005E-3</v>
      </c>
      <c r="D2">
        <v>160.5757381</v>
      </c>
      <c r="E2">
        <v>498.55452780000002</v>
      </c>
      <c r="F2">
        <v>4.8881430000000002E-3</v>
      </c>
      <c r="G2">
        <v>0.95854496899999997</v>
      </c>
      <c r="H2" s="1">
        <f>E2*D7*C7*B7/E7</f>
        <v>3.2785314083189583</v>
      </c>
      <c r="I2">
        <f>+H2/D7</f>
        <v>6.1859083175829399</v>
      </c>
    </row>
    <row r="3" spans="1:9">
      <c r="A3" t="s">
        <v>72</v>
      </c>
      <c r="B3" s="1">
        <v>6.3E-2</v>
      </c>
      <c r="C3" s="1">
        <f>B3/10</f>
        <v>6.3E-3</v>
      </c>
      <c r="D3">
        <v>145.9073033</v>
      </c>
      <c r="E3">
        <v>510.62330450000002</v>
      </c>
      <c r="F3">
        <v>4.9394779999999998E-3</v>
      </c>
      <c r="G3">
        <v>0.96172607200000004</v>
      </c>
      <c r="H3" s="1">
        <f>E3*D9*C9*B9/E9</f>
        <v>3.2822926756552731</v>
      </c>
      <c r="I3">
        <f>+H3/D9</f>
        <v>6.3121012993370638</v>
      </c>
    </row>
    <row r="5" spans="1:9">
      <c r="A5" t="s">
        <v>32</v>
      </c>
    </row>
    <row r="6" spans="1:9">
      <c r="A6" t="s">
        <v>71</v>
      </c>
      <c r="B6" t="s">
        <v>23</v>
      </c>
      <c r="C6" t="s">
        <v>24</v>
      </c>
      <c r="D6" t="s">
        <v>25</v>
      </c>
      <c r="E6" t="s">
        <v>26</v>
      </c>
    </row>
    <row r="7" spans="1:9">
      <c r="B7">
        <v>3.5299999999999998E-2</v>
      </c>
      <c r="C7" s="1">
        <v>9.4199999999999999E-5</v>
      </c>
      <c r="D7">
        <v>0.53</v>
      </c>
      <c r="E7" s="1">
        <v>2.6800000000000001E-4</v>
      </c>
    </row>
    <row r="8" spans="1:9">
      <c r="A8" t="s">
        <v>72</v>
      </c>
      <c r="B8" t="s">
        <v>23</v>
      </c>
      <c r="C8" t="s">
        <v>24</v>
      </c>
      <c r="D8" t="s">
        <v>25</v>
      </c>
      <c r="E8" t="s">
        <v>26</v>
      </c>
    </row>
    <row r="9" spans="1:9">
      <c r="B9">
        <v>3.5299999999999998E-2</v>
      </c>
      <c r="C9" s="1">
        <f>+C7</f>
        <v>9.4199999999999999E-5</v>
      </c>
      <c r="D9" s="8">
        <v>0.52</v>
      </c>
      <c r="E9" s="1">
        <v>2.6899999999999998E-4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19ECB-F802-48E5-ACB0-930867D72EF9}">
  <sheetPr codeName="Sheet2"/>
  <dimension ref="A1:O103"/>
  <sheetViews>
    <sheetView zoomScaleNormal="100" workbookViewId="0">
      <selection activeCell="E62" sqref="E62"/>
    </sheetView>
  </sheetViews>
  <sheetFormatPr defaultRowHeight="15"/>
  <cols>
    <col min="2" max="2" width="8.5703125" bestFit="1" customWidth="1"/>
    <col min="3" max="3" width="12.7109375" bestFit="1" customWidth="1"/>
    <col min="5" max="5" width="10.85546875" bestFit="1" customWidth="1"/>
    <col min="11" max="11" width="11.5703125" bestFit="1" customWidth="1"/>
    <col min="13" max="13" width="12.28515625" bestFit="1" customWidth="1"/>
    <col min="15" max="15" width="11.5703125" bestFit="1" customWidth="1"/>
  </cols>
  <sheetData>
    <row r="1" spans="1:15" ht="15.75">
      <c r="A1" s="9" t="s">
        <v>11</v>
      </c>
      <c r="B1" s="9"/>
      <c r="C1" s="9"/>
      <c r="E1" s="6"/>
      <c r="M1" s="5"/>
    </row>
    <row r="2" spans="1:15">
      <c r="A2" s="2" t="s">
        <v>0</v>
      </c>
      <c r="B2" s="2" t="s">
        <v>1</v>
      </c>
      <c r="C2" s="2" t="s">
        <v>2</v>
      </c>
      <c r="M2" s="5"/>
    </row>
    <row r="3" spans="1:15">
      <c r="A3" s="3" t="s">
        <v>3</v>
      </c>
      <c r="B3" s="3" t="s">
        <v>4</v>
      </c>
      <c r="C3" s="2" t="s">
        <v>4</v>
      </c>
      <c r="M3" s="5"/>
    </row>
    <row r="4" spans="1:15">
      <c r="A4" s="1">
        <v>200019.48</v>
      </c>
      <c r="B4" s="1">
        <v>158.13509999999999</v>
      </c>
      <c r="C4" s="1">
        <v>1.4044126000000001E-3</v>
      </c>
      <c r="K4" s="5"/>
      <c r="M4" s="5"/>
      <c r="O4" s="5"/>
    </row>
    <row r="5" spans="1:15">
      <c r="A5" s="1">
        <v>149677.70000000001</v>
      </c>
      <c r="B5" s="1">
        <v>157.23697999999999</v>
      </c>
      <c r="C5" s="1">
        <v>0.11538126</v>
      </c>
      <c r="E5" s="5"/>
      <c r="M5" s="5"/>
    </row>
    <row r="6" spans="1:15">
      <c r="A6" s="1">
        <v>112011.7</v>
      </c>
      <c r="B6" s="1">
        <v>156.73133999999999</v>
      </c>
      <c r="C6" s="1">
        <v>0.32648220999999999</v>
      </c>
      <c r="M6" s="5"/>
    </row>
    <row r="7" spans="1:15">
      <c r="A7" s="1">
        <v>83828.101999999999</v>
      </c>
      <c r="B7" s="1">
        <v>156.42639</v>
      </c>
      <c r="C7" s="1">
        <v>0.46186683000000001</v>
      </c>
      <c r="E7" s="5"/>
      <c r="K7" s="1"/>
      <c r="M7" s="5"/>
    </row>
    <row r="8" spans="1:15">
      <c r="A8" s="1">
        <v>62734.358999999997</v>
      </c>
      <c r="B8" s="1">
        <v>156.37221</v>
      </c>
      <c r="C8" s="1">
        <v>0.73890012999999999</v>
      </c>
      <c r="K8" s="1"/>
      <c r="M8" s="5"/>
    </row>
    <row r="9" spans="1:15">
      <c r="A9" s="1">
        <v>46953.108999999997</v>
      </c>
      <c r="B9" s="1">
        <v>156.37257</v>
      </c>
      <c r="C9" s="1">
        <v>0.97407233999999998</v>
      </c>
      <c r="M9" s="5"/>
    </row>
    <row r="10" spans="1:15">
      <c r="A10" s="1">
        <v>35136.707000000002</v>
      </c>
      <c r="B10" s="1">
        <v>156.48464999999999</v>
      </c>
      <c r="C10" s="1">
        <v>1.1673210999999999</v>
      </c>
      <c r="M10" s="5"/>
    </row>
    <row r="11" spans="1:15">
      <c r="A11" s="1">
        <v>26298.82</v>
      </c>
      <c r="B11" s="1">
        <v>156.64225999999999</v>
      </c>
      <c r="C11" s="1">
        <v>1.3779469</v>
      </c>
      <c r="M11" s="5"/>
    </row>
    <row r="12" spans="1:15">
      <c r="A12" s="1">
        <v>19677.732</v>
      </c>
      <c r="B12" s="1">
        <v>156.87702999999999</v>
      </c>
      <c r="C12" s="1">
        <v>1.6062677999999999</v>
      </c>
      <c r="M12" s="5"/>
    </row>
    <row r="13" spans="1:15">
      <c r="A13" s="1">
        <v>14726.557000000001</v>
      </c>
      <c r="B13" s="1">
        <v>157.13274000000001</v>
      </c>
      <c r="C13" s="1">
        <v>1.9236143000000001</v>
      </c>
      <c r="M13" s="5"/>
    </row>
    <row r="14" spans="1:15">
      <c r="A14" s="1">
        <v>11025.388000000001</v>
      </c>
      <c r="B14" s="1">
        <v>157.4041</v>
      </c>
      <c r="C14" s="1">
        <v>2.1979144000000002</v>
      </c>
      <c r="M14" s="5"/>
    </row>
    <row r="15" spans="1:15">
      <c r="A15" s="1">
        <v>8325.1923999999999</v>
      </c>
      <c r="B15" s="1">
        <v>157.79263</v>
      </c>
      <c r="C15" s="1">
        <v>2.4954360000000002</v>
      </c>
      <c r="M15" s="5"/>
    </row>
    <row r="16" spans="1:15">
      <c r="A16" s="1">
        <v>6195.4931999999999</v>
      </c>
      <c r="B16" s="1">
        <v>158.21549999999999</v>
      </c>
      <c r="C16" s="1">
        <v>2.8940562999999999</v>
      </c>
      <c r="M16" s="5"/>
    </row>
    <row r="17" spans="1:13">
      <c r="A17" s="1">
        <v>4621.4780000000001</v>
      </c>
      <c r="B17" s="1">
        <v>158.69208</v>
      </c>
      <c r="C17" s="1">
        <v>3.3360338</v>
      </c>
      <c r="M17" s="5"/>
    </row>
    <row r="18" spans="1:13">
      <c r="A18" s="1">
        <v>3456.1052</v>
      </c>
      <c r="B18" s="1">
        <v>159.22971999999999</v>
      </c>
      <c r="C18" s="1">
        <v>3.8208365</v>
      </c>
      <c r="M18" s="5"/>
    </row>
    <row r="19" spans="1:13">
      <c r="A19" s="1">
        <v>2585.8269</v>
      </c>
      <c r="B19" s="1">
        <v>159.89223999999999</v>
      </c>
      <c r="C19" s="1">
        <v>4.3527183999999997</v>
      </c>
      <c r="M19" s="5"/>
    </row>
    <row r="20" spans="1:13">
      <c r="A20" s="1">
        <v>1935.6188999999999</v>
      </c>
      <c r="B20" s="1">
        <v>160.60556</v>
      </c>
      <c r="C20" s="1">
        <v>4.9571452000000003</v>
      </c>
      <c r="M20" s="5"/>
    </row>
    <row r="21" spans="1:13">
      <c r="A21" s="1">
        <v>1448.6094000000001</v>
      </c>
      <c r="B21" s="1">
        <v>161.35309000000001</v>
      </c>
      <c r="C21" s="1">
        <v>5.613626</v>
      </c>
      <c r="M21" s="5"/>
    </row>
    <row r="22" spans="1:13">
      <c r="A22" s="1">
        <v>1083.9594999999999</v>
      </c>
      <c r="B22" s="1">
        <v>162.27986000000001</v>
      </c>
      <c r="C22" s="1">
        <v>6.3999395000000003</v>
      </c>
      <c r="M22" s="5"/>
    </row>
    <row r="23" spans="1:13">
      <c r="A23" s="1">
        <v>811.29767000000004</v>
      </c>
      <c r="B23" s="1">
        <v>163.26498000000001</v>
      </c>
      <c r="C23" s="1">
        <v>7.3070725999999997</v>
      </c>
      <c r="M23" s="5"/>
    </row>
    <row r="24" spans="1:13">
      <c r="A24" s="1">
        <v>607.52715999999998</v>
      </c>
      <c r="B24" s="1">
        <v>164.39563000000001</v>
      </c>
      <c r="C24" s="1">
        <v>8.3890867</v>
      </c>
      <c r="M24" s="5"/>
    </row>
    <row r="25" spans="1:13">
      <c r="A25" s="1">
        <v>454.56351000000001</v>
      </c>
      <c r="B25" s="1">
        <v>165.73184000000001</v>
      </c>
      <c r="C25" s="1">
        <v>9.5665226000000008</v>
      </c>
      <c r="M25" s="5"/>
    </row>
    <row r="26" spans="1:13">
      <c r="A26" s="1">
        <v>340.10876000000002</v>
      </c>
      <c r="B26" s="1">
        <v>167.17517000000001</v>
      </c>
      <c r="C26" s="1">
        <v>10.985117000000001</v>
      </c>
      <c r="M26" s="5"/>
    </row>
    <row r="27" spans="1:13">
      <c r="A27" s="1">
        <v>254.43001000000001</v>
      </c>
      <c r="B27" s="1">
        <v>168.90347</v>
      </c>
      <c r="C27" s="1">
        <v>12.669816000000001</v>
      </c>
      <c r="M27" s="5"/>
    </row>
    <row r="28" spans="1:13">
      <c r="A28" s="1">
        <v>190.54874000000001</v>
      </c>
      <c r="B28" s="1">
        <v>170.86661000000001</v>
      </c>
      <c r="C28" s="1">
        <v>14.600778999999999</v>
      </c>
      <c r="M28" s="5"/>
    </row>
    <row r="29" spans="1:13">
      <c r="A29" s="1">
        <v>142.49214000000001</v>
      </c>
      <c r="B29" s="1">
        <v>173.15621999999999</v>
      </c>
      <c r="C29" s="1">
        <v>16.897541</v>
      </c>
      <c r="M29" s="5"/>
    </row>
    <row r="30" spans="1:13">
      <c r="A30" s="1">
        <v>106.67264</v>
      </c>
      <c r="B30" s="1">
        <v>175.76091</v>
      </c>
      <c r="C30" s="1">
        <v>19.440308000000002</v>
      </c>
      <c r="M30" s="5"/>
    </row>
    <row r="31" spans="1:13">
      <c r="A31" s="1">
        <v>79.821213</v>
      </c>
      <c r="B31" s="1">
        <v>178.80412000000001</v>
      </c>
      <c r="C31" s="1">
        <v>22.485962000000001</v>
      </c>
      <c r="M31" s="5"/>
    </row>
    <row r="32" spans="1:13">
      <c r="A32" s="1">
        <v>59.789532000000001</v>
      </c>
      <c r="B32" s="1">
        <v>182.39748</v>
      </c>
      <c r="C32" s="1">
        <v>26.002469999999999</v>
      </c>
      <c r="M32" s="5"/>
    </row>
    <row r="33" spans="1:13">
      <c r="A33" s="1">
        <v>44.728039000000003</v>
      </c>
      <c r="B33" s="1">
        <v>186.59366</v>
      </c>
      <c r="C33" s="1">
        <v>30.026056000000001</v>
      </c>
      <c r="M33" s="5"/>
    </row>
    <row r="34" spans="1:13">
      <c r="A34" s="1">
        <v>33.427559000000002</v>
      </c>
      <c r="B34" s="1">
        <v>191.3698</v>
      </c>
      <c r="C34" s="1">
        <v>34.635094000000002</v>
      </c>
      <c r="M34" s="5"/>
    </row>
    <row r="35" spans="1:13">
      <c r="A35" s="1">
        <v>25.040061999999999</v>
      </c>
      <c r="B35" s="1">
        <v>196.92876999999999</v>
      </c>
      <c r="C35" s="1">
        <v>39.927559000000002</v>
      </c>
      <c r="M35" s="5"/>
    </row>
    <row r="36" spans="1:13">
      <c r="A36" s="1">
        <v>18.735012000000001</v>
      </c>
      <c r="B36" s="1">
        <v>203.30591999999999</v>
      </c>
      <c r="C36" s="1">
        <v>45.949089000000001</v>
      </c>
      <c r="M36" s="5"/>
    </row>
    <row r="37" spans="1:13">
      <c r="A37" s="1">
        <v>14.017643</v>
      </c>
      <c r="B37" s="1">
        <v>210.67421999999999</v>
      </c>
      <c r="C37" s="1">
        <v>52.878498</v>
      </c>
      <c r="M37" s="5"/>
    </row>
    <row r="38" spans="1:13">
      <c r="A38" s="1">
        <v>10.500673000000001</v>
      </c>
      <c r="B38" s="1">
        <v>219.08431999999999</v>
      </c>
      <c r="C38" s="1">
        <v>60.645938999999998</v>
      </c>
      <c r="M38" s="5"/>
    </row>
    <row r="39" spans="1:13">
      <c r="A39" s="1">
        <v>7.8596544000000002</v>
      </c>
      <c r="B39" s="1">
        <v>228.83778000000001</v>
      </c>
      <c r="C39" s="1">
        <v>69.655890999999997</v>
      </c>
      <c r="M39" s="5"/>
    </row>
    <row r="40" spans="1:13">
      <c r="A40" s="1">
        <v>5.8829054999999997</v>
      </c>
      <c r="B40" s="1">
        <v>240.04031000000001</v>
      </c>
      <c r="C40" s="1">
        <v>79.918792999999994</v>
      </c>
      <c r="M40" s="5"/>
    </row>
    <row r="41" spans="1:13">
      <c r="A41" s="1">
        <v>4.3989295999999998</v>
      </c>
      <c r="B41" s="1">
        <v>252.85352</v>
      </c>
      <c r="C41" s="1">
        <v>91.715491999999998</v>
      </c>
      <c r="M41" s="5"/>
    </row>
    <row r="42" spans="1:13">
      <c r="A42" s="1">
        <v>3.2936331999999999</v>
      </c>
      <c r="B42" s="1">
        <v>267.47228999999999</v>
      </c>
      <c r="C42" s="1">
        <v>105.20099</v>
      </c>
      <c r="M42" s="5"/>
    </row>
    <row r="43" spans="1:13">
      <c r="A43" s="1">
        <v>2.4660668000000001</v>
      </c>
      <c r="B43" s="1">
        <v>284.18270999999999</v>
      </c>
      <c r="C43" s="1">
        <v>120.67843000000001</v>
      </c>
      <c r="M43" s="5"/>
    </row>
    <row r="44" spans="1:13">
      <c r="A44" s="1">
        <v>1.8425707</v>
      </c>
      <c r="B44" s="1">
        <v>303.43137000000002</v>
      </c>
      <c r="C44" s="1">
        <v>138.56174999999999</v>
      </c>
      <c r="M44" s="5"/>
    </row>
    <row r="45" spans="1:13">
      <c r="A45" s="1">
        <v>1.3812761</v>
      </c>
      <c r="B45" s="1">
        <v>325.31085000000002</v>
      </c>
      <c r="C45" s="1">
        <v>158.92124999999999</v>
      </c>
      <c r="M45" s="5"/>
    </row>
    <row r="46" spans="1:13">
      <c r="A46" s="1">
        <v>1.0333992000000001</v>
      </c>
      <c r="B46" s="1">
        <v>350.43893000000003</v>
      </c>
      <c r="C46" s="1">
        <v>182.60548</v>
      </c>
      <c r="M46" s="5"/>
    </row>
    <row r="47" spans="1:13">
      <c r="A47" s="1">
        <v>0.77320820000000001</v>
      </c>
      <c r="B47" s="1">
        <v>379.22838999999999</v>
      </c>
      <c r="C47" s="1">
        <v>209.90771000000001</v>
      </c>
      <c r="M47" s="5"/>
    </row>
    <row r="48" spans="1:13">
      <c r="A48" s="1">
        <v>0.57853222000000004</v>
      </c>
      <c r="B48" s="1">
        <v>412.26190000000003</v>
      </c>
      <c r="C48" s="1">
        <v>241.48743999999999</v>
      </c>
      <c r="M48" s="5"/>
    </row>
    <row r="49" spans="1:13">
      <c r="A49" s="1">
        <v>0.43306540999999998</v>
      </c>
      <c r="B49" s="1">
        <v>449.68410999999998</v>
      </c>
      <c r="C49" s="1">
        <v>277.95058999999998</v>
      </c>
      <c r="M49" s="5"/>
    </row>
    <row r="50" spans="1:13">
      <c r="A50" s="1">
        <v>0.32390132999999999</v>
      </c>
      <c r="B50" s="1">
        <v>494.19812000000002</v>
      </c>
      <c r="C50" s="1">
        <v>320.2944</v>
      </c>
      <c r="M50" s="5"/>
    </row>
    <row r="51" spans="1:13">
      <c r="A51" s="1">
        <v>0.24232318999999999</v>
      </c>
      <c r="B51" s="1">
        <v>545.48932000000002</v>
      </c>
      <c r="C51" s="1">
        <v>368.64843999999999</v>
      </c>
      <c r="M51" s="5"/>
    </row>
    <row r="52" spans="1:13">
      <c r="A52" s="1">
        <v>0.18153406999999999</v>
      </c>
      <c r="B52" s="1">
        <v>605.62531000000001</v>
      </c>
      <c r="C52" s="1">
        <v>422.32720999999998</v>
      </c>
      <c r="M52" s="5"/>
    </row>
    <row r="53" spans="1:13">
      <c r="A53" s="1">
        <v>0.13584590999999999</v>
      </c>
      <c r="B53" s="1">
        <v>673.19530999999995</v>
      </c>
      <c r="C53" s="1">
        <v>479.72021000000001</v>
      </c>
      <c r="M53" s="5"/>
    </row>
    <row r="54" spans="1:13">
      <c r="A54" s="1">
        <v>0.10172522000000001</v>
      </c>
      <c r="B54" s="1">
        <v>743.05913999999996</v>
      </c>
      <c r="C54" s="1">
        <v>540.70543999999995</v>
      </c>
      <c r="M54" s="5"/>
    </row>
    <row r="55" spans="1:13">
      <c r="A55" s="1">
        <v>7.6103694999999999E-2</v>
      </c>
      <c r="B55" s="1">
        <v>808.65752999999995</v>
      </c>
      <c r="C55" s="1">
        <v>611.52277000000004</v>
      </c>
      <c r="M55" s="5"/>
    </row>
    <row r="56" spans="1:13">
      <c r="A56" s="1">
        <v>5.6966494999999999E-2</v>
      </c>
      <c r="B56" s="1">
        <v>864.22649999999999</v>
      </c>
      <c r="C56" s="1">
        <v>701.59491000000003</v>
      </c>
      <c r="M56" s="5"/>
    </row>
    <row r="57" spans="1:13">
      <c r="A57" s="1">
        <v>4.2644646000000001E-2</v>
      </c>
      <c r="B57" s="1">
        <v>908.82275000000004</v>
      </c>
      <c r="C57" s="1">
        <v>831.02404999999999</v>
      </c>
      <c r="M57" s="5"/>
    </row>
    <row r="58" spans="1:13">
      <c r="A58" s="1">
        <v>3.1913798E-2</v>
      </c>
      <c r="B58" s="1">
        <v>944.36139000000003</v>
      </c>
      <c r="C58" s="1">
        <v>1013.0729</v>
      </c>
      <c r="M58" s="5"/>
    </row>
    <row r="59" spans="1:13">
      <c r="A59" s="1">
        <v>2.3876827E-2</v>
      </c>
      <c r="B59" s="1">
        <v>973.33752000000004</v>
      </c>
      <c r="C59" s="1">
        <v>1271.4204</v>
      </c>
      <c r="M59" s="5"/>
    </row>
    <row r="60" spans="1:13">
      <c r="A60" s="1">
        <v>1.7841151E-2</v>
      </c>
      <c r="B60" s="1">
        <v>999.64880000000005</v>
      </c>
      <c r="C60" s="1">
        <v>1630.0364</v>
      </c>
      <c r="M60" s="5"/>
    </row>
    <row r="61" spans="1:13">
      <c r="A61" s="1">
        <v>1.3377564999999999E-2</v>
      </c>
      <c r="B61" s="1">
        <v>1027.1344999999999</v>
      </c>
      <c r="C61" s="1">
        <v>2111.8796000000002</v>
      </c>
      <c r="M61" s="5"/>
    </row>
    <row r="62" spans="1:13">
      <c r="A62" s="1">
        <v>1.0684486999999999E-2</v>
      </c>
      <c r="B62" s="1">
        <v>1054.1971000000001</v>
      </c>
      <c r="C62" s="1">
        <v>2733.8987000000002</v>
      </c>
      <c r="M62" s="5"/>
    </row>
    <row r="63" spans="1:13">
      <c r="A63" s="1">
        <v>8.0046048000000005E-3</v>
      </c>
      <c r="B63" s="1">
        <v>1087.1027999999999</v>
      </c>
      <c r="C63" s="1">
        <v>3418.4965999999999</v>
      </c>
      <c r="M63" s="5"/>
    </row>
    <row r="64" spans="1:13">
      <c r="B64" s="1"/>
      <c r="M64" s="5"/>
    </row>
    <row r="65" spans="2:13">
      <c r="B65" s="1"/>
      <c r="M65" s="5"/>
    </row>
    <row r="66" spans="2:13">
      <c r="B66" s="1"/>
      <c r="M66" s="5"/>
    </row>
    <row r="67" spans="2:13">
      <c r="B67" s="1"/>
      <c r="M67" s="5"/>
    </row>
    <row r="68" spans="2:13">
      <c r="B68" s="1"/>
      <c r="M68" s="5"/>
    </row>
    <row r="69" spans="2:13">
      <c r="B69" s="1"/>
      <c r="M69" s="5"/>
    </row>
    <row r="70" spans="2:13">
      <c r="B70" s="1"/>
      <c r="M70" s="5"/>
    </row>
    <row r="71" spans="2:13">
      <c r="B71" s="1"/>
      <c r="M71" s="5"/>
    </row>
    <row r="72" spans="2:13">
      <c r="B72" s="1"/>
      <c r="M72" s="5"/>
    </row>
    <row r="73" spans="2:13">
      <c r="B73" s="1"/>
      <c r="M73" s="5"/>
    </row>
    <row r="74" spans="2:13">
      <c r="B74" s="1"/>
      <c r="M74" s="5"/>
    </row>
    <row r="75" spans="2:13">
      <c r="B75" s="1"/>
      <c r="M75" s="5"/>
    </row>
    <row r="76" spans="2:13">
      <c r="B76" s="1"/>
      <c r="M76" s="5"/>
    </row>
    <row r="77" spans="2:13">
      <c r="B77" s="1"/>
      <c r="M77" s="5"/>
    </row>
    <row r="78" spans="2:13">
      <c r="B78" s="1"/>
      <c r="M78" s="5"/>
    </row>
    <row r="79" spans="2:13">
      <c r="B79" s="1"/>
      <c r="M79" s="5"/>
    </row>
    <row r="80" spans="2:13">
      <c r="B80" s="1"/>
      <c r="M80" s="5"/>
    </row>
    <row r="81" spans="2:13">
      <c r="B81" s="1"/>
      <c r="M81" s="5"/>
    </row>
    <row r="82" spans="2:13">
      <c r="B82" s="1"/>
      <c r="M82" s="5"/>
    </row>
    <row r="83" spans="2:13">
      <c r="B83" s="1"/>
      <c r="M83" s="5"/>
    </row>
    <row r="84" spans="2:13">
      <c r="B84" s="1"/>
      <c r="M84" s="5"/>
    </row>
    <row r="85" spans="2:13">
      <c r="B85" s="1"/>
      <c r="M85" s="5"/>
    </row>
    <row r="86" spans="2:13">
      <c r="B86" s="1"/>
      <c r="M86" s="5"/>
    </row>
    <row r="87" spans="2:13">
      <c r="B87" s="1"/>
      <c r="M87" s="5"/>
    </row>
    <row r="88" spans="2:13">
      <c r="B88" s="1"/>
      <c r="M88" s="5"/>
    </row>
    <row r="89" spans="2:13">
      <c r="B89" s="1"/>
      <c r="M89" s="5"/>
    </row>
    <row r="90" spans="2:13">
      <c r="B90" s="1"/>
      <c r="M90" s="5"/>
    </row>
    <row r="91" spans="2:13">
      <c r="B91" s="1"/>
      <c r="M91" s="5"/>
    </row>
    <row r="92" spans="2:13">
      <c r="B92" s="1"/>
      <c r="M92" s="5"/>
    </row>
    <row r="93" spans="2:13">
      <c r="B93" s="1"/>
      <c r="M93" s="5"/>
    </row>
    <row r="94" spans="2:13">
      <c r="B94" s="1"/>
      <c r="M94" s="5"/>
    </row>
    <row r="95" spans="2:13">
      <c r="B95" s="1"/>
      <c r="M95" s="5"/>
    </row>
    <row r="96" spans="2:13">
      <c r="B96" s="1"/>
      <c r="M96" s="5"/>
    </row>
    <row r="97" spans="2:13">
      <c r="B97" s="1"/>
      <c r="M97" s="5"/>
    </row>
    <row r="98" spans="2:13">
      <c r="B98" s="1"/>
      <c r="M98" s="5"/>
    </row>
    <row r="99" spans="2:13">
      <c r="B99" s="1"/>
      <c r="M99" s="5"/>
    </row>
    <row r="100" spans="2:13">
      <c r="B100" s="1"/>
      <c r="M100" s="5"/>
    </row>
    <row r="101" spans="2:13">
      <c r="B101" s="1"/>
    </row>
    <row r="102" spans="2:13">
      <c r="B102" s="1"/>
    </row>
    <row r="103" spans="2:13">
      <c r="B103" s="1"/>
    </row>
  </sheetData>
  <mergeCells count="1">
    <mergeCell ref="A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BB58F-27CD-4CF7-86CC-7169D3B98898}">
  <dimension ref="A1:O103"/>
  <sheetViews>
    <sheetView zoomScale="85" zoomScaleNormal="85" workbookViewId="0">
      <selection activeCell="F48" sqref="F48"/>
    </sheetView>
  </sheetViews>
  <sheetFormatPr defaultRowHeight="15"/>
  <cols>
    <col min="2" max="2" width="8.5703125" bestFit="1" customWidth="1"/>
    <col min="3" max="3" width="12.7109375" bestFit="1" customWidth="1"/>
    <col min="5" max="5" width="10.85546875" bestFit="1" customWidth="1"/>
    <col min="11" max="11" width="11.5703125" bestFit="1" customWidth="1"/>
    <col min="13" max="13" width="12.28515625" bestFit="1" customWidth="1"/>
    <col min="15" max="15" width="11.5703125" bestFit="1" customWidth="1"/>
  </cols>
  <sheetData>
    <row r="1" spans="1:15" ht="15.75">
      <c r="A1" s="9" t="s">
        <v>11</v>
      </c>
      <c r="B1" s="9"/>
      <c r="C1" s="9"/>
      <c r="E1" s="6"/>
      <c r="M1" s="5"/>
    </row>
    <row r="2" spans="1:15">
      <c r="A2" s="2" t="s">
        <v>0</v>
      </c>
      <c r="B2" s="2" t="s">
        <v>1</v>
      </c>
      <c r="C2" s="2" t="s">
        <v>2</v>
      </c>
      <c r="M2" s="5"/>
    </row>
    <row r="3" spans="1:15">
      <c r="A3" s="3" t="s">
        <v>3</v>
      </c>
      <c r="B3" s="3" t="s">
        <v>4</v>
      </c>
      <c r="C3" s="2" t="s">
        <v>4</v>
      </c>
      <c r="M3" s="5"/>
    </row>
    <row r="4" spans="1:15">
      <c r="A4" s="1">
        <v>200019.48</v>
      </c>
      <c r="B4" s="1">
        <v>149.18987000000001</v>
      </c>
      <c r="C4" s="1">
        <v>0.45826641000000001</v>
      </c>
      <c r="K4" s="5"/>
      <c r="M4" s="5"/>
      <c r="O4" s="5"/>
    </row>
    <row r="5" spans="1:15">
      <c r="A5" s="1">
        <v>149677.70000000001</v>
      </c>
      <c r="B5" s="1">
        <v>148.67947000000001</v>
      </c>
      <c r="C5" s="1">
        <v>0.89106887999999995</v>
      </c>
      <c r="E5" s="5"/>
      <c r="M5" s="5"/>
    </row>
    <row r="6" spans="1:15">
      <c r="A6" s="1">
        <v>112011.7</v>
      </c>
      <c r="B6" s="1">
        <v>148.52374</v>
      </c>
      <c r="C6" s="1">
        <v>1.2283957000000001</v>
      </c>
      <c r="M6" s="5"/>
    </row>
    <row r="7" spans="1:15">
      <c r="A7" s="1">
        <v>83828.101999999999</v>
      </c>
      <c r="B7" s="1">
        <v>148.57105999999999</v>
      </c>
      <c r="C7" s="1">
        <v>1.5344639</v>
      </c>
      <c r="E7" s="5"/>
      <c r="K7" s="1"/>
      <c r="M7" s="5"/>
    </row>
    <row r="8" spans="1:15">
      <c r="A8" s="1">
        <v>62734.358999999997</v>
      </c>
      <c r="B8" s="1">
        <v>148.8075</v>
      </c>
      <c r="C8" s="1">
        <v>1.843318</v>
      </c>
      <c r="K8" s="1"/>
      <c r="M8" s="5"/>
    </row>
    <row r="9" spans="1:15">
      <c r="A9" s="1">
        <v>46953.108999999997</v>
      </c>
      <c r="B9" s="1">
        <v>149.05981</v>
      </c>
      <c r="C9" s="1">
        <v>2.0975204000000001</v>
      </c>
      <c r="M9" s="5"/>
    </row>
    <row r="10" spans="1:15">
      <c r="A10" s="1">
        <v>35136.707000000002</v>
      </c>
      <c r="B10" s="1">
        <v>149.42307</v>
      </c>
      <c r="C10" s="1">
        <v>2.3278696999999999</v>
      </c>
      <c r="M10" s="5"/>
    </row>
    <row r="11" spans="1:15">
      <c r="A11" s="1">
        <v>26298.82</v>
      </c>
      <c r="B11" s="1">
        <v>149.65108000000001</v>
      </c>
      <c r="C11" s="1">
        <v>2.6172597</v>
      </c>
      <c r="M11" s="5"/>
    </row>
    <row r="12" spans="1:15">
      <c r="A12" s="1">
        <v>19677.732</v>
      </c>
      <c r="B12" s="1">
        <v>150.05468999999999</v>
      </c>
      <c r="C12" s="1">
        <v>2.9220033000000001</v>
      </c>
      <c r="M12" s="5"/>
    </row>
    <row r="13" spans="1:15">
      <c r="A13" s="1">
        <v>14726.557000000001</v>
      </c>
      <c r="B13" s="1">
        <v>150.46239</v>
      </c>
      <c r="C13" s="1">
        <v>3.3165631000000002</v>
      </c>
      <c r="M13" s="5"/>
    </row>
    <row r="14" spans="1:15">
      <c r="A14" s="1">
        <v>11025.388000000001</v>
      </c>
      <c r="B14" s="1">
        <v>150.9785</v>
      </c>
      <c r="C14" s="1">
        <v>3.8622741999999999</v>
      </c>
      <c r="M14" s="5"/>
    </row>
    <row r="15" spans="1:15">
      <c r="A15" s="1">
        <v>8325.1923999999999</v>
      </c>
      <c r="B15" s="1">
        <v>151.55985999999999</v>
      </c>
      <c r="C15" s="1">
        <v>4.4125804999999998</v>
      </c>
      <c r="M15" s="5"/>
    </row>
    <row r="16" spans="1:15">
      <c r="A16" s="1">
        <v>6195.4931999999999</v>
      </c>
      <c r="B16" s="1">
        <v>152.39521999999999</v>
      </c>
      <c r="C16" s="1">
        <v>5.1316918999999999</v>
      </c>
      <c r="M16" s="5"/>
    </row>
    <row r="17" spans="1:13">
      <c r="A17" s="1">
        <v>4621.4780000000001</v>
      </c>
      <c r="B17" s="1">
        <v>153.40062</v>
      </c>
      <c r="C17" s="1">
        <v>5.9323521000000001</v>
      </c>
      <c r="M17" s="5"/>
    </row>
    <row r="18" spans="1:13">
      <c r="A18" s="1">
        <v>3456.1052</v>
      </c>
      <c r="B18" s="1">
        <v>154.5437</v>
      </c>
      <c r="C18" s="1">
        <v>6.6058687999999997</v>
      </c>
      <c r="M18" s="5"/>
    </row>
    <row r="19" spans="1:13">
      <c r="A19" s="1">
        <v>2585.8269</v>
      </c>
      <c r="B19" s="1">
        <v>155.88105999999999</v>
      </c>
      <c r="C19" s="1">
        <v>7.3317432</v>
      </c>
      <c r="M19" s="5"/>
    </row>
    <row r="20" spans="1:13">
      <c r="A20" s="1">
        <v>1935.6188999999999</v>
      </c>
      <c r="B20" s="1">
        <v>157.37607</v>
      </c>
      <c r="C20" s="1">
        <v>7.9039216000000003</v>
      </c>
      <c r="M20" s="5"/>
    </row>
    <row r="21" spans="1:13">
      <c r="A21" s="1">
        <v>1448.6094000000001</v>
      </c>
      <c r="B21" s="1">
        <v>158.90154000000001</v>
      </c>
      <c r="C21" s="1">
        <v>8.4525862000000007</v>
      </c>
      <c r="M21" s="5"/>
    </row>
    <row r="22" spans="1:13">
      <c r="A22" s="1">
        <v>1083.9594999999999</v>
      </c>
      <c r="B22" s="1">
        <v>160.43678</v>
      </c>
      <c r="C22" s="1">
        <v>8.9870090000000005</v>
      </c>
      <c r="M22" s="5"/>
    </row>
    <row r="23" spans="1:13">
      <c r="A23" s="1">
        <v>811.29767000000004</v>
      </c>
      <c r="B23" s="1">
        <v>161.99064999999999</v>
      </c>
      <c r="C23" s="1">
        <v>9.5810022000000004</v>
      </c>
      <c r="M23" s="5"/>
    </row>
    <row r="24" spans="1:13">
      <c r="A24" s="1">
        <v>607.52715999999998</v>
      </c>
      <c r="B24" s="1">
        <v>163.53833</v>
      </c>
      <c r="C24" s="1">
        <v>10.281834999999999</v>
      </c>
      <c r="M24" s="5"/>
    </row>
    <row r="25" spans="1:13">
      <c r="A25" s="1">
        <v>454.56351000000001</v>
      </c>
      <c r="B25" s="1">
        <v>165.17192</v>
      </c>
      <c r="C25" s="1">
        <v>11.137442</v>
      </c>
      <c r="M25" s="5"/>
    </row>
    <row r="26" spans="1:13">
      <c r="A26" s="1">
        <v>340.10876000000002</v>
      </c>
      <c r="B26" s="1">
        <v>166.95247000000001</v>
      </c>
      <c r="C26" s="1">
        <v>12.326654</v>
      </c>
      <c r="M26" s="5"/>
    </row>
    <row r="27" spans="1:13">
      <c r="A27" s="1">
        <v>254.43001000000001</v>
      </c>
      <c r="B27" s="1">
        <v>168.82863</v>
      </c>
      <c r="C27" s="1">
        <v>13.677007</v>
      </c>
      <c r="M27" s="5"/>
    </row>
    <row r="28" spans="1:13">
      <c r="A28" s="1">
        <v>190.54874000000001</v>
      </c>
      <c r="B28" s="1">
        <v>170.85577000000001</v>
      </c>
      <c r="C28" s="1">
        <v>15.35586</v>
      </c>
      <c r="M28" s="5"/>
    </row>
    <row r="29" spans="1:13">
      <c r="A29" s="1">
        <v>142.49214000000001</v>
      </c>
      <c r="B29" s="1">
        <v>173.26794000000001</v>
      </c>
      <c r="C29" s="1">
        <v>17.354969000000001</v>
      </c>
      <c r="M29" s="5"/>
    </row>
    <row r="30" spans="1:13">
      <c r="A30" s="1">
        <v>106.67264</v>
      </c>
      <c r="B30" s="1">
        <v>175.97059999999999</v>
      </c>
      <c r="C30" s="1">
        <v>19.748919000000001</v>
      </c>
      <c r="M30" s="5"/>
    </row>
    <row r="31" spans="1:13">
      <c r="A31" s="1">
        <v>79.821213</v>
      </c>
      <c r="B31" s="1">
        <v>179.03833</v>
      </c>
      <c r="C31" s="1">
        <v>22.553415000000001</v>
      </c>
      <c r="M31" s="5"/>
    </row>
    <row r="32" spans="1:13">
      <c r="A32" s="1">
        <v>59.789532000000001</v>
      </c>
      <c r="B32" s="1">
        <v>182.60068999999999</v>
      </c>
      <c r="C32" s="1">
        <v>25.847614</v>
      </c>
      <c r="M32" s="5"/>
    </row>
    <row r="33" spans="1:13">
      <c r="A33" s="1">
        <v>44.728039000000003</v>
      </c>
      <c r="B33" s="1">
        <v>186.62174999999999</v>
      </c>
      <c r="C33" s="1">
        <v>29.628240999999999</v>
      </c>
      <c r="M33" s="5"/>
    </row>
    <row r="34" spans="1:13">
      <c r="A34" s="1">
        <v>33.427559000000002</v>
      </c>
      <c r="B34" s="1">
        <v>191.37049999999999</v>
      </c>
      <c r="C34" s="1">
        <v>34.040683999999999</v>
      </c>
      <c r="M34" s="5"/>
    </row>
    <row r="35" spans="1:13">
      <c r="A35" s="1">
        <v>25.040061999999999</v>
      </c>
      <c r="B35" s="1">
        <v>196.81007</v>
      </c>
      <c r="C35" s="1">
        <v>39.062904000000003</v>
      </c>
      <c r="M35" s="5"/>
    </row>
    <row r="36" spans="1:13">
      <c r="A36" s="1">
        <v>18.735012000000001</v>
      </c>
      <c r="B36" s="1">
        <v>203.02718999999999</v>
      </c>
      <c r="C36" s="1">
        <v>44.844653999999998</v>
      </c>
      <c r="M36" s="5"/>
    </row>
    <row r="37" spans="1:13">
      <c r="A37" s="1">
        <v>14.017643</v>
      </c>
      <c r="B37" s="1">
        <v>210.21711999999999</v>
      </c>
      <c r="C37" s="1">
        <v>51.467232000000003</v>
      </c>
      <c r="M37" s="5"/>
    </row>
    <row r="38" spans="1:13">
      <c r="A38" s="1">
        <v>10.500673000000001</v>
      </c>
      <c r="B38" s="1">
        <v>218.42968999999999</v>
      </c>
      <c r="C38" s="1">
        <v>59.050358000000003</v>
      </c>
      <c r="M38" s="5"/>
    </row>
    <row r="39" spans="1:13">
      <c r="A39" s="1">
        <v>7.8596544000000002</v>
      </c>
      <c r="B39" s="1">
        <v>227.91487000000001</v>
      </c>
      <c r="C39" s="1">
        <v>67.672156999999999</v>
      </c>
      <c r="M39" s="5"/>
    </row>
    <row r="40" spans="1:13">
      <c r="A40" s="1">
        <v>5.8829054999999997</v>
      </c>
      <c r="B40" s="1">
        <v>238.82265000000001</v>
      </c>
      <c r="C40" s="1">
        <v>77.507462000000004</v>
      </c>
      <c r="M40" s="5"/>
    </row>
    <row r="41" spans="1:13">
      <c r="A41" s="1">
        <v>4.3989295999999998</v>
      </c>
      <c r="B41" s="1">
        <v>251.19300999999999</v>
      </c>
      <c r="C41" s="1">
        <v>88.968040000000002</v>
      </c>
      <c r="M41" s="5"/>
    </row>
    <row r="42" spans="1:13">
      <c r="A42" s="1">
        <v>3.2936331999999999</v>
      </c>
      <c r="B42" s="1">
        <v>265.43200999999999</v>
      </c>
      <c r="C42" s="1">
        <v>101.96216</v>
      </c>
      <c r="M42" s="5"/>
    </row>
    <row r="43" spans="1:13">
      <c r="A43" s="1">
        <v>2.4660668000000001</v>
      </c>
      <c r="B43" s="1">
        <v>281.66073999999998</v>
      </c>
      <c r="C43" s="1">
        <v>116.90755</v>
      </c>
      <c r="M43" s="5"/>
    </row>
    <row r="44" spans="1:13">
      <c r="A44" s="1">
        <v>1.8425707</v>
      </c>
      <c r="B44" s="1">
        <v>300.41897999999998</v>
      </c>
      <c r="C44" s="1">
        <v>134.08122</v>
      </c>
      <c r="M44" s="5"/>
    </row>
    <row r="45" spans="1:13">
      <c r="A45" s="1">
        <v>1.3812761</v>
      </c>
      <c r="B45" s="1">
        <v>321.55237</v>
      </c>
      <c r="C45" s="1">
        <v>153.75077999999999</v>
      </c>
      <c r="M45" s="5"/>
    </row>
    <row r="46" spans="1:13">
      <c r="A46" s="1">
        <v>1.0333992000000001</v>
      </c>
      <c r="B46" s="1">
        <v>345.86676</v>
      </c>
      <c r="C46" s="1">
        <v>176.44441</v>
      </c>
      <c r="M46" s="5"/>
    </row>
    <row r="47" spans="1:13">
      <c r="A47" s="1">
        <v>0.77320820000000001</v>
      </c>
      <c r="B47" s="1">
        <v>373.67755</v>
      </c>
      <c r="C47" s="1">
        <v>202.63642999999999</v>
      </c>
      <c r="M47" s="5"/>
    </row>
    <row r="48" spans="1:13">
      <c r="A48" s="1">
        <v>0.57853222000000004</v>
      </c>
      <c r="B48" s="1">
        <v>405.45465000000002</v>
      </c>
      <c r="C48" s="1">
        <v>232.36383000000001</v>
      </c>
      <c r="M48" s="5"/>
    </row>
    <row r="49" spans="1:13">
      <c r="A49" s="1">
        <v>0.43306540999999998</v>
      </c>
      <c r="B49" s="1">
        <v>442.21364999999997</v>
      </c>
      <c r="C49" s="1">
        <v>267.49301000000003</v>
      </c>
      <c r="M49" s="5"/>
    </row>
    <row r="50" spans="1:13">
      <c r="A50" s="1">
        <v>0.32390132999999999</v>
      </c>
      <c r="B50" s="1">
        <v>484.37563999999998</v>
      </c>
      <c r="C50" s="1">
        <v>308.24029999999999</v>
      </c>
      <c r="M50" s="5"/>
    </row>
    <row r="51" spans="1:13">
      <c r="A51" s="1">
        <v>0.24232318999999999</v>
      </c>
      <c r="B51" s="1">
        <v>533.15832999999998</v>
      </c>
      <c r="C51" s="1">
        <v>355.19817999999998</v>
      </c>
      <c r="M51" s="5"/>
    </row>
    <row r="52" spans="1:13">
      <c r="A52" s="1">
        <v>0.18153406999999999</v>
      </c>
      <c r="B52" s="1">
        <v>589.45001000000002</v>
      </c>
      <c r="C52" s="1">
        <v>407.63315</v>
      </c>
      <c r="M52" s="5"/>
    </row>
    <row r="53" spans="1:13">
      <c r="A53" s="1">
        <v>0.13584590999999999</v>
      </c>
      <c r="B53" s="1">
        <v>652.84551999999996</v>
      </c>
      <c r="C53" s="1">
        <v>464.89951000000002</v>
      </c>
      <c r="M53" s="5"/>
    </row>
    <row r="54" spans="1:13">
      <c r="A54" s="1">
        <v>0.10172522000000001</v>
      </c>
      <c r="B54" s="1">
        <v>718.98595999999998</v>
      </c>
      <c r="C54" s="1">
        <v>527.16107</v>
      </c>
      <c r="M54" s="5"/>
    </row>
    <row r="55" spans="1:13">
      <c r="A55" s="1">
        <v>7.6103694999999999E-2</v>
      </c>
      <c r="B55" s="1">
        <v>782.16314999999997</v>
      </c>
      <c r="C55" s="1">
        <v>599.80023000000006</v>
      </c>
      <c r="M55" s="5"/>
    </row>
    <row r="56" spans="1:13">
      <c r="A56" s="1">
        <v>5.6966494999999999E-2</v>
      </c>
      <c r="B56" s="1">
        <v>837.38422000000003</v>
      </c>
      <c r="C56" s="1">
        <v>693.16765999999996</v>
      </c>
      <c r="M56" s="5"/>
    </row>
    <row r="57" spans="1:13">
      <c r="A57" s="1">
        <v>4.2644646000000001E-2</v>
      </c>
      <c r="B57" s="1">
        <v>882.25194999999997</v>
      </c>
      <c r="C57" s="1">
        <v>821.83569</v>
      </c>
      <c r="M57" s="5"/>
    </row>
    <row r="58" spans="1:13">
      <c r="A58" s="1">
        <v>3.1913798E-2</v>
      </c>
      <c r="B58" s="1">
        <v>918.43073000000004</v>
      </c>
      <c r="C58" s="1">
        <v>1003.2464</v>
      </c>
      <c r="M58" s="5"/>
    </row>
    <row r="59" spans="1:13">
      <c r="A59" s="1">
        <v>2.3876827E-2</v>
      </c>
      <c r="B59" s="1">
        <v>948.91858000000002</v>
      </c>
      <c r="C59" s="1">
        <v>1257.1605</v>
      </c>
      <c r="M59" s="5"/>
    </row>
    <row r="60" spans="1:13">
      <c r="A60" s="1">
        <v>1.7841151E-2</v>
      </c>
      <c r="B60" s="1">
        <v>976.53557999999998</v>
      </c>
      <c r="C60" s="1">
        <v>1609.7634</v>
      </c>
      <c r="M60" s="5"/>
    </row>
    <row r="61" spans="1:13">
      <c r="A61" s="1">
        <v>1.3377564999999999E-2</v>
      </c>
      <c r="B61" s="1">
        <v>1003.6292</v>
      </c>
      <c r="C61" s="1">
        <v>2083.8366999999998</v>
      </c>
      <c r="M61" s="5"/>
    </row>
    <row r="62" spans="1:13">
      <c r="A62" s="1">
        <v>1.0684486999999999E-2</v>
      </c>
      <c r="B62" s="1">
        <v>1033.7644</v>
      </c>
      <c r="C62" s="1">
        <v>2695.7075</v>
      </c>
      <c r="M62" s="5"/>
    </row>
    <row r="63" spans="1:13">
      <c r="A63" s="1">
        <v>8.0046048000000005E-3</v>
      </c>
      <c r="B63" s="1">
        <v>1062.3749</v>
      </c>
      <c r="C63" s="1">
        <v>3370.7129</v>
      </c>
      <c r="M63" s="5"/>
    </row>
    <row r="64" spans="1:13">
      <c r="B64" s="1"/>
      <c r="M64" s="5"/>
    </row>
    <row r="65" spans="2:13">
      <c r="B65" s="1"/>
      <c r="M65" s="5"/>
    </row>
    <row r="66" spans="2:13">
      <c r="B66" s="1"/>
      <c r="M66" s="5"/>
    </row>
    <row r="67" spans="2:13">
      <c r="B67" s="1"/>
      <c r="M67" s="5"/>
    </row>
    <row r="68" spans="2:13">
      <c r="B68" s="1"/>
      <c r="M68" s="5"/>
    </row>
    <row r="69" spans="2:13">
      <c r="B69" s="1"/>
      <c r="M69" s="5"/>
    </row>
    <row r="70" spans="2:13">
      <c r="B70" s="1"/>
      <c r="M70" s="5"/>
    </row>
    <row r="71" spans="2:13">
      <c r="B71" s="1"/>
      <c r="M71" s="5"/>
    </row>
    <row r="72" spans="2:13">
      <c r="B72" s="1"/>
      <c r="M72" s="5"/>
    </row>
    <row r="73" spans="2:13">
      <c r="B73" s="1"/>
      <c r="M73" s="5"/>
    </row>
    <row r="74" spans="2:13">
      <c r="B74" s="1"/>
      <c r="M74" s="5"/>
    </row>
    <row r="75" spans="2:13">
      <c r="B75" s="1"/>
      <c r="M75" s="5"/>
    </row>
    <row r="76" spans="2:13">
      <c r="B76" s="1"/>
      <c r="M76" s="5"/>
    </row>
    <row r="77" spans="2:13">
      <c r="B77" s="1"/>
      <c r="M77" s="5"/>
    </row>
    <row r="78" spans="2:13">
      <c r="B78" s="1"/>
      <c r="M78" s="5"/>
    </row>
    <row r="79" spans="2:13">
      <c r="B79" s="1"/>
      <c r="M79" s="5"/>
    </row>
    <row r="80" spans="2:13">
      <c r="B80" s="1"/>
      <c r="M80" s="5"/>
    </row>
    <row r="81" spans="2:13">
      <c r="B81" s="1"/>
      <c r="M81" s="5"/>
    </row>
    <row r="82" spans="2:13">
      <c r="B82" s="1"/>
      <c r="M82" s="5"/>
    </row>
    <row r="83" spans="2:13">
      <c r="B83" s="1"/>
      <c r="M83" s="5"/>
    </row>
    <row r="84" spans="2:13">
      <c r="B84" s="1"/>
      <c r="M84" s="5"/>
    </row>
    <row r="85" spans="2:13">
      <c r="B85" s="1"/>
      <c r="M85" s="5"/>
    </row>
    <row r="86" spans="2:13">
      <c r="B86" s="1"/>
      <c r="M86" s="5"/>
    </row>
    <row r="87" spans="2:13">
      <c r="B87" s="1"/>
      <c r="M87" s="5"/>
    </row>
    <row r="88" spans="2:13">
      <c r="B88" s="1"/>
      <c r="M88" s="5"/>
    </row>
    <row r="89" spans="2:13">
      <c r="B89" s="1"/>
      <c r="M89" s="5"/>
    </row>
    <row r="90" spans="2:13">
      <c r="B90" s="1"/>
      <c r="M90" s="5"/>
    </row>
    <row r="91" spans="2:13">
      <c r="B91" s="1"/>
      <c r="M91" s="5"/>
    </row>
    <row r="92" spans="2:13">
      <c r="B92" s="1"/>
      <c r="M92" s="5"/>
    </row>
    <row r="93" spans="2:13">
      <c r="B93" s="1"/>
      <c r="M93" s="5"/>
    </row>
    <row r="94" spans="2:13">
      <c r="B94" s="1"/>
      <c r="M94" s="5"/>
    </row>
    <row r="95" spans="2:13">
      <c r="B95" s="1"/>
      <c r="M95" s="5"/>
    </row>
    <row r="96" spans="2:13">
      <c r="B96" s="1"/>
      <c r="M96" s="5"/>
    </row>
    <row r="97" spans="2:13">
      <c r="B97" s="1"/>
      <c r="M97" s="5"/>
    </row>
    <row r="98" spans="2:13">
      <c r="B98" s="1"/>
      <c r="M98" s="5"/>
    </row>
    <row r="99" spans="2:13">
      <c r="B99" s="1"/>
      <c r="M99" s="5"/>
    </row>
    <row r="100" spans="2:13">
      <c r="B100" s="1"/>
      <c r="M100" s="5"/>
    </row>
    <row r="101" spans="2:13">
      <c r="B101" s="1"/>
    </row>
    <row r="102" spans="2:13">
      <c r="B102" s="1"/>
    </row>
    <row r="103" spans="2:13">
      <c r="B103" s="1"/>
    </row>
  </sheetData>
  <mergeCells count="1">
    <mergeCell ref="A1:C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43BA0-76A5-477F-BC27-DB752121E9E1}">
  <dimension ref="A1:O103"/>
  <sheetViews>
    <sheetView tabSelected="1" topLeftCell="A11" zoomScaleNormal="100" workbookViewId="0">
      <selection activeCell="N41" sqref="N41"/>
    </sheetView>
  </sheetViews>
  <sheetFormatPr defaultRowHeight="15"/>
  <cols>
    <col min="2" max="2" width="8.5703125" bestFit="1" customWidth="1"/>
    <col min="3" max="3" width="12.7109375" bestFit="1" customWidth="1"/>
    <col min="5" max="5" width="10.85546875" bestFit="1" customWidth="1"/>
    <col min="11" max="11" width="11.5703125" bestFit="1" customWidth="1"/>
    <col min="13" max="13" width="12.28515625" bestFit="1" customWidth="1"/>
    <col min="15" max="15" width="11.5703125" bestFit="1" customWidth="1"/>
  </cols>
  <sheetData>
    <row r="1" spans="1:15" ht="15.75">
      <c r="A1" s="9" t="s">
        <v>11</v>
      </c>
      <c r="B1" s="9"/>
      <c r="C1" s="9"/>
      <c r="E1" s="6"/>
      <c r="M1" s="5"/>
    </row>
    <row r="2" spans="1:15">
      <c r="A2" s="2" t="s">
        <v>0</v>
      </c>
      <c r="B2" s="2" t="s">
        <v>1</v>
      </c>
      <c r="C2" s="2" t="s">
        <v>2</v>
      </c>
      <c r="M2" s="5"/>
    </row>
    <row r="3" spans="1:15">
      <c r="A3" s="3" t="s">
        <v>3</v>
      </c>
      <c r="B3" s="3" t="s">
        <v>4</v>
      </c>
      <c r="C3" s="2" t="s">
        <v>4</v>
      </c>
      <c r="M3" s="5"/>
    </row>
    <row r="4" spans="1:15">
      <c r="A4" s="1">
        <v>200019.48</v>
      </c>
      <c r="B4" s="1">
        <v>140.97951</v>
      </c>
      <c r="C4" s="1">
        <v>1.4951314</v>
      </c>
      <c r="K4" s="5"/>
      <c r="M4" s="5"/>
      <c r="O4" s="5"/>
    </row>
    <row r="5" spans="1:15">
      <c r="A5" s="1">
        <v>149677.70000000001</v>
      </c>
      <c r="B5" s="1">
        <v>140.61391</v>
      </c>
      <c r="C5" s="1">
        <v>1.4903028</v>
      </c>
      <c r="E5" s="5"/>
      <c r="M5" s="5"/>
    </row>
    <row r="6" spans="1:15">
      <c r="A6" s="1">
        <v>112011.7</v>
      </c>
      <c r="B6" s="1">
        <v>140.53297000000001</v>
      </c>
      <c r="C6" s="1">
        <v>1.5115626</v>
      </c>
      <c r="M6" s="5"/>
    </row>
    <row r="7" spans="1:15">
      <c r="A7" s="1">
        <v>83828.101999999999</v>
      </c>
      <c r="B7" s="1">
        <v>140.60633999999999</v>
      </c>
      <c r="C7" s="1">
        <v>1.5329535999999999</v>
      </c>
      <c r="E7" s="5"/>
      <c r="K7" s="1"/>
      <c r="M7" s="5"/>
    </row>
    <row r="8" spans="1:15">
      <c r="A8" s="1">
        <v>62734.358999999997</v>
      </c>
      <c r="B8" s="1">
        <v>140.70931999999999</v>
      </c>
      <c r="C8" s="1">
        <v>1.5973583</v>
      </c>
      <c r="K8" s="1"/>
      <c r="M8" s="5"/>
    </row>
    <row r="9" spans="1:15">
      <c r="A9" s="1">
        <v>46953.108999999997</v>
      </c>
      <c r="B9" s="1">
        <v>140.87363999999999</v>
      </c>
      <c r="C9" s="1">
        <v>1.5735158</v>
      </c>
      <c r="M9" s="5"/>
    </row>
    <row r="10" spans="1:15">
      <c r="A10" s="1">
        <v>35136.707000000002</v>
      </c>
      <c r="B10" s="1">
        <v>141.09554</v>
      </c>
      <c r="C10" s="1">
        <v>1.6356637000000001</v>
      </c>
      <c r="M10" s="5"/>
    </row>
    <row r="11" spans="1:15">
      <c r="A11" s="1">
        <v>26298.82</v>
      </c>
      <c r="B11" s="1">
        <v>141.25984</v>
      </c>
      <c r="C11" s="1">
        <v>1.7461213</v>
      </c>
      <c r="M11" s="5"/>
    </row>
    <row r="12" spans="1:15">
      <c r="A12" s="1">
        <v>19677.732</v>
      </c>
      <c r="B12" s="1">
        <v>141.47769</v>
      </c>
      <c r="C12" s="1">
        <v>1.8175739</v>
      </c>
      <c r="M12" s="5"/>
    </row>
    <row r="13" spans="1:15">
      <c r="A13" s="1">
        <v>14726.557000000001</v>
      </c>
      <c r="B13" s="1">
        <v>141.76541</v>
      </c>
      <c r="C13" s="1">
        <v>2.0306280000000001</v>
      </c>
      <c r="M13" s="5"/>
    </row>
    <row r="14" spans="1:15">
      <c r="A14" s="1">
        <v>11025.388000000001</v>
      </c>
      <c r="B14" s="1">
        <v>142.07253</v>
      </c>
      <c r="C14" s="1">
        <v>2.23089</v>
      </c>
      <c r="M14" s="5"/>
    </row>
    <row r="15" spans="1:15">
      <c r="A15" s="1">
        <v>8325.1923999999999</v>
      </c>
      <c r="B15" s="1">
        <v>142.31952000000001</v>
      </c>
      <c r="C15" s="1">
        <v>2.4697184999999999</v>
      </c>
      <c r="M15" s="5"/>
    </row>
    <row r="16" spans="1:15">
      <c r="A16" s="1">
        <v>6195.4931999999999</v>
      </c>
      <c r="B16" s="1">
        <v>142.69873000000001</v>
      </c>
      <c r="C16" s="1">
        <v>2.8097951000000001</v>
      </c>
      <c r="M16" s="5"/>
    </row>
    <row r="17" spans="1:13">
      <c r="A17" s="1">
        <v>4621.4780000000001</v>
      </c>
      <c r="B17" s="1">
        <v>143.13271</v>
      </c>
      <c r="C17" s="1">
        <v>3.2307049999999999</v>
      </c>
      <c r="M17" s="5"/>
    </row>
    <row r="18" spans="1:13">
      <c r="A18" s="1">
        <v>3456.1052</v>
      </c>
      <c r="B18" s="1">
        <v>143.61993000000001</v>
      </c>
      <c r="C18" s="1">
        <v>3.6810882</v>
      </c>
      <c r="M18" s="5"/>
    </row>
    <row r="19" spans="1:13">
      <c r="A19" s="1">
        <v>2585.8269</v>
      </c>
      <c r="B19" s="1">
        <v>144.18968000000001</v>
      </c>
      <c r="C19" s="1">
        <v>4.2727985000000004</v>
      </c>
      <c r="M19" s="5"/>
    </row>
    <row r="20" spans="1:13">
      <c r="A20" s="1">
        <v>1935.6188999999999</v>
      </c>
      <c r="B20" s="1">
        <v>144.87459000000001</v>
      </c>
      <c r="C20" s="1">
        <v>4.9236731999999996</v>
      </c>
      <c r="M20" s="5"/>
    </row>
    <row r="21" spans="1:13">
      <c r="A21" s="1">
        <v>1448.6094000000001</v>
      </c>
      <c r="B21" s="1">
        <v>145.59209999999999</v>
      </c>
      <c r="C21" s="1">
        <v>5.6824960999999998</v>
      </c>
      <c r="M21" s="5"/>
    </row>
    <row r="22" spans="1:13">
      <c r="A22" s="1">
        <v>1083.9594999999999</v>
      </c>
      <c r="B22" s="1">
        <v>146.49149</v>
      </c>
      <c r="C22" s="1">
        <v>6.5693182999999999</v>
      </c>
      <c r="M22" s="5"/>
    </row>
    <row r="23" spans="1:13">
      <c r="A23" s="1">
        <v>811.29767000000004</v>
      </c>
      <c r="B23" s="1">
        <v>147.48506</v>
      </c>
      <c r="C23" s="1">
        <v>7.6075568000000002</v>
      </c>
      <c r="M23" s="5"/>
    </row>
    <row r="24" spans="1:13">
      <c r="A24" s="1">
        <v>607.52715999999998</v>
      </c>
      <c r="B24" s="1">
        <v>148.59932000000001</v>
      </c>
      <c r="C24" s="1">
        <v>8.7882613999999997</v>
      </c>
      <c r="M24" s="5"/>
    </row>
    <row r="25" spans="1:13">
      <c r="A25" s="1">
        <v>454.56351000000001</v>
      </c>
      <c r="B25" s="1">
        <v>149.90521000000001</v>
      </c>
      <c r="C25" s="1">
        <v>10.205259</v>
      </c>
      <c r="M25" s="5"/>
    </row>
    <row r="26" spans="1:13">
      <c r="A26" s="1">
        <v>340.10876000000002</v>
      </c>
      <c r="B26" s="1">
        <v>151.45574999999999</v>
      </c>
      <c r="C26" s="1">
        <v>11.911441</v>
      </c>
      <c r="M26" s="5"/>
    </row>
    <row r="27" spans="1:13">
      <c r="A27" s="1">
        <v>254.43001000000001</v>
      </c>
      <c r="B27" s="1">
        <v>153.1696</v>
      </c>
      <c r="C27" s="1">
        <v>13.872209</v>
      </c>
      <c r="M27" s="5"/>
    </row>
    <row r="28" spans="1:13">
      <c r="A28" s="1">
        <v>190.54874000000001</v>
      </c>
      <c r="B28" s="1">
        <v>155.26363000000001</v>
      </c>
      <c r="C28" s="1">
        <v>16.160008999999999</v>
      </c>
      <c r="M28" s="5"/>
    </row>
    <row r="29" spans="1:13">
      <c r="A29" s="1">
        <v>142.49214000000001</v>
      </c>
      <c r="B29" s="1">
        <v>157.59488999999999</v>
      </c>
      <c r="C29" s="1">
        <v>18.925370999999998</v>
      </c>
      <c r="M29" s="5"/>
    </row>
    <row r="30" spans="1:13">
      <c r="A30" s="1">
        <v>106.67264</v>
      </c>
      <c r="B30" s="1">
        <v>160.39517000000001</v>
      </c>
      <c r="C30" s="1">
        <v>22.175892000000001</v>
      </c>
      <c r="M30" s="5"/>
    </row>
    <row r="31" spans="1:13">
      <c r="A31" s="1">
        <v>79.821213</v>
      </c>
      <c r="B31" s="1">
        <v>163.63866999999999</v>
      </c>
      <c r="C31" s="1">
        <v>26.018785000000001</v>
      </c>
      <c r="M31" s="5"/>
    </row>
    <row r="32" spans="1:13">
      <c r="A32" s="1">
        <v>59.789532000000001</v>
      </c>
      <c r="B32" s="1">
        <v>167.49782999999999</v>
      </c>
      <c r="C32" s="1">
        <v>30.523146000000001</v>
      </c>
      <c r="M32" s="5"/>
    </row>
    <row r="33" spans="1:13">
      <c r="A33" s="1">
        <v>44.728039000000003</v>
      </c>
      <c r="B33" s="1">
        <v>171.99699000000001</v>
      </c>
      <c r="C33" s="1">
        <v>35.840496000000002</v>
      </c>
      <c r="M33" s="5"/>
    </row>
    <row r="34" spans="1:13">
      <c r="A34" s="1">
        <v>33.427559000000002</v>
      </c>
      <c r="B34" s="1">
        <v>177.36394999999999</v>
      </c>
      <c r="C34" s="1">
        <v>42.070625</v>
      </c>
      <c r="M34" s="5"/>
    </row>
    <row r="35" spans="1:13">
      <c r="A35" s="1">
        <v>25.040061999999999</v>
      </c>
      <c r="B35" s="1">
        <v>183.66135</v>
      </c>
      <c r="C35" s="1">
        <v>49.353096000000001</v>
      </c>
      <c r="M35" s="5"/>
    </row>
    <row r="36" spans="1:13">
      <c r="A36" s="1">
        <v>18.735012000000001</v>
      </c>
      <c r="B36" s="1">
        <v>191.12128999999999</v>
      </c>
      <c r="C36" s="1">
        <v>57.877254000000001</v>
      </c>
      <c r="M36" s="5"/>
    </row>
    <row r="37" spans="1:13">
      <c r="A37" s="1">
        <v>14.017643</v>
      </c>
      <c r="B37" s="1">
        <v>199.88354000000001</v>
      </c>
      <c r="C37" s="1">
        <v>67.767914000000005</v>
      </c>
      <c r="M37" s="5"/>
    </row>
    <row r="38" spans="1:13">
      <c r="A38" s="1">
        <v>10.500673000000001</v>
      </c>
      <c r="B38" s="1">
        <v>210.28043</v>
      </c>
      <c r="C38" s="1">
        <v>79.225516999999996</v>
      </c>
      <c r="M38" s="5"/>
    </row>
    <row r="39" spans="1:13">
      <c r="A39" s="1">
        <v>7.8596544000000002</v>
      </c>
      <c r="B39" s="1">
        <v>222.58705</v>
      </c>
      <c r="C39" s="1">
        <v>92.655913999999996</v>
      </c>
      <c r="M39" s="5"/>
    </row>
    <row r="40" spans="1:13">
      <c r="A40" s="1">
        <v>5.8829054999999997</v>
      </c>
      <c r="B40" s="1">
        <v>237.24965</v>
      </c>
      <c r="C40" s="1">
        <v>107.96266</v>
      </c>
      <c r="M40" s="5"/>
    </row>
    <row r="41" spans="1:13">
      <c r="A41" s="1">
        <v>4.3989295999999998</v>
      </c>
      <c r="B41" s="1">
        <v>254.73737</v>
      </c>
      <c r="C41" s="1">
        <v>125.56179</v>
      </c>
      <c r="M41" s="5"/>
    </row>
    <row r="42" spans="1:13">
      <c r="A42" s="1">
        <v>3.2936331999999999</v>
      </c>
      <c r="B42" s="1">
        <v>275.20632999999998</v>
      </c>
      <c r="C42" s="1">
        <v>145.36623</v>
      </c>
      <c r="M42" s="5"/>
    </row>
    <row r="43" spans="1:13">
      <c r="A43" s="1">
        <v>2.4660668000000001</v>
      </c>
      <c r="B43" s="1">
        <v>299.28210000000001</v>
      </c>
      <c r="C43" s="1">
        <v>166.94215</v>
      </c>
      <c r="M43" s="5"/>
    </row>
    <row r="44" spans="1:13">
      <c r="A44" s="1">
        <v>1.8425707</v>
      </c>
      <c r="B44" s="1">
        <v>326.35903999999999</v>
      </c>
      <c r="C44" s="1">
        <v>190.21628000000001</v>
      </c>
      <c r="M44" s="5"/>
    </row>
    <row r="45" spans="1:13">
      <c r="A45" s="1">
        <v>1.3812761</v>
      </c>
      <c r="B45" s="1">
        <v>354.91030999999998</v>
      </c>
      <c r="C45" s="1">
        <v>214.84612000000001</v>
      </c>
      <c r="M45" s="5"/>
    </row>
    <row r="46" spans="1:13">
      <c r="A46" s="1">
        <v>1.0333992000000001</v>
      </c>
      <c r="B46" s="1">
        <v>382.78616</v>
      </c>
      <c r="C46" s="1">
        <v>243.12146000000001</v>
      </c>
      <c r="M46" s="5"/>
    </row>
    <row r="47" spans="1:13">
      <c r="A47" s="1">
        <v>0.77320820000000001</v>
      </c>
      <c r="B47" s="1">
        <v>407.88904000000002</v>
      </c>
      <c r="C47" s="1">
        <v>278.55520999999999</v>
      </c>
      <c r="M47" s="5"/>
    </row>
    <row r="48" spans="1:13">
      <c r="A48" s="1">
        <v>0.57853222000000004</v>
      </c>
      <c r="B48" s="1">
        <v>429.39861999999999</v>
      </c>
      <c r="C48" s="1">
        <v>326.72638000000001</v>
      </c>
      <c r="M48" s="5"/>
    </row>
    <row r="49" spans="1:13">
      <c r="A49" s="1">
        <v>0.43306540999999998</v>
      </c>
      <c r="B49" s="1">
        <v>447.57738999999998</v>
      </c>
      <c r="C49" s="1">
        <v>393.68176</v>
      </c>
      <c r="M49" s="5"/>
    </row>
    <row r="50" spans="1:13">
      <c r="A50" s="1">
        <v>0.32390132999999999</v>
      </c>
      <c r="B50" s="1">
        <v>464.26076999999998</v>
      </c>
      <c r="C50" s="1">
        <v>487.64022999999997</v>
      </c>
      <c r="M50" s="5"/>
    </row>
    <row r="51" spans="1:13">
      <c r="A51" s="1">
        <v>0.24232318999999999</v>
      </c>
      <c r="B51" s="1">
        <v>480.01839999999999</v>
      </c>
      <c r="C51" s="1">
        <v>616.47852</v>
      </c>
      <c r="M51" s="5"/>
    </row>
    <row r="52" spans="1:13">
      <c r="A52" s="1">
        <v>0.18153406999999999</v>
      </c>
      <c r="B52" s="1">
        <v>497.33895999999999</v>
      </c>
      <c r="C52" s="1">
        <v>791.38232000000005</v>
      </c>
      <c r="M52" s="5"/>
    </row>
    <row r="53" spans="1:13">
      <c r="A53" s="1">
        <v>0.13584590999999999</v>
      </c>
      <c r="B53" s="1">
        <v>516.90259000000003</v>
      </c>
      <c r="C53" s="1">
        <v>1027.2747999999999</v>
      </c>
      <c r="M53" s="5"/>
    </row>
    <row r="54" spans="1:13">
      <c r="A54" s="1">
        <v>0.10172522000000001</v>
      </c>
      <c r="B54" s="1">
        <v>541.11266999999998</v>
      </c>
      <c r="C54" s="1">
        <v>1341.6498999999999</v>
      </c>
      <c r="M54" s="5"/>
    </row>
    <row r="55" spans="1:13">
      <c r="A55" s="1">
        <v>7.6103694999999999E-2</v>
      </c>
      <c r="B55" s="1">
        <v>571.48650999999995</v>
      </c>
      <c r="C55" s="1">
        <v>1760.8073999999999</v>
      </c>
      <c r="M55" s="5"/>
    </row>
    <row r="56" spans="1:13">
      <c r="A56" s="1">
        <v>5.6966494999999999E-2</v>
      </c>
      <c r="B56" s="1">
        <v>613.45648000000006</v>
      </c>
      <c r="C56" s="1">
        <v>2313.3701000000001</v>
      </c>
      <c r="M56" s="5"/>
    </row>
    <row r="57" spans="1:13">
      <c r="A57" s="1">
        <v>4.2644646000000001E-2</v>
      </c>
      <c r="B57" s="1">
        <v>664.40246999999999</v>
      </c>
      <c r="C57" s="1">
        <v>3050.7804999999998</v>
      </c>
      <c r="M57" s="5"/>
    </row>
    <row r="58" spans="1:13">
      <c r="A58" s="1">
        <v>3.1913798E-2</v>
      </c>
      <c r="B58" s="1">
        <v>733.75134000000003</v>
      </c>
      <c r="C58" s="1">
        <v>4020.8015</v>
      </c>
      <c r="M58" s="5"/>
    </row>
    <row r="59" spans="1:13">
      <c r="A59" s="1">
        <v>2.3876827E-2</v>
      </c>
      <c r="B59" s="1">
        <v>828.54876999999999</v>
      </c>
      <c r="C59" s="1">
        <v>5302.2489999999998</v>
      </c>
      <c r="M59" s="5"/>
    </row>
    <row r="60" spans="1:13">
      <c r="A60" s="1">
        <v>1.7841151E-2</v>
      </c>
      <c r="B60" s="1">
        <v>953.10790999999995</v>
      </c>
      <c r="C60" s="1">
        <v>7007.2852000000003</v>
      </c>
      <c r="M60" s="5"/>
    </row>
    <row r="61" spans="1:13">
      <c r="A61" s="1">
        <v>1.3377564999999999E-2</v>
      </c>
      <c r="B61" s="1">
        <v>1123.3407999999999</v>
      </c>
      <c r="C61" s="1">
        <v>9221.6748000000007</v>
      </c>
      <c r="M61" s="5"/>
    </row>
    <row r="62" spans="1:13">
      <c r="A62" s="1">
        <v>1.0005763000000001E-2</v>
      </c>
      <c r="B62" s="1">
        <v>1352.7095999999999</v>
      </c>
      <c r="C62" s="1">
        <v>12168.3</v>
      </c>
      <c r="M62" s="5"/>
    </row>
    <row r="63" spans="1:13">
      <c r="A63" s="1"/>
      <c r="B63" s="1"/>
      <c r="C63" s="1"/>
      <c r="M63" s="5"/>
    </row>
    <row r="64" spans="1:13">
      <c r="B64" s="1"/>
      <c r="M64" s="5"/>
    </row>
    <row r="65" spans="2:13">
      <c r="B65" s="1"/>
      <c r="M65" s="5"/>
    </row>
    <row r="66" spans="2:13">
      <c r="B66" s="1"/>
      <c r="M66" s="5"/>
    </row>
    <row r="67" spans="2:13">
      <c r="B67" s="1"/>
      <c r="M67" s="5"/>
    </row>
    <row r="68" spans="2:13">
      <c r="B68" s="1"/>
      <c r="M68" s="5"/>
    </row>
    <row r="69" spans="2:13">
      <c r="B69" s="1"/>
      <c r="M69" s="5"/>
    </row>
    <row r="70" spans="2:13">
      <c r="B70" s="1"/>
      <c r="M70" s="5"/>
    </row>
    <row r="71" spans="2:13">
      <c r="B71" s="1"/>
      <c r="M71" s="5"/>
    </row>
    <row r="72" spans="2:13">
      <c r="B72" s="1"/>
      <c r="M72" s="5"/>
    </row>
    <row r="73" spans="2:13">
      <c r="B73" s="1"/>
      <c r="M73" s="5"/>
    </row>
    <row r="74" spans="2:13">
      <c r="B74" s="1"/>
      <c r="M74" s="5"/>
    </row>
    <row r="75" spans="2:13">
      <c r="B75" s="1"/>
      <c r="M75" s="5"/>
    </row>
    <row r="76" spans="2:13">
      <c r="B76" s="1"/>
      <c r="M76" s="5"/>
    </row>
    <row r="77" spans="2:13">
      <c r="B77" s="1"/>
      <c r="M77" s="5"/>
    </row>
    <row r="78" spans="2:13">
      <c r="B78" s="1"/>
      <c r="M78" s="5"/>
    </row>
    <row r="79" spans="2:13">
      <c r="B79" s="1"/>
      <c r="M79" s="5"/>
    </row>
    <row r="80" spans="2:13">
      <c r="B80" s="1"/>
      <c r="M80" s="5"/>
    </row>
    <row r="81" spans="2:13">
      <c r="B81" s="1"/>
      <c r="M81" s="5"/>
    </row>
    <row r="82" spans="2:13">
      <c r="B82" s="1"/>
      <c r="M82" s="5"/>
    </row>
    <row r="83" spans="2:13">
      <c r="B83" s="1"/>
      <c r="M83" s="5"/>
    </row>
    <row r="84" spans="2:13">
      <c r="B84" s="1"/>
      <c r="M84" s="5"/>
    </row>
    <row r="85" spans="2:13">
      <c r="B85" s="1"/>
      <c r="M85" s="5"/>
    </row>
    <row r="86" spans="2:13">
      <c r="B86" s="1"/>
      <c r="M86" s="5"/>
    </row>
    <row r="87" spans="2:13">
      <c r="B87" s="1"/>
      <c r="M87" s="5"/>
    </row>
    <row r="88" spans="2:13">
      <c r="B88" s="1"/>
      <c r="M88" s="5"/>
    </row>
    <row r="89" spans="2:13">
      <c r="B89" s="1"/>
      <c r="M89" s="5"/>
    </row>
    <row r="90" spans="2:13">
      <c r="B90" s="1"/>
      <c r="M90" s="5"/>
    </row>
    <row r="91" spans="2:13">
      <c r="B91" s="1"/>
      <c r="M91" s="5"/>
    </row>
    <row r="92" spans="2:13">
      <c r="B92" s="1"/>
      <c r="M92" s="5"/>
    </row>
    <row r="93" spans="2:13">
      <c r="B93" s="1"/>
      <c r="M93" s="5"/>
    </row>
    <row r="94" spans="2:13">
      <c r="B94" s="1"/>
      <c r="M94" s="5"/>
    </row>
    <row r="95" spans="2:13">
      <c r="B95" s="1"/>
      <c r="M95" s="5"/>
    </row>
    <row r="96" spans="2:13">
      <c r="B96" s="1"/>
      <c r="M96" s="5"/>
    </row>
    <row r="97" spans="2:13">
      <c r="B97" s="1"/>
      <c r="M97" s="5"/>
    </row>
    <row r="98" spans="2:13">
      <c r="B98" s="1"/>
      <c r="M98" s="5"/>
    </row>
    <row r="99" spans="2:13">
      <c r="B99" s="1"/>
      <c r="M99" s="5"/>
    </row>
    <row r="100" spans="2:13">
      <c r="B100" s="1"/>
      <c r="M100" s="5"/>
    </row>
    <row r="101" spans="2:13">
      <c r="B101" s="1"/>
    </row>
    <row r="102" spans="2:13">
      <c r="B102" s="1"/>
    </row>
    <row r="103" spans="2:13">
      <c r="B103" s="1"/>
    </row>
  </sheetData>
  <mergeCells count="1">
    <mergeCell ref="A1:C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10B80-5EB6-444D-8236-AA260CF46415}">
  <dimension ref="A1:AN61"/>
  <sheetViews>
    <sheetView topLeftCell="A20" workbookViewId="0">
      <selection activeCell="A2" sqref="A2:C61"/>
    </sheetView>
  </sheetViews>
  <sheetFormatPr defaultRowHeight="15"/>
  <cols>
    <col min="3" max="3" width="12.7109375" customWidth="1"/>
  </cols>
  <sheetData>
    <row r="1" spans="1:40">
      <c r="A1" t="s">
        <v>28</v>
      </c>
      <c r="B1" t="s">
        <v>29</v>
      </c>
      <c r="C1" t="e">
        <f ca="1">-Im(Z)/Ohm</f>
        <v>#NAME?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56</v>
      </c>
      <c r="AA1" t="s">
        <v>57</v>
      </c>
      <c r="AB1" t="s">
        <v>58</v>
      </c>
      <c r="AC1" t="s">
        <v>59</v>
      </c>
      <c r="AD1" t="s">
        <v>60</v>
      </c>
      <c r="AE1" t="s">
        <v>61</v>
      </c>
      <c r="AF1" t="s">
        <v>62</v>
      </c>
      <c r="AG1" t="s">
        <v>63</v>
      </c>
      <c r="AH1" t="s">
        <v>64</v>
      </c>
      <c r="AI1" t="s">
        <v>65</v>
      </c>
      <c r="AJ1" t="s">
        <v>66</v>
      </c>
      <c r="AK1" t="s">
        <v>67</v>
      </c>
      <c r="AL1" t="s">
        <v>68</v>
      </c>
      <c r="AM1" t="s">
        <v>69</v>
      </c>
      <c r="AN1" t="s">
        <v>70</v>
      </c>
    </row>
    <row r="2" spans="1:40">
      <c r="A2" s="1">
        <v>200019.48</v>
      </c>
      <c r="B2" s="1">
        <v>140.97951</v>
      </c>
      <c r="C2" s="1">
        <v>1.4951314</v>
      </c>
      <c r="D2" s="1">
        <v>140.98743999999999</v>
      </c>
      <c r="E2" s="1">
        <v>-0.60761666000000003</v>
      </c>
      <c r="F2" s="7">
        <v>43348.641207546294</v>
      </c>
      <c r="G2" s="1">
        <v>8.5561349999999994E-3</v>
      </c>
      <c r="H2" s="1">
        <v>2.5523512000000001E-3</v>
      </c>
      <c r="I2" s="1">
        <v>0.53219216999999996</v>
      </c>
      <c r="J2" s="1">
        <v>5.9850299000000003E-5</v>
      </c>
      <c r="K2" s="1">
        <v>1</v>
      </c>
      <c r="L2">
        <v>11</v>
      </c>
      <c r="M2" s="1">
        <v>1.8120704000000001E-2</v>
      </c>
      <c r="N2" s="1">
        <v>1.2852708E-4</v>
      </c>
      <c r="O2" s="1">
        <v>7.0924311999999998E-3</v>
      </c>
      <c r="P2" s="1">
        <v>7.5217423999999995E-5</v>
      </c>
      <c r="Q2" s="1">
        <v>7.0928303000000002E-3</v>
      </c>
      <c r="R2" s="1">
        <v>0.60761666000000003</v>
      </c>
      <c r="S2" s="1">
        <v>5.9850644000000001E-2</v>
      </c>
      <c r="T2" s="1">
        <v>5.6434274000000002</v>
      </c>
      <c r="U2" s="1">
        <v>5.6437448999999997</v>
      </c>
      <c r="V2" s="1">
        <v>-89.392380000000003</v>
      </c>
      <c r="W2" s="1">
        <v>0</v>
      </c>
      <c r="X2" s="1">
        <v>0</v>
      </c>
      <c r="Y2" s="1">
        <v>0</v>
      </c>
      <c r="Z2" s="1">
        <v>89.392380000000003</v>
      </c>
      <c r="AA2" s="1">
        <v>0</v>
      </c>
      <c r="AB2" s="1">
        <v>0</v>
      </c>
      <c r="AC2" s="1">
        <v>0</v>
      </c>
      <c r="AD2" s="1">
        <v>-89.392380000000003</v>
      </c>
      <c r="AE2" s="1">
        <v>0</v>
      </c>
      <c r="AF2" s="1">
        <v>0</v>
      </c>
      <c r="AG2" s="1">
        <v>0</v>
      </c>
      <c r="AH2" s="1">
        <v>-0.60761666000000003</v>
      </c>
      <c r="AI2" s="1">
        <v>0</v>
      </c>
      <c r="AJ2" s="1">
        <v>0</v>
      </c>
      <c r="AK2" s="1">
        <v>0</v>
      </c>
      <c r="AL2" s="1">
        <v>0.60761666000000003</v>
      </c>
      <c r="AM2" s="1">
        <v>94.292389</v>
      </c>
      <c r="AN2" s="1">
        <v>89.392380000000003</v>
      </c>
    </row>
    <row r="3" spans="1:40">
      <c r="A3" s="1">
        <v>149677.70000000001</v>
      </c>
      <c r="B3" s="1">
        <v>140.61391</v>
      </c>
      <c r="C3" s="1">
        <v>1.4903028</v>
      </c>
      <c r="D3" s="1">
        <v>140.62181000000001</v>
      </c>
      <c r="E3" s="1">
        <v>-0.60722911000000002</v>
      </c>
      <c r="F3" s="7">
        <v>43348.641219861114</v>
      </c>
      <c r="G3" s="1">
        <v>8.5543458999999995E-3</v>
      </c>
      <c r="H3" s="1">
        <v>2.379141E-3</v>
      </c>
      <c r="I3" s="1">
        <v>0.71349101999999998</v>
      </c>
      <c r="J3" s="1">
        <v>8.0136829999999997E-5</v>
      </c>
      <c r="K3" s="1">
        <v>1</v>
      </c>
      <c r="L3">
        <v>11</v>
      </c>
      <c r="M3" s="1">
        <v>2.0527574999999999E-2</v>
      </c>
      <c r="N3" s="1">
        <v>1.4597716999999999E-4</v>
      </c>
      <c r="O3" s="1">
        <v>7.1108728000000001E-3</v>
      </c>
      <c r="P3" s="1">
        <v>7.5364900000000001E-5</v>
      </c>
      <c r="Q3" s="1">
        <v>7.1112722999999997E-3</v>
      </c>
      <c r="R3" s="1">
        <v>0.60722911000000002</v>
      </c>
      <c r="S3" s="1">
        <v>8.0137096000000005E-2</v>
      </c>
      <c r="T3" s="1">
        <v>7.5611167000000004</v>
      </c>
      <c r="U3" s="1">
        <v>7.5615416</v>
      </c>
      <c r="V3" s="1">
        <v>-89.392769000000001</v>
      </c>
      <c r="W3" s="1">
        <v>0</v>
      </c>
      <c r="X3" s="1">
        <v>0</v>
      </c>
      <c r="Y3" s="1">
        <v>0</v>
      </c>
      <c r="Z3" s="1">
        <v>89.392769000000001</v>
      </c>
      <c r="AA3" s="1">
        <v>0</v>
      </c>
      <c r="AB3" s="1">
        <v>0</v>
      </c>
      <c r="AC3" s="1">
        <v>0</v>
      </c>
      <c r="AD3" s="1">
        <v>-89.392769000000001</v>
      </c>
      <c r="AE3" s="1">
        <v>0</v>
      </c>
      <c r="AF3" s="1">
        <v>0</v>
      </c>
      <c r="AG3" s="1">
        <v>0</v>
      </c>
      <c r="AH3" s="1">
        <v>-0.60722911000000002</v>
      </c>
      <c r="AI3" s="1">
        <v>0</v>
      </c>
      <c r="AJ3" s="1">
        <v>0</v>
      </c>
      <c r="AK3" s="1">
        <v>0</v>
      </c>
      <c r="AL3" s="1">
        <v>0.60722911000000002</v>
      </c>
      <c r="AM3" s="1">
        <v>94.352576999999997</v>
      </c>
      <c r="AN3" s="1">
        <v>89.392769000000001</v>
      </c>
    </row>
    <row r="4" spans="1:40">
      <c r="A4" s="1">
        <v>112011.7</v>
      </c>
      <c r="B4" s="1">
        <v>140.53297000000001</v>
      </c>
      <c r="C4" s="1">
        <v>1.5115626</v>
      </c>
      <c r="D4" s="1">
        <v>140.54111</v>
      </c>
      <c r="E4" s="1">
        <v>-0.61624551000000005</v>
      </c>
      <c r="F4" s="7">
        <v>43348.641232175927</v>
      </c>
      <c r="G4" s="1">
        <v>8.5651706999999994E-3</v>
      </c>
      <c r="H4" s="1">
        <v>2.3715048999999998E-3</v>
      </c>
      <c r="I4" s="1">
        <v>0.94000602</v>
      </c>
      <c r="J4" s="1">
        <v>1.0873670000000001E-4</v>
      </c>
      <c r="K4" s="1">
        <v>1</v>
      </c>
      <c r="L4">
        <v>11</v>
      </c>
      <c r="M4" s="1">
        <v>2.0748771999999999E-2</v>
      </c>
      <c r="N4" s="1">
        <v>1.4763490000000001E-4</v>
      </c>
      <c r="O4" s="1">
        <v>7.1149445000000004E-3</v>
      </c>
      <c r="P4" s="1">
        <v>7.6527830999999994E-5</v>
      </c>
      <c r="Q4" s="1">
        <v>7.1153561999999998E-3</v>
      </c>
      <c r="R4" s="1">
        <v>0.61624551000000005</v>
      </c>
      <c r="S4" s="1">
        <v>0.10873732999999999</v>
      </c>
      <c r="T4" s="1">
        <v>10.109468</v>
      </c>
      <c r="U4" s="1">
        <v>10.110052</v>
      </c>
      <c r="V4" s="1">
        <v>-89.383751000000004</v>
      </c>
      <c r="W4" s="1">
        <v>0</v>
      </c>
      <c r="X4" s="1">
        <v>0</v>
      </c>
      <c r="Y4" s="1">
        <v>0</v>
      </c>
      <c r="Z4" s="1">
        <v>89.383751000000004</v>
      </c>
      <c r="AA4" s="1">
        <v>0</v>
      </c>
      <c r="AB4" s="1">
        <v>0</v>
      </c>
      <c r="AC4" s="1">
        <v>0</v>
      </c>
      <c r="AD4" s="1">
        <v>-89.383751000000004</v>
      </c>
      <c r="AE4" s="1">
        <v>0</v>
      </c>
      <c r="AF4" s="1">
        <v>0</v>
      </c>
      <c r="AG4" s="1">
        <v>0</v>
      </c>
      <c r="AH4" s="1">
        <v>-0.61624551000000005</v>
      </c>
      <c r="AI4" s="1">
        <v>0</v>
      </c>
      <c r="AJ4" s="1">
        <v>0</v>
      </c>
      <c r="AK4" s="1">
        <v>0</v>
      </c>
      <c r="AL4" s="1">
        <v>0.61624551000000005</v>
      </c>
      <c r="AM4" s="1">
        <v>92.971985000000004</v>
      </c>
      <c r="AN4" s="1">
        <v>89.383751000000004</v>
      </c>
    </row>
    <row r="5" spans="1:40">
      <c r="A5" s="1">
        <v>83828.101999999999</v>
      </c>
      <c r="B5" s="1">
        <v>140.60633999999999</v>
      </c>
      <c r="C5" s="1">
        <v>1.5329535999999999</v>
      </c>
      <c r="D5" s="1">
        <v>140.6147</v>
      </c>
      <c r="E5" s="1">
        <v>-0.62463963</v>
      </c>
      <c r="F5" s="7">
        <v>43348.641244502316</v>
      </c>
      <c r="G5" s="1">
        <v>8.6015769999999991E-3</v>
      </c>
      <c r="H5" s="1">
        <v>2.4081958E-3</v>
      </c>
      <c r="I5" s="1">
        <v>1.2385155999999999</v>
      </c>
      <c r="J5" s="1">
        <v>1.4719670000000001E-4</v>
      </c>
      <c r="K5" s="1">
        <v>1</v>
      </c>
      <c r="L5">
        <v>11</v>
      </c>
      <c r="M5" s="1">
        <v>2.0674497E-2</v>
      </c>
      <c r="N5" s="1">
        <v>1.4702941000000001E-4</v>
      </c>
      <c r="O5" s="1">
        <v>7.1112090000000003E-3</v>
      </c>
      <c r="P5" s="1">
        <v>7.7529606999999996E-5</v>
      </c>
      <c r="Q5" s="1">
        <v>7.1116317999999996E-3</v>
      </c>
      <c r="R5" s="1">
        <v>0.62463963</v>
      </c>
      <c r="S5" s="1">
        <v>0.14719713000000001</v>
      </c>
      <c r="T5" s="1">
        <v>13.501250000000001</v>
      </c>
      <c r="U5" s="1">
        <v>13.502052000000001</v>
      </c>
      <c r="V5" s="1">
        <v>-89.375359000000003</v>
      </c>
      <c r="W5" s="1">
        <v>0</v>
      </c>
      <c r="X5" s="1">
        <v>0</v>
      </c>
      <c r="Y5" s="1">
        <v>0</v>
      </c>
      <c r="Z5" s="1">
        <v>89.375359000000003</v>
      </c>
      <c r="AA5" s="1">
        <v>0</v>
      </c>
      <c r="AB5" s="1">
        <v>0</v>
      </c>
      <c r="AC5" s="1">
        <v>0</v>
      </c>
      <c r="AD5" s="1">
        <v>-89.375359000000003</v>
      </c>
      <c r="AE5" s="1">
        <v>0</v>
      </c>
      <c r="AF5" s="1">
        <v>0</v>
      </c>
      <c r="AG5" s="1">
        <v>0</v>
      </c>
      <c r="AH5" s="1">
        <v>-0.62463963</v>
      </c>
      <c r="AI5" s="1">
        <v>0</v>
      </c>
      <c r="AJ5" s="1">
        <v>0</v>
      </c>
      <c r="AK5" s="1">
        <v>0</v>
      </c>
      <c r="AL5" s="1">
        <v>0.62463963</v>
      </c>
      <c r="AM5" s="1">
        <v>91.722504000000001</v>
      </c>
      <c r="AN5" s="1">
        <v>89.375359000000003</v>
      </c>
    </row>
    <row r="6" spans="1:40">
      <c r="A6" s="1">
        <v>62734.358999999997</v>
      </c>
      <c r="B6" s="1">
        <v>140.70931999999999</v>
      </c>
      <c r="C6" s="1">
        <v>1.5973583</v>
      </c>
      <c r="D6" s="1">
        <v>140.71838</v>
      </c>
      <c r="E6" s="1">
        <v>-0.65040439000000005</v>
      </c>
      <c r="F6" s="7">
        <v>43348.641256828705</v>
      </c>
      <c r="G6" s="1">
        <v>8.6061973E-3</v>
      </c>
      <c r="H6" s="1">
        <v>2.3711323999999999E-3</v>
      </c>
      <c r="I6" s="1">
        <v>1.5882259999999999</v>
      </c>
      <c r="J6" s="1">
        <v>2.046517E-4</v>
      </c>
      <c r="K6" s="1">
        <v>1</v>
      </c>
      <c r="L6">
        <v>11</v>
      </c>
      <c r="M6" s="1">
        <v>2.0662983999999999E-2</v>
      </c>
      <c r="N6" s="1">
        <v>1.4683926E-4</v>
      </c>
      <c r="O6" s="1">
        <v>7.1059343999999997E-3</v>
      </c>
      <c r="P6" s="1">
        <v>8.0667886999999998E-5</v>
      </c>
      <c r="Q6" s="1">
        <v>7.1063921999999996E-3</v>
      </c>
      <c r="R6" s="1">
        <v>0.65040439000000005</v>
      </c>
      <c r="S6" s="1">
        <v>0.20465215</v>
      </c>
      <c r="T6" s="1">
        <v>18.027514</v>
      </c>
      <c r="U6" s="1">
        <v>18.028675</v>
      </c>
      <c r="V6" s="1">
        <v>-89.349593999999996</v>
      </c>
      <c r="W6" s="1">
        <v>0</v>
      </c>
      <c r="X6" s="1">
        <v>0</v>
      </c>
      <c r="Y6" s="1">
        <v>0</v>
      </c>
      <c r="Z6" s="1">
        <v>89.349593999999996</v>
      </c>
      <c r="AA6" s="1">
        <v>0</v>
      </c>
      <c r="AB6" s="1">
        <v>0</v>
      </c>
      <c r="AC6" s="1">
        <v>0</v>
      </c>
      <c r="AD6" s="1">
        <v>-89.349593999999996</v>
      </c>
      <c r="AE6" s="1">
        <v>0</v>
      </c>
      <c r="AF6" s="1">
        <v>0</v>
      </c>
      <c r="AG6" s="1">
        <v>0</v>
      </c>
      <c r="AH6" s="1">
        <v>-0.65040439000000005</v>
      </c>
      <c r="AI6" s="1">
        <v>0</v>
      </c>
      <c r="AJ6" s="1">
        <v>0</v>
      </c>
      <c r="AK6" s="1">
        <v>0</v>
      </c>
      <c r="AL6" s="1">
        <v>0.65040439000000005</v>
      </c>
      <c r="AM6" s="1">
        <v>88.088759999999994</v>
      </c>
      <c r="AN6" s="1">
        <v>89.349593999999996</v>
      </c>
    </row>
    <row r="7" spans="1:40">
      <c r="A7" s="1">
        <v>46953.108999999997</v>
      </c>
      <c r="B7" s="1">
        <v>140.87363999999999</v>
      </c>
      <c r="C7" s="1">
        <v>1.5735158</v>
      </c>
      <c r="D7" s="1">
        <v>140.88243</v>
      </c>
      <c r="E7" s="1">
        <v>-0.63994980000000001</v>
      </c>
      <c r="F7" s="7">
        <v>43348.641269155094</v>
      </c>
      <c r="G7" s="1">
        <v>8.6168180999999996E-3</v>
      </c>
      <c r="H7" s="1">
        <v>2.3852870999999999E-3</v>
      </c>
      <c r="I7" s="1">
        <v>2.1541934</v>
      </c>
      <c r="J7" s="1">
        <v>2.6872818000000002E-4</v>
      </c>
      <c r="K7" s="1">
        <v>1</v>
      </c>
      <c r="L7">
        <v>11</v>
      </c>
      <c r="M7" s="1">
        <v>2.0488564000000001E-2</v>
      </c>
      <c r="N7" s="1">
        <v>1.4543023E-4</v>
      </c>
      <c r="O7" s="1">
        <v>7.0976744999999997E-3</v>
      </c>
      <c r="P7" s="1">
        <v>7.9278863000000003E-5</v>
      </c>
      <c r="Q7" s="1">
        <v>7.0981174000000003E-3</v>
      </c>
      <c r="R7" s="1">
        <v>0.63994980000000001</v>
      </c>
      <c r="S7" s="1">
        <v>0.26872974999999999</v>
      </c>
      <c r="T7" s="1">
        <v>24.058681</v>
      </c>
      <c r="U7" s="1">
        <v>24.060182999999999</v>
      </c>
      <c r="V7" s="1">
        <v>-89.360045999999997</v>
      </c>
      <c r="W7" s="1">
        <v>0</v>
      </c>
      <c r="X7" s="1">
        <v>0</v>
      </c>
      <c r="Y7" s="1">
        <v>0</v>
      </c>
      <c r="Z7" s="1">
        <v>89.360045999999997</v>
      </c>
      <c r="AA7" s="1">
        <v>0</v>
      </c>
      <c r="AB7" s="1">
        <v>0</v>
      </c>
      <c r="AC7" s="1">
        <v>0</v>
      </c>
      <c r="AD7" s="1">
        <v>-89.360045999999997</v>
      </c>
      <c r="AE7" s="1">
        <v>0</v>
      </c>
      <c r="AF7" s="1">
        <v>0</v>
      </c>
      <c r="AG7" s="1">
        <v>0</v>
      </c>
      <c r="AH7" s="1">
        <v>-0.63994980000000001</v>
      </c>
      <c r="AI7" s="1">
        <v>0</v>
      </c>
      <c r="AJ7" s="1">
        <v>0</v>
      </c>
      <c r="AK7" s="1">
        <v>0</v>
      </c>
      <c r="AL7" s="1">
        <v>0.63994980000000001</v>
      </c>
      <c r="AM7" s="1">
        <v>89.527953999999994</v>
      </c>
      <c r="AN7" s="1">
        <v>89.360045999999997</v>
      </c>
    </row>
    <row r="8" spans="1:40">
      <c r="A8" s="1">
        <v>35136.707000000002</v>
      </c>
      <c r="B8" s="1">
        <v>141.09554</v>
      </c>
      <c r="C8" s="1">
        <v>1.6356637000000001</v>
      </c>
      <c r="D8" s="1">
        <v>141.10500999999999</v>
      </c>
      <c r="E8" s="1">
        <v>-0.66417718000000003</v>
      </c>
      <c r="F8" s="7">
        <v>43348.641281481483</v>
      </c>
      <c r="G8" s="1">
        <v>8.6151222000000003E-3</v>
      </c>
      <c r="H8" s="1">
        <v>2.3925509000000001E-3</v>
      </c>
      <c r="I8" s="1">
        <v>2.7692684999999999</v>
      </c>
      <c r="J8" s="1">
        <v>3.7210733999999999E-4</v>
      </c>
      <c r="K8" s="1">
        <v>1</v>
      </c>
      <c r="L8">
        <v>11</v>
      </c>
      <c r="M8" s="1">
        <v>2.0431779000000001E-2</v>
      </c>
      <c r="N8" s="1">
        <v>1.4479839999999999E-4</v>
      </c>
      <c r="O8" s="1">
        <v>7.0864442E-3</v>
      </c>
      <c r="P8" s="1">
        <v>8.2150298000000006E-5</v>
      </c>
      <c r="Q8" s="1">
        <v>7.0869206000000002E-3</v>
      </c>
      <c r="R8" s="1">
        <v>0.66417718000000003</v>
      </c>
      <c r="S8" s="1">
        <v>0.37210717999999998</v>
      </c>
      <c r="T8" s="1">
        <v>32.098700999999998</v>
      </c>
      <c r="U8" s="1">
        <v>32.100856999999998</v>
      </c>
      <c r="V8" s="1">
        <v>-89.335823000000005</v>
      </c>
      <c r="W8" s="1">
        <v>0</v>
      </c>
      <c r="X8" s="1">
        <v>0</v>
      </c>
      <c r="Y8" s="1">
        <v>0</v>
      </c>
      <c r="Z8" s="1">
        <v>89.335823000000005</v>
      </c>
      <c r="AA8" s="1">
        <v>0</v>
      </c>
      <c r="AB8" s="1">
        <v>0</v>
      </c>
      <c r="AC8" s="1">
        <v>0</v>
      </c>
      <c r="AD8" s="1">
        <v>-89.335823000000005</v>
      </c>
      <c r="AE8" s="1">
        <v>0</v>
      </c>
      <c r="AF8" s="1">
        <v>0</v>
      </c>
      <c r="AG8" s="1">
        <v>0</v>
      </c>
      <c r="AH8" s="1">
        <v>-0.66417718000000003</v>
      </c>
      <c r="AI8" s="1">
        <v>0</v>
      </c>
      <c r="AJ8" s="1">
        <v>0</v>
      </c>
      <c r="AK8" s="1">
        <v>0</v>
      </c>
      <c r="AL8" s="1">
        <v>0.66417718000000003</v>
      </c>
      <c r="AM8" s="1">
        <v>86.261948000000004</v>
      </c>
      <c r="AN8" s="1">
        <v>89.335823000000005</v>
      </c>
    </row>
    <row r="9" spans="1:40">
      <c r="A9" s="1">
        <v>26298.82</v>
      </c>
      <c r="B9" s="1">
        <v>141.25984</v>
      </c>
      <c r="C9" s="1">
        <v>1.7461213</v>
      </c>
      <c r="D9" s="1">
        <v>141.27063000000001</v>
      </c>
      <c r="E9" s="1">
        <v>-0.70820050999999995</v>
      </c>
      <c r="F9" s="7">
        <v>43348.641293807872</v>
      </c>
      <c r="G9" s="1">
        <v>8.6283507000000006E-3</v>
      </c>
      <c r="H9" s="1">
        <v>2.4677953000000002E-3</v>
      </c>
      <c r="I9" s="1">
        <v>3.4658475000000002</v>
      </c>
      <c r="J9" s="1">
        <v>5.2948605000000004E-4</v>
      </c>
      <c r="K9" s="1">
        <v>1</v>
      </c>
      <c r="L9">
        <v>11</v>
      </c>
      <c r="M9" s="1">
        <v>2.0297134000000001E-2</v>
      </c>
      <c r="N9" s="1">
        <v>1.4367553999999999E-4</v>
      </c>
      <c r="O9" s="1">
        <v>7.0780716000000002E-3</v>
      </c>
      <c r="P9" s="1">
        <v>8.7492466000000003E-5</v>
      </c>
      <c r="Q9" s="1">
        <v>7.0786121999999998E-3</v>
      </c>
      <c r="R9" s="1">
        <v>0.70820050999999995</v>
      </c>
      <c r="S9" s="1">
        <v>0.52948457000000004</v>
      </c>
      <c r="T9" s="1">
        <v>42.835003</v>
      </c>
      <c r="U9" s="1">
        <v>42.838276</v>
      </c>
      <c r="V9" s="1">
        <v>-89.291801000000007</v>
      </c>
      <c r="W9" s="1">
        <v>0</v>
      </c>
      <c r="X9" s="1">
        <v>0</v>
      </c>
      <c r="Y9" s="1">
        <v>0</v>
      </c>
      <c r="Z9" s="1">
        <v>89.291801000000007</v>
      </c>
      <c r="AA9" s="1">
        <v>0</v>
      </c>
      <c r="AB9" s="1">
        <v>0</v>
      </c>
      <c r="AC9" s="1">
        <v>0</v>
      </c>
      <c r="AD9" s="1">
        <v>-89.291801000000007</v>
      </c>
      <c r="AE9" s="1">
        <v>0</v>
      </c>
      <c r="AF9" s="1">
        <v>0</v>
      </c>
      <c r="AG9" s="1">
        <v>0</v>
      </c>
      <c r="AH9" s="1">
        <v>-0.70820050999999995</v>
      </c>
      <c r="AI9" s="1">
        <v>0</v>
      </c>
      <c r="AJ9" s="1">
        <v>0</v>
      </c>
      <c r="AK9" s="1">
        <v>0</v>
      </c>
      <c r="AL9" s="1">
        <v>0.70820050999999995</v>
      </c>
      <c r="AM9" s="1">
        <v>80.899215999999996</v>
      </c>
      <c r="AN9" s="1">
        <v>89.291801000000007</v>
      </c>
    </row>
    <row r="10" spans="1:40">
      <c r="A10" s="1">
        <v>19677.732</v>
      </c>
      <c r="B10" s="1">
        <v>141.47769</v>
      </c>
      <c r="C10" s="1">
        <v>1.8175739</v>
      </c>
      <c r="D10" s="1">
        <v>141.48936</v>
      </c>
      <c r="E10" s="1">
        <v>-0.73604243999999996</v>
      </c>
      <c r="F10" s="7">
        <v>43348.641306134261</v>
      </c>
      <c r="G10" s="1">
        <v>8.5953166999999994E-3</v>
      </c>
      <c r="H10" s="1">
        <v>2.3608890000000001E-3</v>
      </c>
      <c r="I10" s="1">
        <v>4.4499282999999998</v>
      </c>
      <c r="J10" s="1">
        <v>7.3432713000000003E-4</v>
      </c>
      <c r="K10" s="1">
        <v>1</v>
      </c>
      <c r="L10">
        <v>11</v>
      </c>
      <c r="M10" s="1">
        <v>2.0207815E-2</v>
      </c>
      <c r="N10" s="1">
        <v>1.4282214000000001E-4</v>
      </c>
      <c r="O10" s="1">
        <v>7.0670862000000003E-3</v>
      </c>
      <c r="P10" s="1">
        <v>9.0791356000000006E-5</v>
      </c>
      <c r="Q10" s="1">
        <v>7.0676691999999996E-3</v>
      </c>
      <c r="R10" s="1">
        <v>0.73604243999999996</v>
      </c>
      <c r="S10" s="1">
        <v>0.73433053000000004</v>
      </c>
      <c r="T10" s="1">
        <v>57.159111000000003</v>
      </c>
      <c r="U10" s="1">
        <v>57.163826</v>
      </c>
      <c r="V10" s="1">
        <v>-89.263953999999998</v>
      </c>
      <c r="W10" s="1">
        <v>0</v>
      </c>
      <c r="X10" s="1">
        <v>0</v>
      </c>
      <c r="Y10" s="1">
        <v>0</v>
      </c>
      <c r="Z10" s="1">
        <v>89.263953999999998</v>
      </c>
      <c r="AA10" s="1">
        <v>0</v>
      </c>
      <c r="AB10" s="1">
        <v>0</v>
      </c>
      <c r="AC10" s="1">
        <v>0</v>
      </c>
      <c r="AD10" s="1">
        <v>-89.263953999999998</v>
      </c>
      <c r="AE10" s="1">
        <v>0</v>
      </c>
      <c r="AF10" s="1">
        <v>0</v>
      </c>
      <c r="AG10" s="1">
        <v>0</v>
      </c>
      <c r="AH10" s="1">
        <v>-0.73604243999999996</v>
      </c>
      <c r="AI10" s="1">
        <v>0</v>
      </c>
      <c r="AJ10" s="1">
        <v>0</v>
      </c>
      <c r="AK10" s="1">
        <v>0</v>
      </c>
      <c r="AL10" s="1">
        <v>0.73604243999999996</v>
      </c>
      <c r="AM10" s="1">
        <v>77.838752999999997</v>
      </c>
      <c r="AN10" s="1">
        <v>89.263953999999998</v>
      </c>
    </row>
    <row r="11" spans="1:40">
      <c r="A11" s="1">
        <v>14726.557000000001</v>
      </c>
      <c r="B11" s="1">
        <v>141.76541</v>
      </c>
      <c r="C11" s="1">
        <v>2.0306280000000001</v>
      </c>
      <c r="D11" s="1">
        <v>141.77995000000001</v>
      </c>
      <c r="E11" s="1">
        <v>-0.82064062000000004</v>
      </c>
      <c r="F11" s="7">
        <v>43348.641317002315</v>
      </c>
      <c r="G11" s="1">
        <v>8.5858329999999993E-3</v>
      </c>
      <c r="H11" s="1">
        <v>2.2754009999999998E-3</v>
      </c>
      <c r="I11" s="1">
        <v>5.3221673999999997</v>
      </c>
      <c r="J11" s="1">
        <v>1.091741E-3</v>
      </c>
      <c r="K11" s="1">
        <v>1</v>
      </c>
      <c r="L11">
        <v>11</v>
      </c>
      <c r="M11" s="1">
        <v>2.1279261000000001E-2</v>
      </c>
      <c r="N11" s="1">
        <v>1.5008653000000001E-4</v>
      </c>
      <c r="O11" s="1">
        <v>7.0524597999999999E-3</v>
      </c>
      <c r="P11" s="1">
        <v>1.0101845000000001E-4</v>
      </c>
      <c r="Q11" s="1">
        <v>7.0531834000000003E-3</v>
      </c>
      <c r="R11" s="1">
        <v>0.82064062000000004</v>
      </c>
      <c r="S11" s="1">
        <v>1.0917410000000001</v>
      </c>
      <c r="T11" s="1">
        <v>76.218352999999993</v>
      </c>
      <c r="U11" s="1">
        <v>76.226173000000003</v>
      </c>
      <c r="V11" s="1">
        <v>-89.179359000000005</v>
      </c>
      <c r="W11" s="1">
        <v>0</v>
      </c>
      <c r="X11" s="1">
        <v>0</v>
      </c>
      <c r="Y11" s="1">
        <v>0</v>
      </c>
      <c r="Z11" s="1">
        <v>89.179359000000005</v>
      </c>
      <c r="AA11" s="1">
        <v>0</v>
      </c>
      <c r="AB11" s="1">
        <v>0</v>
      </c>
      <c r="AC11" s="1">
        <v>0</v>
      </c>
      <c r="AD11" s="1">
        <v>-89.179359000000005</v>
      </c>
      <c r="AE11" s="1">
        <v>0</v>
      </c>
      <c r="AF11" s="1">
        <v>0</v>
      </c>
      <c r="AG11" s="1">
        <v>0</v>
      </c>
      <c r="AH11" s="1">
        <v>-0.82064062000000004</v>
      </c>
      <c r="AI11" s="1">
        <v>0</v>
      </c>
      <c r="AJ11" s="1">
        <v>0</v>
      </c>
      <c r="AK11" s="1">
        <v>0</v>
      </c>
      <c r="AL11" s="1">
        <v>0.82064062000000004</v>
      </c>
      <c r="AM11" s="1">
        <v>69.813582999999994</v>
      </c>
      <c r="AN11" s="1">
        <v>89.179359000000005</v>
      </c>
    </row>
    <row r="12" spans="1:40">
      <c r="A12" s="1">
        <v>11025.388000000001</v>
      </c>
      <c r="B12" s="1">
        <v>142.07253</v>
      </c>
      <c r="C12" s="1">
        <v>2.23089</v>
      </c>
      <c r="D12" s="1">
        <v>142.09003999999999</v>
      </c>
      <c r="E12" s="1">
        <v>-0.89961146999999997</v>
      </c>
      <c r="F12" s="7">
        <v>43348.641327870369</v>
      </c>
      <c r="G12" s="1">
        <v>8.6032543E-3</v>
      </c>
      <c r="H12" s="1">
        <v>2.3836116000000001E-3</v>
      </c>
      <c r="I12" s="1">
        <v>6.4706530999999998</v>
      </c>
      <c r="J12" s="1">
        <v>1.5950605000000001E-3</v>
      </c>
      <c r="K12" s="1">
        <v>1</v>
      </c>
      <c r="L12">
        <v>11</v>
      </c>
      <c r="M12" s="1">
        <v>2.1953865999999999E-2</v>
      </c>
      <c r="N12" s="1">
        <v>1.5450672E-4</v>
      </c>
      <c r="O12" s="1">
        <v>7.0369233999999998E-3</v>
      </c>
      <c r="P12" s="1">
        <v>1.1049709E-4</v>
      </c>
      <c r="Q12" s="1">
        <v>7.0377909999999998E-3</v>
      </c>
      <c r="R12" s="1">
        <v>0.89961146999999997</v>
      </c>
      <c r="S12" s="1">
        <v>1.5950622999999999</v>
      </c>
      <c r="T12" s="1">
        <v>101.58022</v>
      </c>
      <c r="U12" s="1">
        <v>101.59274000000001</v>
      </c>
      <c r="V12" s="1">
        <v>-89.100387999999995</v>
      </c>
      <c r="W12" s="1">
        <v>0</v>
      </c>
      <c r="X12" s="1">
        <v>0</v>
      </c>
      <c r="Y12" s="1">
        <v>0</v>
      </c>
      <c r="Z12" s="1">
        <v>89.100387999999995</v>
      </c>
      <c r="AA12" s="1">
        <v>0</v>
      </c>
      <c r="AB12" s="1">
        <v>0</v>
      </c>
      <c r="AC12" s="1">
        <v>0</v>
      </c>
      <c r="AD12" s="1">
        <v>-89.100387999999995</v>
      </c>
      <c r="AE12" s="1">
        <v>0</v>
      </c>
      <c r="AF12" s="1">
        <v>0</v>
      </c>
      <c r="AG12" s="1">
        <v>0</v>
      </c>
      <c r="AH12" s="1">
        <v>-0.89961146999999997</v>
      </c>
      <c r="AI12" s="1">
        <v>0</v>
      </c>
      <c r="AJ12" s="1">
        <v>0</v>
      </c>
      <c r="AK12" s="1">
        <v>0</v>
      </c>
      <c r="AL12" s="1">
        <v>0.89961146999999997</v>
      </c>
      <c r="AM12" s="1">
        <v>63.684235000000001</v>
      </c>
      <c r="AN12" s="1">
        <v>89.100387999999995</v>
      </c>
    </row>
    <row r="13" spans="1:40">
      <c r="A13" s="1">
        <v>8325.1923999999999</v>
      </c>
      <c r="B13" s="1">
        <v>142.31952000000001</v>
      </c>
      <c r="C13" s="1">
        <v>2.4697184999999999</v>
      </c>
      <c r="D13" s="1">
        <v>142.34093999999999</v>
      </c>
      <c r="E13" s="1">
        <v>-0.99417323000000002</v>
      </c>
      <c r="F13" s="7">
        <v>43348.641342187497</v>
      </c>
      <c r="G13" s="1">
        <v>8.6282575999999996E-3</v>
      </c>
      <c r="H13" s="1">
        <v>2.4327808000000001E-3</v>
      </c>
      <c r="I13" s="1">
        <v>7.7406677999999998</v>
      </c>
      <c r="J13" s="1">
        <v>2.3303096999999998E-3</v>
      </c>
      <c r="K13" s="1">
        <v>1</v>
      </c>
      <c r="L13">
        <v>11</v>
      </c>
      <c r="M13" s="1">
        <v>2.0247754E-2</v>
      </c>
      <c r="N13" s="1">
        <v>1.4224826999999999E-4</v>
      </c>
      <c r="O13" s="1">
        <v>7.0243281999999999E-3</v>
      </c>
      <c r="P13" s="1">
        <v>1.2189553999999999E-4</v>
      </c>
      <c r="Q13" s="1">
        <v>7.0253857000000001E-3</v>
      </c>
      <c r="R13" s="1">
        <v>0.99417323000000002</v>
      </c>
      <c r="S13" s="1">
        <v>2.3303050999999999</v>
      </c>
      <c r="T13" s="1">
        <v>134.28598</v>
      </c>
      <c r="U13" s="1">
        <v>134.30619999999999</v>
      </c>
      <c r="V13" s="1">
        <v>-89.005829000000006</v>
      </c>
      <c r="W13" s="1">
        <v>0</v>
      </c>
      <c r="X13" s="1">
        <v>0</v>
      </c>
      <c r="Y13" s="1">
        <v>0</v>
      </c>
      <c r="Z13" s="1">
        <v>89.005829000000006</v>
      </c>
      <c r="AA13" s="1">
        <v>0</v>
      </c>
      <c r="AB13" s="1">
        <v>0</v>
      </c>
      <c r="AC13" s="1">
        <v>0</v>
      </c>
      <c r="AD13" s="1">
        <v>-89.005829000000006</v>
      </c>
      <c r="AE13" s="1">
        <v>0</v>
      </c>
      <c r="AF13" s="1">
        <v>0</v>
      </c>
      <c r="AG13" s="1">
        <v>0</v>
      </c>
      <c r="AH13" s="1">
        <v>-0.99417323000000002</v>
      </c>
      <c r="AI13" s="1">
        <v>0</v>
      </c>
      <c r="AJ13" s="1">
        <v>0</v>
      </c>
      <c r="AK13" s="1">
        <v>0</v>
      </c>
      <c r="AL13" s="1">
        <v>0.99417323000000002</v>
      </c>
      <c r="AM13" s="1">
        <v>57.625808999999997</v>
      </c>
      <c r="AN13" s="1">
        <v>89.005829000000006</v>
      </c>
    </row>
    <row r="14" spans="1:40">
      <c r="A14" s="1">
        <v>6195.4931999999999</v>
      </c>
      <c r="B14" s="1">
        <v>142.69873000000001</v>
      </c>
      <c r="C14" s="1">
        <v>2.8097951000000001</v>
      </c>
      <c r="D14" s="1">
        <v>142.72639000000001</v>
      </c>
      <c r="E14" s="1">
        <v>-1.128031</v>
      </c>
      <c r="F14" s="7">
        <v>43348.641358564812</v>
      </c>
      <c r="G14" s="1">
        <v>8.6328777999999991E-3</v>
      </c>
      <c r="H14" s="1">
        <v>2.1647698999999999E-3</v>
      </c>
      <c r="I14" s="1">
        <v>9.1425982000000001</v>
      </c>
      <c r="J14" s="1">
        <v>3.5433195999999998E-3</v>
      </c>
      <c r="K14" s="1">
        <v>1</v>
      </c>
      <c r="L14">
        <v>11</v>
      </c>
      <c r="M14" s="1">
        <v>2.0468798E-2</v>
      </c>
      <c r="N14" s="1">
        <v>1.4341283999999999E-4</v>
      </c>
      <c r="O14" s="1">
        <v>7.0050544999999999E-3</v>
      </c>
      <c r="P14" s="1">
        <v>1.3793232E-4</v>
      </c>
      <c r="Q14" s="1">
        <v>7.0064124000000002E-3</v>
      </c>
      <c r="R14" s="1">
        <v>1.128031</v>
      </c>
      <c r="S14" s="1">
        <v>3.5433127999999998</v>
      </c>
      <c r="T14" s="1">
        <v>179.95162999999999</v>
      </c>
      <c r="U14" s="1">
        <v>179.98651000000001</v>
      </c>
      <c r="V14" s="1">
        <v>-88.871971000000002</v>
      </c>
      <c r="W14" s="1">
        <v>0</v>
      </c>
      <c r="X14" s="1">
        <v>0</v>
      </c>
      <c r="Y14" s="1">
        <v>0</v>
      </c>
      <c r="Z14" s="1">
        <v>88.871971000000002</v>
      </c>
      <c r="AA14" s="1">
        <v>0</v>
      </c>
      <c r="AB14" s="1">
        <v>0</v>
      </c>
      <c r="AC14" s="1">
        <v>0</v>
      </c>
      <c r="AD14" s="1">
        <v>-88.871971000000002</v>
      </c>
      <c r="AE14" s="1">
        <v>0</v>
      </c>
      <c r="AF14" s="1">
        <v>0</v>
      </c>
      <c r="AG14" s="1">
        <v>0</v>
      </c>
      <c r="AH14" s="1">
        <v>-1.128031</v>
      </c>
      <c r="AI14" s="1">
        <v>0</v>
      </c>
      <c r="AJ14" s="1">
        <v>0</v>
      </c>
      <c r="AK14" s="1">
        <v>0</v>
      </c>
      <c r="AL14" s="1">
        <v>1.128031</v>
      </c>
      <c r="AM14" s="1">
        <v>50.786166999999999</v>
      </c>
      <c r="AN14" s="1">
        <v>88.871971000000002</v>
      </c>
    </row>
    <row r="15" spans="1:40">
      <c r="A15" s="1">
        <v>4621.4780000000001</v>
      </c>
      <c r="B15" s="1">
        <v>143.13271</v>
      </c>
      <c r="C15" s="1">
        <v>3.2307049999999999</v>
      </c>
      <c r="D15" s="1">
        <v>143.16916000000001</v>
      </c>
      <c r="E15" s="1">
        <v>-1.2930261999999999</v>
      </c>
      <c r="F15" s="7">
        <v>43348.641378101849</v>
      </c>
      <c r="G15" s="1">
        <v>8.6404419999999999E-3</v>
      </c>
      <c r="H15" s="1">
        <v>2.2472776E-3</v>
      </c>
      <c r="I15" s="1">
        <v>10.659625</v>
      </c>
      <c r="J15" s="1">
        <v>5.4279719000000001E-3</v>
      </c>
      <c r="K15" s="1">
        <v>1</v>
      </c>
      <c r="L15">
        <v>11</v>
      </c>
      <c r="M15" s="1">
        <v>2.0592580999999999E-2</v>
      </c>
      <c r="N15" s="1">
        <v>1.4383392000000001E-4</v>
      </c>
      <c r="O15" s="1">
        <v>6.9829662999999998E-3</v>
      </c>
      <c r="P15" s="1">
        <v>1.576153E-4</v>
      </c>
      <c r="Q15" s="1">
        <v>6.9847447E-3</v>
      </c>
      <c r="R15" s="1">
        <v>1.2930261999999999</v>
      </c>
      <c r="S15" s="1">
        <v>5.4279871000000002</v>
      </c>
      <c r="T15" s="1">
        <v>240.48012</v>
      </c>
      <c r="U15" s="1">
        <v>240.54137</v>
      </c>
      <c r="V15" s="1">
        <v>-88.706969999999998</v>
      </c>
      <c r="W15" s="1">
        <v>0</v>
      </c>
      <c r="X15" s="1">
        <v>0</v>
      </c>
      <c r="Y15" s="1">
        <v>0</v>
      </c>
      <c r="Z15" s="1">
        <v>88.706969999999998</v>
      </c>
      <c r="AA15" s="1">
        <v>0</v>
      </c>
      <c r="AB15" s="1">
        <v>0</v>
      </c>
      <c r="AC15" s="1">
        <v>0</v>
      </c>
      <c r="AD15" s="1">
        <v>-88.706969999999998</v>
      </c>
      <c r="AE15" s="1">
        <v>0</v>
      </c>
      <c r="AF15" s="1">
        <v>0</v>
      </c>
      <c r="AG15" s="1">
        <v>0</v>
      </c>
      <c r="AH15" s="1">
        <v>-1.2930261999999999</v>
      </c>
      <c r="AI15" s="1">
        <v>0</v>
      </c>
      <c r="AJ15" s="1">
        <v>0</v>
      </c>
      <c r="AK15" s="1">
        <v>0</v>
      </c>
      <c r="AL15" s="1">
        <v>1.2930261999999999</v>
      </c>
      <c r="AM15" s="1">
        <v>44.30386</v>
      </c>
      <c r="AN15" s="1">
        <v>88.706969999999998</v>
      </c>
    </row>
    <row r="16" spans="1:40">
      <c r="A16" s="1">
        <v>3456.1052</v>
      </c>
      <c r="B16" s="1">
        <v>143.61993000000001</v>
      </c>
      <c r="C16" s="1">
        <v>3.6810882</v>
      </c>
      <c r="D16" s="1">
        <v>143.6671</v>
      </c>
      <c r="E16" s="1">
        <v>-1.468213</v>
      </c>
      <c r="F16" s="7">
        <v>43348.641397638887</v>
      </c>
      <c r="G16" s="1">
        <v>8.6399764000000007E-3</v>
      </c>
      <c r="H16" s="1">
        <v>2.2428078000000001E-3</v>
      </c>
      <c r="I16" s="1">
        <v>12.50999</v>
      </c>
      <c r="J16" s="1">
        <v>8.2128662999999998E-3</v>
      </c>
      <c r="K16" s="1">
        <v>1</v>
      </c>
      <c r="L16">
        <v>11</v>
      </c>
      <c r="M16" s="1">
        <v>2.0657215E-2</v>
      </c>
      <c r="N16" s="1">
        <v>1.4378529000000001E-4</v>
      </c>
      <c r="O16" s="1">
        <v>6.9582508999999999E-3</v>
      </c>
      <c r="P16" s="1">
        <v>1.7834525999999999E-4</v>
      </c>
      <c r="Q16" s="1">
        <v>6.9605359000000002E-3</v>
      </c>
      <c r="R16" s="1">
        <v>1.468213</v>
      </c>
      <c r="S16" s="1">
        <v>8.2128820000000005</v>
      </c>
      <c r="T16" s="1">
        <v>320.43004999999999</v>
      </c>
      <c r="U16" s="1">
        <v>320.53528</v>
      </c>
      <c r="V16" s="1">
        <v>-88.531784000000002</v>
      </c>
      <c r="W16" s="1">
        <v>0</v>
      </c>
      <c r="X16" s="1">
        <v>0</v>
      </c>
      <c r="Y16" s="1">
        <v>0</v>
      </c>
      <c r="Z16" s="1">
        <v>88.531784000000002</v>
      </c>
      <c r="AA16" s="1">
        <v>0</v>
      </c>
      <c r="AB16" s="1">
        <v>0</v>
      </c>
      <c r="AC16" s="1">
        <v>0</v>
      </c>
      <c r="AD16" s="1">
        <v>-88.531784000000002</v>
      </c>
      <c r="AE16" s="1">
        <v>0</v>
      </c>
      <c r="AF16" s="1">
        <v>0</v>
      </c>
      <c r="AG16" s="1">
        <v>0</v>
      </c>
      <c r="AH16" s="1">
        <v>-1.468213</v>
      </c>
      <c r="AI16" s="1">
        <v>0</v>
      </c>
      <c r="AJ16" s="1">
        <v>0</v>
      </c>
      <c r="AK16" s="1">
        <v>0</v>
      </c>
      <c r="AL16" s="1">
        <v>1.468213</v>
      </c>
      <c r="AM16" s="1">
        <v>39.015616999999999</v>
      </c>
      <c r="AN16" s="1">
        <v>88.531784000000002</v>
      </c>
    </row>
    <row r="17" spans="1:40">
      <c r="A17" s="1">
        <v>2585.8269</v>
      </c>
      <c r="B17" s="1">
        <v>144.18968000000001</v>
      </c>
      <c r="C17" s="1">
        <v>4.2727985000000004</v>
      </c>
      <c r="D17" s="1">
        <v>144.25298000000001</v>
      </c>
      <c r="E17" s="1">
        <v>-1.6973593</v>
      </c>
      <c r="F17" s="7">
        <v>43348.641417152779</v>
      </c>
      <c r="G17" s="1">
        <v>8.6389706000000004E-3</v>
      </c>
      <c r="H17" s="1">
        <v>2.1899133E-3</v>
      </c>
      <c r="I17" s="1">
        <v>14.404835</v>
      </c>
      <c r="J17" s="1">
        <v>1.2638151E-2</v>
      </c>
      <c r="K17" s="1">
        <v>1</v>
      </c>
      <c r="L17">
        <v>11</v>
      </c>
      <c r="M17" s="1">
        <v>2.0695689999999999E-2</v>
      </c>
      <c r="N17" s="1">
        <v>1.4346802999999999E-4</v>
      </c>
      <c r="O17" s="1">
        <v>6.9292243999999996E-3</v>
      </c>
      <c r="P17" s="1">
        <v>2.0533494999999999E-4</v>
      </c>
      <c r="Q17" s="1">
        <v>6.9322660999999999E-3</v>
      </c>
      <c r="R17" s="1">
        <v>1.6973593</v>
      </c>
      <c r="S17" s="1">
        <v>12.638135</v>
      </c>
      <c r="T17" s="1">
        <v>426.48651000000001</v>
      </c>
      <c r="U17" s="1">
        <v>426.67374000000001</v>
      </c>
      <c r="V17" s="1">
        <v>-88.302643000000003</v>
      </c>
      <c r="W17" s="1">
        <v>0</v>
      </c>
      <c r="X17" s="1">
        <v>0</v>
      </c>
      <c r="Y17" s="1">
        <v>0</v>
      </c>
      <c r="Z17" s="1">
        <v>88.302643000000003</v>
      </c>
      <c r="AA17" s="1">
        <v>0</v>
      </c>
      <c r="AB17" s="1">
        <v>0</v>
      </c>
      <c r="AC17" s="1">
        <v>0</v>
      </c>
      <c r="AD17" s="1">
        <v>-88.302643000000003</v>
      </c>
      <c r="AE17" s="1">
        <v>0</v>
      </c>
      <c r="AF17" s="1">
        <v>0</v>
      </c>
      <c r="AG17" s="1">
        <v>0</v>
      </c>
      <c r="AH17" s="1">
        <v>-1.6973593</v>
      </c>
      <c r="AI17" s="1">
        <v>0</v>
      </c>
      <c r="AJ17" s="1">
        <v>0</v>
      </c>
      <c r="AK17" s="1">
        <v>0</v>
      </c>
      <c r="AL17" s="1">
        <v>1.6973593</v>
      </c>
      <c r="AM17" s="1">
        <v>33.745959999999997</v>
      </c>
      <c r="AN17" s="1">
        <v>88.302643000000003</v>
      </c>
    </row>
    <row r="18" spans="1:40">
      <c r="A18" s="1">
        <v>1935.6188999999999</v>
      </c>
      <c r="B18" s="1">
        <v>144.87459000000001</v>
      </c>
      <c r="C18" s="1">
        <v>4.9236731999999996</v>
      </c>
      <c r="D18" s="1">
        <v>144.95823999999999</v>
      </c>
      <c r="E18" s="1">
        <v>-1.9464915</v>
      </c>
      <c r="F18" s="7">
        <v>43348.641436678241</v>
      </c>
      <c r="G18" s="1">
        <v>8.6364551000000008E-3</v>
      </c>
      <c r="H18" s="1">
        <v>2.1934520999999998E-3</v>
      </c>
      <c r="I18" s="1">
        <v>16.699791000000001</v>
      </c>
      <c r="J18" s="1">
        <v>1.9266538E-2</v>
      </c>
      <c r="K18" s="1">
        <v>1</v>
      </c>
      <c r="L18">
        <v>11</v>
      </c>
      <c r="M18" s="1">
        <v>2.0717174000000001E-2</v>
      </c>
      <c r="N18" s="1">
        <v>1.4291822999999999E-4</v>
      </c>
      <c r="O18" s="1">
        <v>6.8945582000000004E-3</v>
      </c>
      <c r="P18" s="1">
        <v>2.3431680000000001E-4</v>
      </c>
      <c r="Q18" s="1">
        <v>6.8985386999999999E-3</v>
      </c>
      <c r="R18" s="1">
        <v>1.9464915</v>
      </c>
      <c r="S18" s="1">
        <v>19.266573000000001</v>
      </c>
      <c r="T18" s="1">
        <v>566.90033000000005</v>
      </c>
      <c r="U18" s="1">
        <v>567.22760000000005</v>
      </c>
      <c r="V18" s="1">
        <v>-88.053505000000001</v>
      </c>
      <c r="W18" s="1">
        <v>0</v>
      </c>
      <c r="X18" s="1">
        <v>0</v>
      </c>
      <c r="Y18" s="1">
        <v>0</v>
      </c>
      <c r="Z18" s="1">
        <v>88.053505000000001</v>
      </c>
      <c r="AA18" s="1">
        <v>0</v>
      </c>
      <c r="AB18" s="1">
        <v>0</v>
      </c>
      <c r="AC18" s="1">
        <v>0</v>
      </c>
      <c r="AD18" s="1">
        <v>-88.053505000000001</v>
      </c>
      <c r="AE18" s="1">
        <v>0</v>
      </c>
      <c r="AF18" s="1">
        <v>0</v>
      </c>
      <c r="AG18" s="1">
        <v>0</v>
      </c>
      <c r="AH18" s="1">
        <v>-1.9464915</v>
      </c>
      <c r="AI18" s="1">
        <v>0</v>
      </c>
      <c r="AJ18" s="1">
        <v>0</v>
      </c>
      <c r="AK18" s="1">
        <v>0</v>
      </c>
      <c r="AL18" s="1">
        <v>1.9464915</v>
      </c>
      <c r="AM18" s="1">
        <v>29.424088000000001</v>
      </c>
      <c r="AN18" s="1">
        <v>88.053505000000001</v>
      </c>
    </row>
    <row r="19" spans="1:40">
      <c r="A19" s="1">
        <v>1448.6094000000001</v>
      </c>
      <c r="B19" s="1">
        <v>145.59209999999999</v>
      </c>
      <c r="C19" s="1">
        <v>5.6824960999999998</v>
      </c>
      <c r="D19" s="1">
        <v>145.70295999999999</v>
      </c>
      <c r="E19" s="1">
        <v>-2.2351339000000001</v>
      </c>
      <c r="F19" s="7">
        <v>43348.641456226855</v>
      </c>
      <c r="G19" s="1">
        <v>8.6276614999999997E-3</v>
      </c>
      <c r="H19" s="1">
        <v>2.1826498999999999E-3</v>
      </c>
      <c r="I19" s="1">
        <v>19.334356</v>
      </c>
      <c r="J19" s="1">
        <v>2.9408391999999998E-2</v>
      </c>
      <c r="K19" s="1">
        <v>1</v>
      </c>
      <c r="L19">
        <v>11</v>
      </c>
      <c r="M19" s="1">
        <v>2.0724855E-2</v>
      </c>
      <c r="N19" s="1">
        <v>1.4224046E-4</v>
      </c>
      <c r="O19" s="1">
        <v>6.8580573000000004E-3</v>
      </c>
      <c r="P19" s="1">
        <v>2.6767164999999998E-4</v>
      </c>
      <c r="Q19" s="1">
        <v>6.8632787999999998E-3</v>
      </c>
      <c r="R19" s="1">
        <v>2.2351339000000001</v>
      </c>
      <c r="S19" s="1">
        <v>29.408342000000001</v>
      </c>
      <c r="T19" s="1">
        <v>753.47693000000004</v>
      </c>
      <c r="U19" s="1">
        <v>754.05060000000003</v>
      </c>
      <c r="V19" s="1">
        <v>-87.764870000000002</v>
      </c>
      <c r="W19" s="1">
        <v>0</v>
      </c>
      <c r="X19" s="1">
        <v>0</v>
      </c>
      <c r="Y19" s="1">
        <v>0</v>
      </c>
      <c r="Z19" s="1">
        <v>87.764870000000002</v>
      </c>
      <c r="AA19" s="1">
        <v>0</v>
      </c>
      <c r="AB19" s="1">
        <v>0</v>
      </c>
      <c r="AC19" s="1">
        <v>0</v>
      </c>
      <c r="AD19" s="1">
        <v>-87.764870000000002</v>
      </c>
      <c r="AE19" s="1">
        <v>0</v>
      </c>
      <c r="AF19" s="1">
        <v>0</v>
      </c>
      <c r="AG19" s="1">
        <v>0</v>
      </c>
      <c r="AH19" s="1">
        <v>-2.2351339000000001</v>
      </c>
      <c r="AI19" s="1">
        <v>0</v>
      </c>
      <c r="AJ19" s="1">
        <v>0</v>
      </c>
      <c r="AK19" s="1">
        <v>0</v>
      </c>
      <c r="AL19" s="1">
        <v>2.2351339000000001</v>
      </c>
      <c r="AM19" s="1">
        <v>25.621153</v>
      </c>
      <c r="AN19" s="1">
        <v>87.764870000000002</v>
      </c>
    </row>
    <row r="20" spans="1:40">
      <c r="A20" s="1">
        <v>1083.9594999999999</v>
      </c>
      <c r="B20" s="1">
        <v>146.49149</v>
      </c>
      <c r="C20" s="1">
        <v>6.5693182999999999</v>
      </c>
      <c r="D20" s="1">
        <v>146.63872000000001</v>
      </c>
      <c r="E20" s="1">
        <v>-2.5676725</v>
      </c>
      <c r="F20" s="7">
        <v>43348.641475775461</v>
      </c>
      <c r="G20" s="1">
        <v>8.6344061000000003E-3</v>
      </c>
      <c r="H20" s="1">
        <v>2.2031371E-3</v>
      </c>
      <c r="I20" s="1">
        <v>22.350477000000001</v>
      </c>
      <c r="J20" s="1">
        <v>4.4856984000000003E-2</v>
      </c>
      <c r="K20" s="1">
        <v>1</v>
      </c>
      <c r="L20">
        <v>11</v>
      </c>
      <c r="M20" s="1">
        <v>2.0731515999999998E-2</v>
      </c>
      <c r="N20" s="1">
        <v>1.4137819E-4</v>
      </c>
      <c r="O20" s="1">
        <v>6.8126348999999996E-3</v>
      </c>
      <c r="P20" s="1">
        <v>3.0550826000000001E-4</v>
      </c>
      <c r="Q20" s="1">
        <v>6.8194815000000002E-3</v>
      </c>
      <c r="R20" s="1">
        <v>2.5676725</v>
      </c>
      <c r="S20" s="1">
        <v>44.856986999999997</v>
      </c>
      <c r="T20" s="1">
        <v>1000.2814</v>
      </c>
      <c r="U20" s="1">
        <v>1001.2867</v>
      </c>
      <c r="V20" s="1">
        <v>-87.432327000000001</v>
      </c>
      <c r="W20" s="1">
        <v>0</v>
      </c>
      <c r="X20" s="1">
        <v>0</v>
      </c>
      <c r="Y20" s="1">
        <v>0</v>
      </c>
      <c r="Z20" s="1">
        <v>87.432327000000001</v>
      </c>
      <c r="AA20" s="1">
        <v>0</v>
      </c>
      <c r="AB20" s="1">
        <v>0</v>
      </c>
      <c r="AC20" s="1">
        <v>0</v>
      </c>
      <c r="AD20" s="1">
        <v>-87.432327000000001</v>
      </c>
      <c r="AE20" s="1">
        <v>0</v>
      </c>
      <c r="AF20" s="1">
        <v>0</v>
      </c>
      <c r="AG20" s="1">
        <v>0</v>
      </c>
      <c r="AH20" s="1">
        <v>-2.5676725</v>
      </c>
      <c r="AI20" s="1">
        <v>0</v>
      </c>
      <c r="AJ20" s="1">
        <v>0</v>
      </c>
      <c r="AK20" s="1">
        <v>0</v>
      </c>
      <c r="AL20" s="1">
        <v>2.5676725</v>
      </c>
      <c r="AM20" s="1">
        <v>22.299343</v>
      </c>
      <c r="AN20" s="1">
        <v>87.432327000000001</v>
      </c>
    </row>
    <row r="21" spans="1:40">
      <c r="A21" s="1">
        <v>811.29767000000004</v>
      </c>
      <c r="B21" s="1">
        <v>147.48506</v>
      </c>
      <c r="C21" s="1">
        <v>7.6075568000000002</v>
      </c>
      <c r="D21" s="1">
        <v>147.68114</v>
      </c>
      <c r="E21" s="1">
        <v>-2.9528072000000001</v>
      </c>
      <c r="F21" s="7">
        <v>43348.641495289354</v>
      </c>
      <c r="G21" s="1">
        <v>8.6331199999999993E-3</v>
      </c>
      <c r="H21" s="1">
        <v>2.1455864999999998E-3</v>
      </c>
      <c r="I21" s="1">
        <v>25.786636000000001</v>
      </c>
      <c r="J21" s="1">
        <v>6.8428189E-2</v>
      </c>
      <c r="K21" s="1">
        <v>1</v>
      </c>
      <c r="L21">
        <v>11</v>
      </c>
      <c r="M21" s="1">
        <v>2.073239E-2</v>
      </c>
      <c r="N21" s="1">
        <v>1.4038616999999999E-4</v>
      </c>
      <c r="O21" s="1">
        <v>6.7623550999999999E-3</v>
      </c>
      <c r="P21" s="1">
        <v>3.4881502999999998E-4</v>
      </c>
      <c r="Q21" s="1">
        <v>6.7713456E-3</v>
      </c>
      <c r="R21" s="1">
        <v>2.9528072000000001</v>
      </c>
      <c r="S21" s="1">
        <v>68.428130999999993</v>
      </c>
      <c r="T21" s="1">
        <v>1326.5934999999999</v>
      </c>
      <c r="U21" s="1">
        <v>1328.3571999999999</v>
      </c>
      <c r="V21" s="1">
        <v>-87.047195000000002</v>
      </c>
      <c r="W21" s="1">
        <v>0</v>
      </c>
      <c r="X21" s="1">
        <v>0</v>
      </c>
      <c r="Y21" s="1">
        <v>0</v>
      </c>
      <c r="Z21" s="1">
        <v>87.047195000000002</v>
      </c>
      <c r="AA21" s="1">
        <v>0</v>
      </c>
      <c r="AB21" s="1">
        <v>0</v>
      </c>
      <c r="AC21" s="1">
        <v>0</v>
      </c>
      <c r="AD21" s="1">
        <v>-87.047195000000002</v>
      </c>
      <c r="AE21" s="1">
        <v>0</v>
      </c>
      <c r="AF21" s="1">
        <v>0</v>
      </c>
      <c r="AG21" s="1">
        <v>0</v>
      </c>
      <c r="AH21" s="1">
        <v>-2.9528072000000001</v>
      </c>
      <c r="AI21" s="1">
        <v>0</v>
      </c>
      <c r="AJ21" s="1">
        <v>0</v>
      </c>
      <c r="AK21" s="1">
        <v>0</v>
      </c>
      <c r="AL21" s="1">
        <v>2.9528072000000001</v>
      </c>
      <c r="AM21" s="1">
        <v>19.386652000000002</v>
      </c>
      <c r="AN21" s="1">
        <v>87.047195000000002</v>
      </c>
    </row>
    <row r="22" spans="1:40">
      <c r="A22" s="1">
        <v>607.52715999999998</v>
      </c>
      <c r="B22" s="1">
        <v>148.59932000000001</v>
      </c>
      <c r="C22" s="1">
        <v>8.7882613999999997</v>
      </c>
      <c r="D22" s="1">
        <v>148.85896</v>
      </c>
      <c r="E22" s="1">
        <v>-3.3845679999999998</v>
      </c>
      <c r="F22" s="7">
        <v>43348.641514745374</v>
      </c>
      <c r="G22" s="1">
        <v>8.6250528999999992E-3</v>
      </c>
      <c r="H22" s="1">
        <v>2.1165321E-3</v>
      </c>
      <c r="I22" s="1">
        <v>29.809277000000002</v>
      </c>
      <c r="J22" s="1">
        <v>0.10389806</v>
      </c>
      <c r="K22" s="1">
        <v>1</v>
      </c>
      <c r="L22">
        <v>11</v>
      </c>
      <c r="M22" s="1">
        <v>2.0734044E-2</v>
      </c>
      <c r="N22" s="1">
        <v>1.3928648999999999E-4</v>
      </c>
      <c r="O22" s="1">
        <v>6.7060506000000001E-3</v>
      </c>
      <c r="P22" s="1">
        <v>3.9660028000000001E-4</v>
      </c>
      <c r="Q22" s="1">
        <v>6.7177679999999998E-3</v>
      </c>
      <c r="R22" s="1">
        <v>3.3845679999999998</v>
      </c>
      <c r="S22" s="1">
        <v>103.89803999999999</v>
      </c>
      <c r="T22" s="1">
        <v>1756.7958000000001</v>
      </c>
      <c r="U22" s="1">
        <v>1759.8653999999999</v>
      </c>
      <c r="V22" s="1">
        <v>-86.615432999999996</v>
      </c>
      <c r="W22" s="1">
        <v>0</v>
      </c>
      <c r="X22" s="1">
        <v>0</v>
      </c>
      <c r="Y22" s="1">
        <v>0</v>
      </c>
      <c r="Z22" s="1">
        <v>86.615432999999996</v>
      </c>
      <c r="AA22" s="1">
        <v>0</v>
      </c>
      <c r="AB22" s="1">
        <v>0</v>
      </c>
      <c r="AC22" s="1">
        <v>0</v>
      </c>
      <c r="AD22" s="1">
        <v>-86.615432999999996</v>
      </c>
      <c r="AE22" s="1">
        <v>0</v>
      </c>
      <c r="AF22" s="1">
        <v>0</v>
      </c>
      <c r="AG22" s="1">
        <v>0</v>
      </c>
      <c r="AH22" s="1">
        <v>-3.3845679999999998</v>
      </c>
      <c r="AI22" s="1">
        <v>0</v>
      </c>
      <c r="AJ22" s="1">
        <v>0</v>
      </c>
      <c r="AK22" s="1">
        <v>0</v>
      </c>
      <c r="AL22" s="1">
        <v>3.3845679999999998</v>
      </c>
      <c r="AM22" s="1">
        <v>16.908842</v>
      </c>
      <c r="AN22" s="1">
        <v>86.615432999999996</v>
      </c>
    </row>
    <row r="23" spans="1:40">
      <c r="A23" s="1">
        <v>454.56351000000001</v>
      </c>
      <c r="B23" s="1">
        <v>149.90521000000001</v>
      </c>
      <c r="C23" s="1">
        <v>10.205259</v>
      </c>
      <c r="D23" s="1">
        <v>150.25218000000001</v>
      </c>
      <c r="E23" s="1">
        <v>-3.8945777000000001</v>
      </c>
      <c r="F23" s="7">
        <v>43348.64153429398</v>
      </c>
      <c r="G23" s="1">
        <v>8.6283507000000006E-3</v>
      </c>
      <c r="H23" s="1">
        <v>2.0524626999999999E-3</v>
      </c>
      <c r="I23" s="1">
        <v>34.308483000000003</v>
      </c>
      <c r="J23" s="1">
        <v>0.15827343999999999</v>
      </c>
      <c r="K23" s="1">
        <v>1</v>
      </c>
      <c r="L23">
        <v>11</v>
      </c>
      <c r="M23" s="1">
        <v>2.0733683999999999E-2</v>
      </c>
      <c r="N23" s="1">
        <v>1.3799257E-4</v>
      </c>
      <c r="O23" s="1">
        <v>6.6401078000000004E-3</v>
      </c>
      <c r="P23" s="1">
        <v>4.5204585E-4</v>
      </c>
      <c r="Q23" s="1">
        <v>6.6554774999999997E-3</v>
      </c>
      <c r="R23" s="1">
        <v>3.8945777000000001</v>
      </c>
      <c r="S23" s="1">
        <v>158.27339000000001</v>
      </c>
      <c r="T23" s="1">
        <v>2324.8806</v>
      </c>
      <c r="U23" s="1">
        <v>2330.2620000000002</v>
      </c>
      <c r="V23" s="1">
        <v>-86.105423000000002</v>
      </c>
      <c r="W23" s="1">
        <v>0</v>
      </c>
      <c r="X23" s="1">
        <v>0</v>
      </c>
      <c r="Y23" s="1">
        <v>0</v>
      </c>
      <c r="Z23" s="1">
        <v>86.105423000000002</v>
      </c>
      <c r="AA23" s="1">
        <v>0</v>
      </c>
      <c r="AB23" s="1">
        <v>0</v>
      </c>
      <c r="AC23" s="1">
        <v>0</v>
      </c>
      <c r="AD23" s="1">
        <v>-86.105423000000002</v>
      </c>
      <c r="AE23" s="1">
        <v>0</v>
      </c>
      <c r="AF23" s="1">
        <v>0</v>
      </c>
      <c r="AG23" s="1">
        <v>0</v>
      </c>
      <c r="AH23" s="1">
        <v>-3.8945777000000001</v>
      </c>
      <c r="AI23" s="1">
        <v>0</v>
      </c>
      <c r="AJ23" s="1">
        <v>0</v>
      </c>
      <c r="AK23" s="1">
        <v>0</v>
      </c>
      <c r="AL23" s="1">
        <v>3.8945777000000001</v>
      </c>
      <c r="AM23" s="1">
        <v>14.689014999999999</v>
      </c>
      <c r="AN23" s="1">
        <v>86.105423000000002</v>
      </c>
    </row>
    <row r="24" spans="1:40">
      <c r="A24" s="1">
        <v>340.10876000000002</v>
      </c>
      <c r="B24" s="1">
        <v>151.45574999999999</v>
      </c>
      <c r="C24" s="1">
        <v>11.911441</v>
      </c>
      <c r="D24" s="1">
        <v>151.92341999999999</v>
      </c>
      <c r="E24" s="1">
        <v>-4.4968475999999997</v>
      </c>
      <c r="F24" s="7">
        <v>43348.641553831018</v>
      </c>
      <c r="G24" s="1">
        <v>8.6263567000000006E-3</v>
      </c>
      <c r="H24" s="1">
        <v>2.1662602999999998E-3</v>
      </c>
      <c r="I24" s="1">
        <v>39.286017999999999</v>
      </c>
      <c r="J24" s="1">
        <v>0.24150003</v>
      </c>
      <c r="K24" s="1">
        <v>1</v>
      </c>
      <c r="L24">
        <v>11</v>
      </c>
      <c r="M24" s="1">
        <v>2.0737074000000001E-2</v>
      </c>
      <c r="N24" s="1">
        <v>1.3649689E-4</v>
      </c>
      <c r="O24" s="1">
        <v>6.5620015000000002E-3</v>
      </c>
      <c r="P24" s="1">
        <v>5.1607745000000003E-4</v>
      </c>
      <c r="Q24" s="1">
        <v>6.5822639000000004E-3</v>
      </c>
      <c r="R24" s="1">
        <v>4.4968475999999997</v>
      </c>
      <c r="S24" s="1">
        <v>241.50009</v>
      </c>
      <c r="T24" s="1">
        <v>3070.7085000000002</v>
      </c>
      <c r="U24" s="1">
        <v>3080.1904</v>
      </c>
      <c r="V24" s="1">
        <v>-85.503151000000003</v>
      </c>
      <c r="W24" s="1">
        <v>0</v>
      </c>
      <c r="X24" s="1">
        <v>0</v>
      </c>
      <c r="Y24" s="1">
        <v>0</v>
      </c>
      <c r="Z24" s="1">
        <v>85.503151000000003</v>
      </c>
      <c r="AA24" s="1">
        <v>0</v>
      </c>
      <c r="AB24" s="1">
        <v>0</v>
      </c>
      <c r="AC24" s="1">
        <v>0</v>
      </c>
      <c r="AD24" s="1">
        <v>-85.503151000000003</v>
      </c>
      <c r="AE24" s="1">
        <v>0</v>
      </c>
      <c r="AF24" s="1">
        <v>0</v>
      </c>
      <c r="AG24" s="1">
        <v>0</v>
      </c>
      <c r="AH24" s="1">
        <v>-4.4968475999999997</v>
      </c>
      <c r="AI24" s="1">
        <v>0</v>
      </c>
      <c r="AJ24" s="1">
        <v>0</v>
      </c>
      <c r="AK24" s="1">
        <v>0</v>
      </c>
      <c r="AL24" s="1">
        <v>4.4968475999999997</v>
      </c>
      <c r="AM24" s="1">
        <v>12.715149</v>
      </c>
      <c r="AN24" s="1">
        <v>85.503151000000003</v>
      </c>
    </row>
    <row r="25" spans="1:40">
      <c r="A25" s="1">
        <v>254.43001000000001</v>
      </c>
      <c r="B25" s="1">
        <v>153.1696</v>
      </c>
      <c r="C25" s="1">
        <v>13.872209</v>
      </c>
      <c r="D25" s="1">
        <v>153.79651000000001</v>
      </c>
      <c r="E25" s="1">
        <v>-5.1750245000000001</v>
      </c>
      <c r="F25" s="7">
        <v>43348.641573391207</v>
      </c>
      <c r="G25" s="1">
        <v>8.6325052999999992E-3</v>
      </c>
      <c r="H25" s="1">
        <v>2.1334806999999999E-3</v>
      </c>
      <c r="I25" s="1">
        <v>45.092692999999997</v>
      </c>
      <c r="J25" s="1">
        <v>0.36686345999999997</v>
      </c>
      <c r="K25" s="1">
        <v>1</v>
      </c>
      <c r="L25">
        <v>11</v>
      </c>
      <c r="M25" s="1">
        <v>2.0730690999999999E-2</v>
      </c>
      <c r="N25" s="1">
        <v>1.3479299000000001E-4</v>
      </c>
      <c r="O25" s="1">
        <v>6.4755947999999997E-3</v>
      </c>
      <c r="P25" s="1">
        <v>5.8647926000000004E-4</v>
      </c>
      <c r="Q25" s="1">
        <v>6.5020983999999997E-3</v>
      </c>
      <c r="R25" s="1">
        <v>5.1750245000000001</v>
      </c>
      <c r="S25" s="1">
        <v>366.86356000000001</v>
      </c>
      <c r="T25" s="1">
        <v>4050.7125999999998</v>
      </c>
      <c r="U25" s="1">
        <v>4067.2917000000002</v>
      </c>
      <c r="V25" s="1">
        <v>-84.824973999999997</v>
      </c>
      <c r="W25" s="1">
        <v>0</v>
      </c>
      <c r="X25" s="1">
        <v>0</v>
      </c>
      <c r="Y25" s="1">
        <v>0</v>
      </c>
      <c r="Z25" s="1">
        <v>84.824973999999997</v>
      </c>
      <c r="AA25" s="1">
        <v>0</v>
      </c>
      <c r="AB25" s="1">
        <v>0</v>
      </c>
      <c r="AC25" s="1">
        <v>0</v>
      </c>
      <c r="AD25" s="1">
        <v>-84.824973999999997</v>
      </c>
      <c r="AE25" s="1">
        <v>0</v>
      </c>
      <c r="AF25" s="1">
        <v>0</v>
      </c>
      <c r="AG25" s="1">
        <v>0</v>
      </c>
      <c r="AH25" s="1">
        <v>-5.1750245000000001</v>
      </c>
      <c r="AI25" s="1">
        <v>0</v>
      </c>
      <c r="AJ25" s="1">
        <v>0</v>
      </c>
      <c r="AK25" s="1">
        <v>0</v>
      </c>
      <c r="AL25" s="1">
        <v>5.1750245000000001</v>
      </c>
      <c r="AM25" s="1">
        <v>11.041471</v>
      </c>
      <c r="AN25" s="1">
        <v>84.824973999999997</v>
      </c>
    </row>
    <row r="26" spans="1:40">
      <c r="A26" s="1">
        <v>190.54874000000001</v>
      </c>
      <c r="B26" s="1">
        <v>155.26363000000001</v>
      </c>
      <c r="C26" s="1">
        <v>16.160008999999999</v>
      </c>
      <c r="D26" s="1">
        <v>156.10234</v>
      </c>
      <c r="E26" s="1">
        <v>-5.9420127999999997</v>
      </c>
      <c r="F26" s="7">
        <v>43348.641592858796</v>
      </c>
      <c r="G26" s="1">
        <v>8.6285927999999994E-3</v>
      </c>
      <c r="H26" s="1">
        <v>2.1347840999999998E-3</v>
      </c>
      <c r="I26" s="1">
        <v>51.685940000000002</v>
      </c>
      <c r="J26" s="1">
        <v>0.55390698000000005</v>
      </c>
      <c r="K26" s="1">
        <v>1</v>
      </c>
      <c r="L26">
        <v>11</v>
      </c>
      <c r="M26" s="1">
        <v>2.0733912E-2</v>
      </c>
      <c r="N26" s="1">
        <v>1.3282254999999999E-4</v>
      </c>
      <c r="O26" s="1">
        <v>6.3716355000000002E-3</v>
      </c>
      <c r="P26" s="1">
        <v>6.6316680999999999E-4</v>
      </c>
      <c r="Q26" s="1">
        <v>6.4060539E-3</v>
      </c>
      <c r="R26" s="1">
        <v>5.9420127999999997</v>
      </c>
      <c r="S26" s="1">
        <v>553.90728999999999</v>
      </c>
      <c r="T26" s="1">
        <v>5321.8783999999996</v>
      </c>
      <c r="U26" s="1">
        <v>5350.6265000000003</v>
      </c>
      <c r="V26" s="1">
        <v>-84.057982999999993</v>
      </c>
      <c r="W26" s="1">
        <v>0</v>
      </c>
      <c r="X26" s="1">
        <v>0</v>
      </c>
      <c r="Y26" s="1">
        <v>0</v>
      </c>
      <c r="Z26" s="1">
        <v>84.057982999999993</v>
      </c>
      <c r="AA26" s="1">
        <v>0</v>
      </c>
      <c r="AB26" s="1">
        <v>0</v>
      </c>
      <c r="AC26" s="1">
        <v>0</v>
      </c>
      <c r="AD26" s="1">
        <v>-84.057982999999993</v>
      </c>
      <c r="AE26" s="1">
        <v>0</v>
      </c>
      <c r="AF26" s="1">
        <v>0</v>
      </c>
      <c r="AG26" s="1">
        <v>0</v>
      </c>
      <c r="AH26" s="1">
        <v>-5.9420127999999997</v>
      </c>
      <c r="AI26" s="1">
        <v>0</v>
      </c>
      <c r="AJ26" s="1">
        <v>0</v>
      </c>
      <c r="AK26" s="1">
        <v>0</v>
      </c>
      <c r="AL26" s="1">
        <v>5.9420127999999997</v>
      </c>
      <c r="AM26" s="1">
        <v>9.6078919999999997</v>
      </c>
      <c r="AN26" s="1">
        <v>84.057982999999993</v>
      </c>
    </row>
    <row r="27" spans="1:40">
      <c r="A27" s="1">
        <v>142.49214000000001</v>
      </c>
      <c r="B27" s="1">
        <v>157.59488999999999</v>
      </c>
      <c r="C27" s="1">
        <v>18.925370999999998</v>
      </c>
      <c r="D27" s="1">
        <v>158.72719000000001</v>
      </c>
      <c r="E27" s="1">
        <v>-6.8477854999999996</v>
      </c>
      <c r="F27" s="7">
        <v>43348.64161269676</v>
      </c>
      <c r="G27" s="1">
        <v>8.6279782000000006E-3</v>
      </c>
      <c r="H27" s="1">
        <v>2.0533931000000002E-3</v>
      </c>
      <c r="I27" s="1">
        <v>59.018044000000003</v>
      </c>
      <c r="J27" s="1">
        <v>0.83901745000000005</v>
      </c>
      <c r="K27" s="1">
        <v>1</v>
      </c>
      <c r="L27">
        <v>11</v>
      </c>
      <c r="M27" s="1">
        <v>2.0732661999999999E-2</v>
      </c>
      <c r="N27" s="1">
        <v>1.3061820999999999E-4</v>
      </c>
      <c r="O27" s="1">
        <v>6.2551754999999997E-3</v>
      </c>
      <c r="P27" s="1">
        <v>7.5117608999999996E-4</v>
      </c>
      <c r="Q27" s="1">
        <v>6.3001178000000003E-3</v>
      </c>
      <c r="R27" s="1">
        <v>6.8477854999999996</v>
      </c>
      <c r="S27" s="1">
        <v>839.01746000000003</v>
      </c>
      <c r="T27" s="1">
        <v>6986.6454999999996</v>
      </c>
      <c r="U27" s="1">
        <v>7036.8433000000005</v>
      </c>
      <c r="V27" s="1">
        <v>-83.152214000000001</v>
      </c>
      <c r="W27" s="1">
        <v>0</v>
      </c>
      <c r="X27" s="1">
        <v>0</v>
      </c>
      <c r="Y27" s="1">
        <v>0</v>
      </c>
      <c r="Z27" s="1">
        <v>83.152214000000001</v>
      </c>
      <c r="AA27" s="1">
        <v>0</v>
      </c>
      <c r="AB27" s="1">
        <v>0</v>
      </c>
      <c r="AC27" s="1">
        <v>0</v>
      </c>
      <c r="AD27" s="1">
        <v>-83.152214000000001</v>
      </c>
      <c r="AE27" s="1">
        <v>0</v>
      </c>
      <c r="AF27" s="1">
        <v>0</v>
      </c>
      <c r="AG27" s="1">
        <v>0</v>
      </c>
      <c r="AH27" s="1">
        <v>-6.8477854999999996</v>
      </c>
      <c r="AI27" s="1">
        <v>0</v>
      </c>
      <c r="AJ27" s="1">
        <v>0</v>
      </c>
      <c r="AK27" s="1">
        <v>0</v>
      </c>
      <c r="AL27" s="1">
        <v>6.8477854999999996</v>
      </c>
      <c r="AM27" s="1">
        <v>8.3271761000000009</v>
      </c>
      <c r="AN27" s="1">
        <v>83.152214000000001</v>
      </c>
    </row>
    <row r="28" spans="1:40">
      <c r="A28" s="1">
        <v>106.67264</v>
      </c>
      <c r="B28" s="1">
        <v>160.39517000000001</v>
      </c>
      <c r="C28" s="1">
        <v>22.175892000000001</v>
      </c>
      <c r="D28" s="1">
        <v>161.92090999999999</v>
      </c>
      <c r="E28" s="1">
        <v>-7.8716879000000004</v>
      </c>
      <c r="F28" s="7">
        <v>43348.641631932871</v>
      </c>
      <c r="G28" s="1">
        <v>8.6287976999999995E-3</v>
      </c>
      <c r="H28" s="1">
        <v>2.0552551999999998E-3</v>
      </c>
      <c r="I28" s="1">
        <v>67.280006</v>
      </c>
      <c r="J28" s="1">
        <v>1.2619503999999999</v>
      </c>
      <c r="K28" s="1">
        <v>1</v>
      </c>
      <c r="L28">
        <v>11</v>
      </c>
      <c r="M28" s="1">
        <v>2.0731414E-2</v>
      </c>
      <c r="N28" s="1">
        <v>1.280342E-4</v>
      </c>
      <c r="O28" s="1">
        <v>6.1176609999999999E-3</v>
      </c>
      <c r="P28" s="1">
        <v>8.4581464999999997E-4</v>
      </c>
      <c r="Q28" s="1">
        <v>6.1758547000000004E-3</v>
      </c>
      <c r="R28" s="1">
        <v>7.8716879000000004</v>
      </c>
      <c r="S28" s="1">
        <v>1261.9505999999999</v>
      </c>
      <c r="T28" s="1">
        <v>9127.5136999999995</v>
      </c>
      <c r="U28" s="1">
        <v>9214.3379000000004</v>
      </c>
      <c r="V28" s="1">
        <v>-82.128310999999997</v>
      </c>
      <c r="W28" s="1">
        <v>0</v>
      </c>
      <c r="X28" s="1">
        <v>0</v>
      </c>
      <c r="Y28" s="1">
        <v>0</v>
      </c>
      <c r="Z28" s="1">
        <v>82.128310999999997</v>
      </c>
      <c r="AA28" s="1">
        <v>0</v>
      </c>
      <c r="AB28" s="1">
        <v>0</v>
      </c>
      <c r="AC28" s="1">
        <v>0</v>
      </c>
      <c r="AD28" s="1">
        <v>-82.128310999999997</v>
      </c>
      <c r="AE28" s="1">
        <v>0</v>
      </c>
      <c r="AF28" s="1">
        <v>0</v>
      </c>
      <c r="AG28" s="1">
        <v>0</v>
      </c>
      <c r="AH28" s="1">
        <v>-7.8716879000000004</v>
      </c>
      <c r="AI28" s="1">
        <v>0</v>
      </c>
      <c r="AJ28" s="1">
        <v>0</v>
      </c>
      <c r="AK28" s="1">
        <v>0</v>
      </c>
      <c r="AL28" s="1">
        <v>7.8716879000000004</v>
      </c>
      <c r="AM28" s="1">
        <v>7.2328625000000004</v>
      </c>
      <c r="AN28" s="1">
        <v>82.128310999999997</v>
      </c>
    </row>
    <row r="29" spans="1:40">
      <c r="A29" s="1">
        <v>79.821213</v>
      </c>
      <c r="B29" s="1">
        <v>163.63866999999999</v>
      </c>
      <c r="C29" s="1">
        <v>26.018785000000001</v>
      </c>
      <c r="D29" s="1">
        <v>165.69426999999999</v>
      </c>
      <c r="E29" s="1">
        <v>-9.0344829999999998</v>
      </c>
      <c r="F29" s="7">
        <v>43348.641651504629</v>
      </c>
      <c r="G29" s="1">
        <v>8.6195190000000008E-3</v>
      </c>
      <c r="H29" s="1">
        <v>2.0465016999999999E-3</v>
      </c>
      <c r="I29" s="1">
        <v>76.632819999999995</v>
      </c>
      <c r="J29" s="1">
        <v>1.8896172</v>
      </c>
      <c r="K29" s="1">
        <v>1</v>
      </c>
      <c r="L29">
        <v>11</v>
      </c>
      <c r="M29" s="1">
        <v>2.0728979000000002E-2</v>
      </c>
      <c r="N29" s="1">
        <v>1.2510378E-4</v>
      </c>
      <c r="O29" s="1">
        <v>5.9603386999999997E-3</v>
      </c>
      <c r="P29" s="1">
        <v>9.4770244E-4</v>
      </c>
      <c r="Q29" s="1">
        <v>6.0352115000000001E-3</v>
      </c>
      <c r="R29" s="1">
        <v>9.0344829999999998</v>
      </c>
      <c r="S29" s="1">
        <v>1889.6176</v>
      </c>
      <c r="T29" s="1">
        <v>11884.277</v>
      </c>
      <c r="U29" s="1">
        <v>12033.565000000001</v>
      </c>
      <c r="V29" s="1">
        <v>-80.965514999999996</v>
      </c>
      <c r="W29" s="1">
        <v>0</v>
      </c>
      <c r="X29" s="1">
        <v>0</v>
      </c>
      <c r="Y29" s="1">
        <v>0</v>
      </c>
      <c r="Z29" s="1">
        <v>80.965514999999996</v>
      </c>
      <c r="AA29" s="1">
        <v>0</v>
      </c>
      <c r="AB29" s="1">
        <v>0</v>
      </c>
      <c r="AC29" s="1">
        <v>0</v>
      </c>
      <c r="AD29" s="1">
        <v>-80.965514999999996</v>
      </c>
      <c r="AE29" s="1">
        <v>0</v>
      </c>
      <c r="AF29" s="1">
        <v>0</v>
      </c>
      <c r="AG29" s="1">
        <v>0</v>
      </c>
      <c r="AH29" s="1">
        <v>-9.0344829999999998</v>
      </c>
      <c r="AI29" s="1">
        <v>0</v>
      </c>
      <c r="AJ29" s="1">
        <v>0</v>
      </c>
      <c r="AK29" s="1">
        <v>0</v>
      </c>
      <c r="AL29" s="1">
        <v>9.0344829999999998</v>
      </c>
      <c r="AM29" s="1">
        <v>6.2892508999999999</v>
      </c>
      <c r="AN29" s="1">
        <v>80.965514999999996</v>
      </c>
    </row>
    <row r="30" spans="1:40">
      <c r="A30" s="1">
        <v>59.789532000000001</v>
      </c>
      <c r="B30" s="1">
        <v>167.49782999999999</v>
      </c>
      <c r="C30" s="1">
        <v>30.523146000000001</v>
      </c>
      <c r="D30" s="1">
        <v>170.25623999999999</v>
      </c>
      <c r="E30" s="1">
        <v>-10.32769</v>
      </c>
      <c r="F30" s="7">
        <v>43348.641671111109</v>
      </c>
      <c r="G30" s="1">
        <v>8.6263195000000001E-3</v>
      </c>
      <c r="H30" s="1">
        <v>2.0871039000000002E-3</v>
      </c>
      <c r="I30" s="1">
        <v>87.209877000000006</v>
      </c>
      <c r="J30" s="1">
        <v>2.8029682999999999</v>
      </c>
      <c r="K30" s="1">
        <v>1</v>
      </c>
      <c r="L30">
        <v>11</v>
      </c>
      <c r="M30" s="1">
        <v>2.0732159E-2</v>
      </c>
      <c r="N30" s="1">
        <v>1.2177033E-4</v>
      </c>
      <c r="O30" s="1">
        <v>5.7783406000000001E-3</v>
      </c>
      <c r="P30" s="1">
        <v>1.0529875E-3</v>
      </c>
      <c r="Q30" s="1">
        <v>5.8734998999999998E-3</v>
      </c>
      <c r="R30" s="1">
        <v>10.32769</v>
      </c>
      <c r="S30" s="1">
        <v>2802.9684999999999</v>
      </c>
      <c r="T30" s="1">
        <v>15381.48</v>
      </c>
      <c r="U30" s="1">
        <v>15634.787</v>
      </c>
      <c r="V30" s="1">
        <v>-79.672309999999996</v>
      </c>
      <c r="W30" s="1">
        <v>0</v>
      </c>
      <c r="X30" s="1">
        <v>0</v>
      </c>
      <c r="Y30" s="1">
        <v>0</v>
      </c>
      <c r="Z30" s="1">
        <v>79.672309999999996</v>
      </c>
      <c r="AA30" s="1">
        <v>0</v>
      </c>
      <c r="AB30" s="1">
        <v>0</v>
      </c>
      <c r="AC30" s="1">
        <v>0</v>
      </c>
      <c r="AD30" s="1">
        <v>-79.672309999999996</v>
      </c>
      <c r="AE30" s="1">
        <v>0</v>
      </c>
      <c r="AF30" s="1">
        <v>0</v>
      </c>
      <c r="AG30" s="1">
        <v>0</v>
      </c>
      <c r="AH30" s="1">
        <v>-10.32769</v>
      </c>
      <c r="AI30" s="1">
        <v>0</v>
      </c>
      <c r="AJ30" s="1">
        <v>0</v>
      </c>
      <c r="AK30" s="1">
        <v>0</v>
      </c>
      <c r="AL30" s="1">
        <v>10.32769</v>
      </c>
      <c r="AM30" s="1">
        <v>5.4875679000000002</v>
      </c>
      <c r="AN30" s="1">
        <v>79.672309999999996</v>
      </c>
    </row>
    <row r="31" spans="1:40">
      <c r="A31" s="1">
        <v>44.728039000000003</v>
      </c>
      <c r="B31" s="1">
        <v>171.99699000000001</v>
      </c>
      <c r="C31" s="1">
        <v>35.840496000000002</v>
      </c>
      <c r="D31" s="1">
        <v>175.69150999999999</v>
      </c>
      <c r="E31" s="1">
        <v>-11.770776</v>
      </c>
      <c r="F31" s="7">
        <v>43348.64169074074</v>
      </c>
      <c r="G31" s="1">
        <v>8.6327660999999997E-3</v>
      </c>
      <c r="H31" s="1">
        <v>2.0673617E-3</v>
      </c>
      <c r="I31" s="1">
        <v>99.281029000000004</v>
      </c>
      <c r="J31" s="1">
        <v>4.1315474999999999</v>
      </c>
      <c r="K31" s="1">
        <v>1</v>
      </c>
      <c r="L31">
        <v>11</v>
      </c>
      <c r="M31" s="1">
        <v>2.0730238000000002E-2</v>
      </c>
      <c r="N31" s="1">
        <v>1.1799226E-4</v>
      </c>
      <c r="O31" s="1">
        <v>5.5721052999999996E-3</v>
      </c>
      <c r="P31" s="1">
        <v>1.1611076E-3</v>
      </c>
      <c r="Q31" s="1">
        <v>5.6917946999999998E-3</v>
      </c>
      <c r="R31" s="1">
        <v>11.770776</v>
      </c>
      <c r="S31" s="1">
        <v>4131.5469000000003</v>
      </c>
      <c r="T31" s="1">
        <v>19827.116999999998</v>
      </c>
      <c r="U31" s="1">
        <v>20253.006000000001</v>
      </c>
      <c r="V31" s="1">
        <v>-78.229225</v>
      </c>
      <c r="W31" s="1">
        <v>0</v>
      </c>
      <c r="X31" s="1">
        <v>0</v>
      </c>
      <c r="Y31" s="1">
        <v>0</v>
      </c>
      <c r="Z31" s="1">
        <v>78.229225</v>
      </c>
      <c r="AA31" s="1">
        <v>0</v>
      </c>
      <c r="AB31" s="1">
        <v>0</v>
      </c>
      <c r="AC31" s="1">
        <v>0</v>
      </c>
      <c r="AD31" s="1">
        <v>-78.229225</v>
      </c>
      <c r="AE31" s="1">
        <v>0</v>
      </c>
      <c r="AF31" s="1">
        <v>0</v>
      </c>
      <c r="AG31" s="1">
        <v>0</v>
      </c>
      <c r="AH31" s="1">
        <v>-11.770776</v>
      </c>
      <c r="AI31" s="1">
        <v>0</v>
      </c>
      <c r="AJ31" s="1">
        <v>0</v>
      </c>
      <c r="AK31" s="1">
        <v>0</v>
      </c>
      <c r="AL31" s="1">
        <v>11.770776</v>
      </c>
      <c r="AM31" s="1">
        <v>4.7989569000000003</v>
      </c>
      <c r="AN31" s="1">
        <v>78.229225</v>
      </c>
    </row>
    <row r="32" spans="1:40">
      <c r="A32" s="1">
        <v>33.427559000000002</v>
      </c>
      <c r="B32" s="1">
        <v>177.36394999999999</v>
      </c>
      <c r="C32" s="1">
        <v>42.070625</v>
      </c>
      <c r="D32" s="1">
        <v>182.28524999999999</v>
      </c>
      <c r="E32" s="1">
        <v>-13.343914</v>
      </c>
      <c r="F32" s="7">
        <v>43348.641714097219</v>
      </c>
      <c r="G32" s="1">
        <v>8.6236838000000003E-3</v>
      </c>
      <c r="H32" s="1">
        <v>1.6280415999999999E-4</v>
      </c>
      <c r="I32" s="1">
        <v>113.17135</v>
      </c>
      <c r="J32" s="1">
        <v>6.0282520999999996</v>
      </c>
      <c r="K32" s="1">
        <v>1</v>
      </c>
      <c r="L32">
        <v>12</v>
      </c>
      <c r="M32" s="1">
        <v>2.0743212E-2</v>
      </c>
      <c r="N32" s="1">
        <v>1.1379534E-4</v>
      </c>
      <c r="O32" s="1">
        <v>5.3378004000000003E-3</v>
      </c>
      <c r="P32" s="1">
        <v>1.2661230999999999E-3</v>
      </c>
      <c r="Q32" s="1">
        <v>5.4859076999999997E-3</v>
      </c>
      <c r="R32" s="1">
        <v>13.343914</v>
      </c>
      <c r="S32" s="1">
        <v>6028.2533999999996</v>
      </c>
      <c r="T32" s="1">
        <v>25414.278999999999</v>
      </c>
      <c r="U32" s="1">
        <v>26119.445</v>
      </c>
      <c r="V32" s="1">
        <v>-76.656081999999998</v>
      </c>
      <c r="W32" s="1">
        <v>0</v>
      </c>
      <c r="X32" s="1">
        <v>0</v>
      </c>
      <c r="Y32" s="1">
        <v>0</v>
      </c>
      <c r="Z32" s="1">
        <v>76.656081999999998</v>
      </c>
      <c r="AA32" s="1">
        <v>0</v>
      </c>
      <c r="AB32" s="1">
        <v>0</v>
      </c>
      <c r="AC32" s="1">
        <v>0</v>
      </c>
      <c r="AD32" s="1">
        <v>-76.656081999999998</v>
      </c>
      <c r="AE32" s="1">
        <v>0</v>
      </c>
      <c r="AF32" s="1">
        <v>0</v>
      </c>
      <c r="AG32" s="1">
        <v>0</v>
      </c>
      <c r="AH32" s="1">
        <v>-13.343914</v>
      </c>
      <c r="AI32" s="1">
        <v>0</v>
      </c>
      <c r="AJ32" s="1">
        <v>0</v>
      </c>
      <c r="AK32" s="1">
        <v>0</v>
      </c>
      <c r="AL32" s="1">
        <v>13.343914</v>
      </c>
      <c r="AM32" s="1">
        <v>4.2158623000000004</v>
      </c>
      <c r="AN32" s="1">
        <v>76.656081999999998</v>
      </c>
    </row>
    <row r="33" spans="1:40">
      <c r="A33" s="1">
        <v>25.040061999999999</v>
      </c>
      <c r="B33" s="1">
        <v>183.66135</v>
      </c>
      <c r="C33" s="1">
        <v>49.353096000000001</v>
      </c>
      <c r="D33" s="1">
        <v>190.17679999999999</v>
      </c>
      <c r="E33" s="1">
        <v>-15.041086999999999</v>
      </c>
      <c r="F33" s="7">
        <v>43348.641733611112</v>
      </c>
      <c r="G33" s="1">
        <v>8.6236186000000006E-3</v>
      </c>
      <c r="H33" s="1">
        <v>1.6575652000000001E-4</v>
      </c>
      <c r="I33" s="1">
        <v>128.78649999999999</v>
      </c>
      <c r="J33" s="1">
        <v>8.6732940999999997</v>
      </c>
      <c r="K33" s="1">
        <v>1</v>
      </c>
      <c r="L33">
        <v>12</v>
      </c>
      <c r="M33" s="1">
        <v>2.0740082E-2</v>
      </c>
      <c r="N33" s="1">
        <v>1.0905685E-4</v>
      </c>
      <c r="O33" s="1">
        <v>5.0781168999999996E-3</v>
      </c>
      <c r="P33" s="1">
        <v>1.3645810999999999E-3</v>
      </c>
      <c r="Q33" s="1">
        <v>5.2582649999999998E-3</v>
      </c>
      <c r="R33" s="1">
        <v>15.041086999999999</v>
      </c>
      <c r="S33" s="1">
        <v>8673.2909999999993</v>
      </c>
      <c r="T33" s="1">
        <v>32276.57</v>
      </c>
      <c r="U33" s="1">
        <v>33421.593999999997</v>
      </c>
      <c r="V33" s="1">
        <v>-74.958916000000002</v>
      </c>
      <c r="W33" s="1">
        <v>0</v>
      </c>
      <c r="X33" s="1">
        <v>0</v>
      </c>
      <c r="Y33" s="1">
        <v>0</v>
      </c>
      <c r="Z33" s="1">
        <v>74.958916000000002</v>
      </c>
      <c r="AA33" s="1">
        <v>0</v>
      </c>
      <c r="AB33" s="1">
        <v>0</v>
      </c>
      <c r="AC33" s="1">
        <v>0</v>
      </c>
      <c r="AD33" s="1">
        <v>-74.958916000000002</v>
      </c>
      <c r="AE33" s="1">
        <v>0</v>
      </c>
      <c r="AF33" s="1">
        <v>0</v>
      </c>
      <c r="AG33" s="1">
        <v>0</v>
      </c>
      <c r="AH33" s="1">
        <v>-15.041086999999999</v>
      </c>
      <c r="AI33" s="1">
        <v>0</v>
      </c>
      <c r="AJ33" s="1">
        <v>0</v>
      </c>
      <c r="AK33" s="1">
        <v>0</v>
      </c>
      <c r="AL33" s="1">
        <v>15.041086999999999</v>
      </c>
      <c r="AM33" s="1">
        <v>3.7213742999999999</v>
      </c>
      <c r="AN33" s="1">
        <v>74.958916000000002</v>
      </c>
    </row>
    <row r="34" spans="1:40">
      <c r="A34" s="1">
        <v>18.735012000000001</v>
      </c>
      <c r="B34" s="1">
        <v>191.12128999999999</v>
      </c>
      <c r="C34" s="1">
        <v>57.877254000000001</v>
      </c>
      <c r="D34" s="1">
        <v>199.69257999999999</v>
      </c>
      <c r="E34" s="1">
        <v>-16.847885000000002</v>
      </c>
      <c r="F34" s="7">
        <v>43348.641754374999</v>
      </c>
      <c r="G34" s="1">
        <v>8.6193698999999999E-3</v>
      </c>
      <c r="H34" s="1">
        <v>1.6561679000000001E-4</v>
      </c>
      <c r="I34" s="1">
        <v>146.77707000000001</v>
      </c>
      <c r="J34" s="1">
        <v>12.329635</v>
      </c>
      <c r="K34" s="1">
        <v>1</v>
      </c>
      <c r="L34">
        <v>12</v>
      </c>
      <c r="M34" s="1">
        <v>2.0738817999999999E-2</v>
      </c>
      <c r="N34" s="1">
        <v>1.0385372000000001E-4</v>
      </c>
      <c r="O34" s="1">
        <v>4.7927550000000001E-3</v>
      </c>
      <c r="P34" s="1">
        <v>1.4513899000000001E-3</v>
      </c>
      <c r="Q34" s="1">
        <v>5.0076972999999999E-3</v>
      </c>
      <c r="R34" s="1">
        <v>16.847885000000002</v>
      </c>
      <c r="S34" s="1">
        <v>12329.635</v>
      </c>
      <c r="T34" s="1">
        <v>40714.714999999997</v>
      </c>
      <c r="U34" s="1">
        <v>42540.66</v>
      </c>
      <c r="V34" s="1">
        <v>-73.152114999999995</v>
      </c>
      <c r="W34" s="1">
        <v>0</v>
      </c>
      <c r="X34" s="1">
        <v>0</v>
      </c>
      <c r="Y34" s="1">
        <v>0</v>
      </c>
      <c r="Z34" s="1">
        <v>73.152114999999995</v>
      </c>
      <c r="AA34" s="1">
        <v>0</v>
      </c>
      <c r="AB34" s="1">
        <v>0</v>
      </c>
      <c r="AC34" s="1">
        <v>0</v>
      </c>
      <c r="AD34" s="1">
        <v>-73.152114999999995</v>
      </c>
      <c r="AE34" s="1">
        <v>0</v>
      </c>
      <c r="AF34" s="1">
        <v>0</v>
      </c>
      <c r="AG34" s="1">
        <v>0</v>
      </c>
      <c r="AH34" s="1">
        <v>-16.847885000000002</v>
      </c>
      <c r="AI34" s="1">
        <v>0</v>
      </c>
      <c r="AJ34" s="1">
        <v>0</v>
      </c>
      <c r="AK34" s="1">
        <v>0</v>
      </c>
      <c r="AL34" s="1">
        <v>16.847885000000002</v>
      </c>
      <c r="AM34" s="1">
        <v>3.3021832</v>
      </c>
      <c r="AN34" s="1">
        <v>73.152114999999995</v>
      </c>
    </row>
    <row r="35" spans="1:40">
      <c r="A35" s="1">
        <v>14.017643</v>
      </c>
      <c r="B35" s="1">
        <v>199.88354000000001</v>
      </c>
      <c r="C35" s="1">
        <v>67.767914000000005</v>
      </c>
      <c r="D35" s="1">
        <v>211.05905000000001</v>
      </c>
      <c r="E35" s="1">
        <v>-18.728558</v>
      </c>
      <c r="F35" s="7">
        <v>43348.641775208336</v>
      </c>
      <c r="G35" s="1">
        <v>8.6235906999999994E-3</v>
      </c>
      <c r="H35" s="1">
        <v>1.7080452E-4</v>
      </c>
      <c r="I35" s="1">
        <v>167.54096999999999</v>
      </c>
      <c r="J35" s="1">
        <v>17.272742999999998</v>
      </c>
      <c r="K35" s="1">
        <v>1</v>
      </c>
      <c r="L35">
        <v>12</v>
      </c>
      <c r="M35" s="1">
        <v>2.0735076000000002E-2</v>
      </c>
      <c r="N35" s="1">
        <v>9.8243007E-5</v>
      </c>
      <c r="O35" s="1">
        <v>4.4871345E-3</v>
      </c>
      <c r="P35" s="1">
        <v>1.5213043999999999E-3</v>
      </c>
      <c r="Q35" s="1">
        <v>4.7380104999999997E-3</v>
      </c>
      <c r="R35" s="1">
        <v>18.728558</v>
      </c>
      <c r="S35" s="1">
        <v>17272.743999999999</v>
      </c>
      <c r="T35" s="1">
        <v>50946.483999999997</v>
      </c>
      <c r="U35" s="1">
        <v>53794.906000000003</v>
      </c>
      <c r="V35" s="1">
        <v>-71.271439000000001</v>
      </c>
      <c r="W35" s="1">
        <v>0</v>
      </c>
      <c r="X35" s="1">
        <v>0</v>
      </c>
      <c r="Y35" s="1">
        <v>0</v>
      </c>
      <c r="Z35" s="1">
        <v>71.271439000000001</v>
      </c>
      <c r="AA35" s="1">
        <v>0</v>
      </c>
      <c r="AB35" s="1">
        <v>0</v>
      </c>
      <c r="AC35" s="1">
        <v>0</v>
      </c>
      <c r="AD35" s="1">
        <v>-71.271439000000001</v>
      </c>
      <c r="AE35" s="1">
        <v>0</v>
      </c>
      <c r="AF35" s="1">
        <v>0</v>
      </c>
      <c r="AG35" s="1">
        <v>0</v>
      </c>
      <c r="AH35" s="1">
        <v>-18.728558</v>
      </c>
      <c r="AI35" s="1">
        <v>0</v>
      </c>
      <c r="AJ35" s="1">
        <v>0</v>
      </c>
      <c r="AK35" s="1">
        <v>0</v>
      </c>
      <c r="AL35" s="1">
        <v>18.728558</v>
      </c>
      <c r="AM35" s="1">
        <v>2.9495307999999998</v>
      </c>
      <c r="AN35" s="1">
        <v>71.271439000000001</v>
      </c>
    </row>
    <row r="36" spans="1:40">
      <c r="A36" s="1">
        <v>10.500673000000001</v>
      </c>
      <c r="B36" s="1">
        <v>210.28043</v>
      </c>
      <c r="C36" s="1">
        <v>79.225516999999996</v>
      </c>
      <c r="D36" s="1">
        <v>224.7099</v>
      </c>
      <c r="E36" s="1">
        <v>-20.644463999999999</v>
      </c>
      <c r="F36" s="7">
        <v>43348.64179386574</v>
      </c>
      <c r="G36" s="1">
        <v>8.6187179999999992E-3</v>
      </c>
      <c r="H36" s="1">
        <v>1.3623157999999999E-4</v>
      </c>
      <c r="I36" s="1">
        <v>191.31010000000001</v>
      </c>
      <c r="J36" s="1">
        <v>23.780646999999998</v>
      </c>
      <c r="K36" s="1">
        <v>1</v>
      </c>
      <c r="L36">
        <v>12</v>
      </c>
      <c r="M36" s="1">
        <v>2.0735962E-2</v>
      </c>
      <c r="N36" s="1">
        <v>9.2278809000000006E-5</v>
      </c>
      <c r="O36" s="1">
        <v>4.1644191000000004E-3</v>
      </c>
      <c r="P36" s="1">
        <v>1.5689918000000001E-3</v>
      </c>
      <c r="Q36" s="1">
        <v>4.4501823999999997E-3</v>
      </c>
      <c r="R36" s="1">
        <v>20.644463999999999</v>
      </c>
      <c r="S36" s="1">
        <v>23780.641</v>
      </c>
      <c r="T36" s="1">
        <v>63118.605000000003</v>
      </c>
      <c r="U36" s="1">
        <v>67449.812999999995</v>
      </c>
      <c r="V36" s="1">
        <v>-69.355536999999998</v>
      </c>
      <c r="W36" s="1">
        <v>0</v>
      </c>
      <c r="X36" s="1">
        <v>0</v>
      </c>
      <c r="Y36" s="1">
        <v>0</v>
      </c>
      <c r="Z36" s="1">
        <v>69.355536999999998</v>
      </c>
      <c r="AA36" s="1">
        <v>0</v>
      </c>
      <c r="AB36" s="1">
        <v>0</v>
      </c>
      <c r="AC36" s="1">
        <v>0</v>
      </c>
      <c r="AD36" s="1">
        <v>-69.355536999999998</v>
      </c>
      <c r="AE36" s="1">
        <v>0</v>
      </c>
      <c r="AF36" s="1">
        <v>0</v>
      </c>
      <c r="AG36" s="1">
        <v>0</v>
      </c>
      <c r="AH36" s="1">
        <v>-20.644463999999999</v>
      </c>
      <c r="AI36" s="1">
        <v>0</v>
      </c>
      <c r="AJ36" s="1">
        <v>0</v>
      </c>
      <c r="AK36" s="1">
        <v>0</v>
      </c>
      <c r="AL36" s="1">
        <v>20.644463999999999</v>
      </c>
      <c r="AM36" s="1">
        <v>2.6542007999999999</v>
      </c>
      <c r="AN36" s="1">
        <v>69.355536999999998</v>
      </c>
    </row>
    <row r="37" spans="1:40">
      <c r="A37" s="1">
        <v>7.8596544000000002</v>
      </c>
      <c r="B37" s="1">
        <v>222.58705</v>
      </c>
      <c r="C37" s="1">
        <v>92.655913999999996</v>
      </c>
      <c r="D37" s="1">
        <v>241.10186999999999</v>
      </c>
      <c r="E37" s="1">
        <v>-22.60041</v>
      </c>
      <c r="F37" s="7">
        <v>43348.641818391203</v>
      </c>
      <c r="G37" s="1">
        <v>8.6266360999999996E-3</v>
      </c>
      <c r="H37" s="1">
        <v>1.7021752E-4</v>
      </c>
      <c r="I37" s="1">
        <v>218.54633000000001</v>
      </c>
      <c r="J37" s="1">
        <v>32.276665000000001</v>
      </c>
      <c r="K37" s="1">
        <v>1</v>
      </c>
      <c r="L37">
        <v>12</v>
      </c>
      <c r="M37" s="1">
        <v>2.0734446E-2</v>
      </c>
      <c r="N37" s="1">
        <v>8.5998698000000002E-5</v>
      </c>
      <c r="O37" s="1">
        <v>3.8291180999999999E-3</v>
      </c>
      <c r="P37" s="1">
        <v>1.5939401999999999E-3</v>
      </c>
      <c r="Q37" s="1">
        <v>4.1476246000000001E-3</v>
      </c>
      <c r="R37" s="1">
        <v>22.60041</v>
      </c>
      <c r="S37" s="1">
        <v>32276.664000000001</v>
      </c>
      <c r="T37" s="1">
        <v>77538.141000000003</v>
      </c>
      <c r="U37" s="1">
        <v>83987.773000000001</v>
      </c>
      <c r="V37" s="1">
        <v>-67.399590000000003</v>
      </c>
      <c r="W37" s="1">
        <v>0</v>
      </c>
      <c r="X37" s="1">
        <v>0</v>
      </c>
      <c r="Y37" s="1">
        <v>0</v>
      </c>
      <c r="Z37" s="1">
        <v>67.399590000000003</v>
      </c>
      <c r="AA37" s="1">
        <v>0</v>
      </c>
      <c r="AB37" s="1">
        <v>0</v>
      </c>
      <c r="AC37" s="1">
        <v>0</v>
      </c>
      <c r="AD37" s="1">
        <v>-67.399590000000003</v>
      </c>
      <c r="AE37" s="1">
        <v>0</v>
      </c>
      <c r="AF37" s="1">
        <v>0</v>
      </c>
      <c r="AG37" s="1">
        <v>0</v>
      </c>
      <c r="AH37" s="1">
        <v>-22.60041</v>
      </c>
      <c r="AI37" s="1">
        <v>0</v>
      </c>
      <c r="AJ37" s="1">
        <v>0</v>
      </c>
      <c r="AK37" s="1">
        <v>0</v>
      </c>
      <c r="AL37" s="1">
        <v>22.60041</v>
      </c>
      <c r="AM37" s="1">
        <v>2.4022972999999999</v>
      </c>
      <c r="AN37" s="1">
        <v>67.399590000000003</v>
      </c>
    </row>
    <row r="38" spans="1:40">
      <c r="A38" s="1">
        <v>5.8829054999999997</v>
      </c>
      <c r="B38" s="1">
        <v>237.24965</v>
      </c>
      <c r="C38" s="1">
        <v>107.96266</v>
      </c>
      <c r="D38" s="1">
        <v>260.65942000000001</v>
      </c>
      <c r="E38" s="1">
        <v>-24.468349</v>
      </c>
      <c r="F38" s="7">
        <v>43348.641835185183</v>
      </c>
      <c r="G38" s="1">
        <v>8.6179357000000009E-3</v>
      </c>
      <c r="H38" s="1">
        <v>1.1974599E-4</v>
      </c>
      <c r="I38" s="1">
        <v>250.58475999999999</v>
      </c>
      <c r="J38" s="1">
        <v>42.988765999999998</v>
      </c>
      <c r="K38" s="1">
        <v>1</v>
      </c>
      <c r="L38">
        <v>12</v>
      </c>
      <c r="M38" s="1">
        <v>2.0732459000000002E-2</v>
      </c>
      <c r="N38" s="1">
        <v>7.9538498999999995E-5</v>
      </c>
      <c r="O38" s="1">
        <v>3.4918751999999998E-3</v>
      </c>
      <c r="P38" s="1">
        <v>1.5890101999999999E-3</v>
      </c>
      <c r="Q38" s="1">
        <v>3.8364236E-3</v>
      </c>
      <c r="R38" s="1">
        <v>24.468349</v>
      </c>
      <c r="S38" s="1">
        <v>42988.773000000001</v>
      </c>
      <c r="T38" s="1">
        <v>94468.5</v>
      </c>
      <c r="U38" s="1">
        <v>103789.84</v>
      </c>
      <c r="V38" s="1">
        <v>-65.531647000000007</v>
      </c>
      <c r="W38" s="1">
        <v>0</v>
      </c>
      <c r="X38" s="1">
        <v>0</v>
      </c>
      <c r="Y38" s="1">
        <v>0</v>
      </c>
      <c r="Z38" s="1">
        <v>65.531647000000007</v>
      </c>
      <c r="AA38" s="1">
        <v>0</v>
      </c>
      <c r="AB38" s="1">
        <v>0</v>
      </c>
      <c r="AC38" s="1">
        <v>0</v>
      </c>
      <c r="AD38" s="1">
        <v>-65.531647000000007</v>
      </c>
      <c r="AE38" s="1">
        <v>0</v>
      </c>
      <c r="AF38" s="1">
        <v>0</v>
      </c>
      <c r="AG38" s="1">
        <v>0</v>
      </c>
      <c r="AH38" s="1">
        <v>-24.468349</v>
      </c>
      <c r="AI38" s="1">
        <v>0</v>
      </c>
      <c r="AJ38" s="1">
        <v>0</v>
      </c>
      <c r="AK38" s="1">
        <v>0</v>
      </c>
      <c r="AL38" s="1">
        <v>24.468349</v>
      </c>
      <c r="AM38" s="1">
        <v>2.1975156999999998</v>
      </c>
      <c r="AN38" s="1">
        <v>65.531647000000007</v>
      </c>
    </row>
    <row r="39" spans="1:40">
      <c r="A39" s="1">
        <v>4.3989295999999998</v>
      </c>
      <c r="B39" s="1">
        <v>254.73737</v>
      </c>
      <c r="C39" s="1">
        <v>125.56179</v>
      </c>
      <c r="D39" s="1">
        <v>284.00155999999998</v>
      </c>
      <c r="E39" s="1">
        <v>-26.239004000000001</v>
      </c>
      <c r="F39" s="7">
        <v>43348.641857245369</v>
      </c>
      <c r="G39" s="1">
        <v>8.6173768999999994E-3</v>
      </c>
      <c r="H39" s="1">
        <v>1.9551344999999999E-4</v>
      </c>
      <c r="I39" s="1">
        <v>288.14801</v>
      </c>
      <c r="J39" s="1">
        <v>56.323441000000003</v>
      </c>
      <c r="K39" s="1">
        <v>1</v>
      </c>
      <c r="L39">
        <v>12</v>
      </c>
      <c r="M39" s="1">
        <v>2.0732536999999999E-2</v>
      </c>
      <c r="N39" s="1">
        <v>7.3001486999999993E-5</v>
      </c>
      <c r="O39" s="1">
        <v>3.1582841E-3</v>
      </c>
      <c r="P39" s="1">
        <v>1.5567399E-3</v>
      </c>
      <c r="Q39" s="1">
        <v>3.5211074E-3</v>
      </c>
      <c r="R39" s="1">
        <v>26.239004000000001</v>
      </c>
      <c r="S39" s="1">
        <v>56323.440999999999</v>
      </c>
      <c r="T39" s="1">
        <v>114267.91</v>
      </c>
      <c r="U39" s="1">
        <v>127395</v>
      </c>
      <c r="V39" s="1">
        <v>-63.760993999999997</v>
      </c>
      <c r="W39" s="1">
        <v>0</v>
      </c>
      <c r="X39" s="1">
        <v>0</v>
      </c>
      <c r="Y39" s="1">
        <v>0</v>
      </c>
      <c r="Z39" s="1">
        <v>63.760993999999997</v>
      </c>
      <c r="AA39" s="1">
        <v>0</v>
      </c>
      <c r="AB39" s="1">
        <v>0</v>
      </c>
      <c r="AC39" s="1">
        <v>0</v>
      </c>
      <c r="AD39" s="1">
        <v>-63.760993999999997</v>
      </c>
      <c r="AE39" s="1">
        <v>0</v>
      </c>
      <c r="AF39" s="1">
        <v>0</v>
      </c>
      <c r="AG39" s="1">
        <v>0</v>
      </c>
      <c r="AH39" s="1">
        <v>-26.239004000000001</v>
      </c>
      <c r="AI39" s="1">
        <v>0</v>
      </c>
      <c r="AJ39" s="1">
        <v>0</v>
      </c>
      <c r="AK39" s="1">
        <v>0</v>
      </c>
      <c r="AL39" s="1">
        <v>26.239004000000001</v>
      </c>
      <c r="AM39" s="1">
        <v>2.0287809000000001</v>
      </c>
      <c r="AN39" s="1">
        <v>63.760993999999997</v>
      </c>
    </row>
    <row r="40" spans="1:40">
      <c r="A40" s="1">
        <v>3.2936331999999999</v>
      </c>
      <c r="B40" s="1">
        <v>275.20632999999998</v>
      </c>
      <c r="C40" s="1">
        <v>145.36623</v>
      </c>
      <c r="D40" s="1">
        <v>311.23923000000002</v>
      </c>
      <c r="E40" s="1">
        <v>-27.843378000000001</v>
      </c>
      <c r="F40" s="7">
        <v>43348.641886296296</v>
      </c>
      <c r="G40" s="1">
        <v>8.6196772999999997E-3</v>
      </c>
      <c r="H40" s="1">
        <v>1.8581752E-4</v>
      </c>
      <c r="I40" s="1">
        <v>332.41559000000001</v>
      </c>
      <c r="J40" s="1">
        <v>72.513649000000001</v>
      </c>
      <c r="K40" s="1">
        <v>1</v>
      </c>
      <c r="L40">
        <v>12</v>
      </c>
      <c r="M40" s="1">
        <v>2.0731672999999999E-2</v>
      </c>
      <c r="N40" s="1">
        <v>6.6610089999999994E-5</v>
      </c>
      <c r="O40" s="1">
        <v>2.8409901999999999E-3</v>
      </c>
      <c r="P40" s="1">
        <v>1.5006341000000001E-3</v>
      </c>
      <c r="Q40" s="1">
        <v>3.2129624999999999E-3</v>
      </c>
      <c r="R40" s="1">
        <v>27.843378000000001</v>
      </c>
      <c r="S40" s="1">
        <v>72513.633000000002</v>
      </c>
      <c r="T40" s="1">
        <v>137282.32999999999</v>
      </c>
      <c r="U40" s="1">
        <v>155256.76999999999</v>
      </c>
      <c r="V40" s="1">
        <v>-62.156624000000001</v>
      </c>
      <c r="W40" s="1">
        <v>0</v>
      </c>
      <c r="X40" s="1">
        <v>0</v>
      </c>
      <c r="Y40" s="1">
        <v>0</v>
      </c>
      <c r="Z40" s="1">
        <v>62.156624000000001</v>
      </c>
      <c r="AA40" s="1">
        <v>0</v>
      </c>
      <c r="AB40" s="1">
        <v>0</v>
      </c>
      <c r="AC40" s="1">
        <v>0</v>
      </c>
      <c r="AD40" s="1">
        <v>-62.156624000000001</v>
      </c>
      <c r="AE40" s="1">
        <v>0</v>
      </c>
      <c r="AF40" s="1">
        <v>0</v>
      </c>
      <c r="AG40" s="1">
        <v>0</v>
      </c>
      <c r="AH40" s="1">
        <v>-27.843378000000001</v>
      </c>
      <c r="AI40" s="1">
        <v>0</v>
      </c>
      <c r="AJ40" s="1">
        <v>0</v>
      </c>
      <c r="AK40" s="1">
        <v>0</v>
      </c>
      <c r="AL40" s="1">
        <v>27.843378000000001</v>
      </c>
      <c r="AM40" s="1">
        <v>1.8931929999999999</v>
      </c>
      <c r="AN40" s="1">
        <v>62.156624000000001</v>
      </c>
    </row>
    <row r="41" spans="1:40">
      <c r="A41" s="1">
        <v>2.4660668000000001</v>
      </c>
      <c r="B41" s="1">
        <v>299.28210000000001</v>
      </c>
      <c r="C41" s="1">
        <v>166.94215</v>
      </c>
      <c r="D41" s="1">
        <v>342.69443000000001</v>
      </c>
      <c r="E41" s="1">
        <v>-29.153155999999999</v>
      </c>
      <c r="F41" s="7">
        <v>43348.641924745367</v>
      </c>
      <c r="G41" s="1">
        <v>8.6259097E-3</v>
      </c>
      <c r="H41" s="1">
        <v>1.7611377E-4</v>
      </c>
      <c r="I41" s="1">
        <v>386.58881000000002</v>
      </c>
      <c r="J41" s="1">
        <v>91.741791000000006</v>
      </c>
      <c r="K41" s="1">
        <v>1</v>
      </c>
      <c r="L41">
        <v>12</v>
      </c>
      <c r="M41" s="1">
        <v>2.0730123E-2</v>
      </c>
      <c r="N41" s="1">
        <v>6.0491566000000002E-5</v>
      </c>
      <c r="O41" s="1">
        <v>2.5483947000000001E-3</v>
      </c>
      <c r="P41" s="1">
        <v>1.4215166E-3</v>
      </c>
      <c r="Q41" s="1">
        <v>2.9180515999999998E-3</v>
      </c>
      <c r="R41" s="1">
        <v>29.153155999999999</v>
      </c>
      <c r="S41" s="1">
        <v>91741.789000000004</v>
      </c>
      <c r="T41" s="1">
        <v>164468.20000000001</v>
      </c>
      <c r="U41" s="1">
        <v>188325.11</v>
      </c>
      <c r="V41" s="1">
        <v>-60.846843999999997</v>
      </c>
      <c r="W41" s="1">
        <v>0</v>
      </c>
      <c r="X41" s="1">
        <v>0</v>
      </c>
      <c r="Y41" s="1">
        <v>0</v>
      </c>
      <c r="Z41" s="1">
        <v>60.846843999999997</v>
      </c>
      <c r="AA41" s="1">
        <v>0</v>
      </c>
      <c r="AB41" s="1">
        <v>0</v>
      </c>
      <c r="AC41" s="1">
        <v>0</v>
      </c>
      <c r="AD41" s="1">
        <v>-60.846843999999997</v>
      </c>
      <c r="AE41" s="1">
        <v>0</v>
      </c>
      <c r="AF41" s="1">
        <v>0</v>
      </c>
      <c r="AG41" s="1">
        <v>0</v>
      </c>
      <c r="AH41" s="1">
        <v>-29.153155999999999</v>
      </c>
      <c r="AI41" s="1">
        <v>0</v>
      </c>
      <c r="AJ41" s="1">
        <v>0</v>
      </c>
      <c r="AK41" s="1">
        <v>0</v>
      </c>
      <c r="AL41" s="1">
        <v>29.153155999999999</v>
      </c>
      <c r="AM41" s="1">
        <v>1.7927294</v>
      </c>
      <c r="AN41" s="1">
        <v>60.846848000000001</v>
      </c>
    </row>
    <row r="42" spans="1:40">
      <c r="A42" s="1">
        <v>1.8425707</v>
      </c>
      <c r="B42" s="1">
        <v>326.35903999999999</v>
      </c>
      <c r="C42" s="1">
        <v>190.21628000000001</v>
      </c>
      <c r="D42" s="1">
        <v>377.74655000000001</v>
      </c>
      <c r="E42" s="1">
        <v>-30.235495</v>
      </c>
      <c r="F42" s="7">
        <v>43348.641975868057</v>
      </c>
      <c r="G42" s="1">
        <v>8.6298668999999998E-3</v>
      </c>
      <c r="H42" s="1">
        <v>2.1797352E-4</v>
      </c>
      <c r="I42" s="1">
        <v>454.09665000000001</v>
      </c>
      <c r="J42" s="1">
        <v>115.14435</v>
      </c>
      <c r="K42" s="1">
        <v>1</v>
      </c>
      <c r="L42">
        <v>12</v>
      </c>
      <c r="M42" s="1">
        <v>2.0728561999999999E-2</v>
      </c>
      <c r="N42" s="1">
        <v>5.4874257E-5</v>
      </c>
      <c r="O42" s="1">
        <v>2.2871498999999999E-3</v>
      </c>
      <c r="P42" s="1">
        <v>1.3330506999999999E-3</v>
      </c>
      <c r="Q42" s="1">
        <v>2.6472777000000002E-3</v>
      </c>
      <c r="R42" s="1">
        <v>30.235495</v>
      </c>
      <c r="S42" s="1">
        <v>115144.34</v>
      </c>
      <c r="T42" s="1">
        <v>197556.17</v>
      </c>
      <c r="U42" s="1">
        <v>228662.77</v>
      </c>
      <c r="V42" s="1">
        <v>-59.764502999999998</v>
      </c>
      <c r="W42" s="1">
        <v>0</v>
      </c>
      <c r="X42" s="1">
        <v>0</v>
      </c>
      <c r="Y42" s="1">
        <v>0</v>
      </c>
      <c r="Z42" s="1">
        <v>59.764502999999998</v>
      </c>
      <c r="AA42" s="1">
        <v>0</v>
      </c>
      <c r="AB42" s="1">
        <v>0</v>
      </c>
      <c r="AC42" s="1">
        <v>0</v>
      </c>
      <c r="AD42" s="1">
        <v>-59.764502999999998</v>
      </c>
      <c r="AE42" s="1">
        <v>0</v>
      </c>
      <c r="AF42" s="1">
        <v>0</v>
      </c>
      <c r="AG42" s="1">
        <v>0</v>
      </c>
      <c r="AH42" s="1">
        <v>-30.235495</v>
      </c>
      <c r="AI42" s="1">
        <v>0</v>
      </c>
      <c r="AJ42" s="1">
        <v>0</v>
      </c>
      <c r="AK42" s="1">
        <v>0</v>
      </c>
      <c r="AL42" s="1">
        <v>30.235495</v>
      </c>
      <c r="AM42" s="1">
        <v>1.7157260999999999</v>
      </c>
      <c r="AN42" s="1">
        <v>59.764502999999998</v>
      </c>
    </row>
    <row r="43" spans="1:40">
      <c r="A43" s="1">
        <v>1.3812761</v>
      </c>
      <c r="B43" s="1">
        <v>354.91030999999998</v>
      </c>
      <c r="C43" s="1">
        <v>214.84612000000001</v>
      </c>
      <c r="D43" s="1">
        <v>414.87369000000001</v>
      </c>
      <c r="E43" s="1">
        <v>-31.188755</v>
      </c>
      <c r="F43" s="7">
        <v>43348.64204377315</v>
      </c>
      <c r="G43" s="1">
        <v>8.6295911999999999E-3</v>
      </c>
      <c r="H43" s="1">
        <v>2.2308154000000001E-4</v>
      </c>
      <c r="I43" s="1">
        <v>536.30535999999995</v>
      </c>
      <c r="J43" s="1">
        <v>143.82532</v>
      </c>
      <c r="K43" s="1">
        <v>1</v>
      </c>
      <c r="L43">
        <v>12</v>
      </c>
      <c r="M43" s="1">
        <v>2.0730009000000001E-2</v>
      </c>
      <c r="N43" s="1">
        <v>4.9967038999999998E-5</v>
      </c>
      <c r="O43" s="1">
        <v>2.0619913000000001E-3</v>
      </c>
      <c r="P43" s="1">
        <v>1.2482333E-3</v>
      </c>
      <c r="Q43" s="1">
        <v>2.4103723000000001E-3</v>
      </c>
      <c r="R43" s="1">
        <v>31.188755</v>
      </c>
      <c r="S43" s="1">
        <v>143825.32999999999</v>
      </c>
      <c r="T43" s="1">
        <v>237589.06</v>
      </c>
      <c r="U43" s="1">
        <v>277730.59000000003</v>
      </c>
      <c r="V43" s="1">
        <v>-58.811245</v>
      </c>
      <c r="W43" s="1">
        <v>0</v>
      </c>
      <c r="X43" s="1">
        <v>0</v>
      </c>
      <c r="Y43" s="1">
        <v>0</v>
      </c>
      <c r="Z43" s="1">
        <v>58.811245</v>
      </c>
      <c r="AA43" s="1">
        <v>0</v>
      </c>
      <c r="AB43" s="1">
        <v>0</v>
      </c>
      <c r="AC43" s="1">
        <v>0</v>
      </c>
      <c r="AD43" s="1">
        <v>-58.811245</v>
      </c>
      <c r="AE43" s="1">
        <v>0</v>
      </c>
      <c r="AF43" s="1">
        <v>0</v>
      </c>
      <c r="AG43" s="1">
        <v>0</v>
      </c>
      <c r="AH43" s="1">
        <v>-31.188755</v>
      </c>
      <c r="AI43" s="1">
        <v>0</v>
      </c>
      <c r="AJ43" s="1">
        <v>0</v>
      </c>
      <c r="AK43" s="1">
        <v>0</v>
      </c>
      <c r="AL43" s="1">
        <v>31.188755</v>
      </c>
      <c r="AM43" s="1">
        <v>1.6519279</v>
      </c>
      <c r="AN43" s="1">
        <v>58.811248999999997</v>
      </c>
    </row>
    <row r="44" spans="1:40">
      <c r="A44" s="1">
        <v>1.0333992000000001</v>
      </c>
      <c r="B44" s="1">
        <v>382.78616</v>
      </c>
      <c r="C44" s="1">
        <v>243.12146000000001</v>
      </c>
      <c r="D44" s="1">
        <v>453.46807999999999</v>
      </c>
      <c r="E44" s="1">
        <v>-32.421120000000002</v>
      </c>
      <c r="F44" s="7">
        <v>43348.642145949074</v>
      </c>
      <c r="G44" s="1">
        <v>8.6272060999999997E-3</v>
      </c>
      <c r="H44" s="1">
        <v>5.5661727000000003E-5</v>
      </c>
      <c r="I44" s="1">
        <v>633.47388000000001</v>
      </c>
      <c r="J44" s="1">
        <v>182.08823000000001</v>
      </c>
      <c r="K44" s="1">
        <v>1</v>
      </c>
      <c r="L44">
        <v>13</v>
      </c>
      <c r="M44" s="1">
        <v>2.0733740000000001E-2</v>
      </c>
      <c r="N44" s="1">
        <v>4.5722600999999998E-5</v>
      </c>
      <c r="O44" s="1">
        <v>1.8614988999999999E-3</v>
      </c>
      <c r="P44" s="1">
        <v>1.1823058999999999E-3</v>
      </c>
      <c r="Q44" s="1">
        <v>2.2052268000000001E-3</v>
      </c>
      <c r="R44" s="1">
        <v>32.421120000000002</v>
      </c>
      <c r="S44" s="1">
        <v>182088.22</v>
      </c>
      <c r="T44" s="1">
        <v>286691.5</v>
      </c>
      <c r="U44" s="1">
        <v>339629.41</v>
      </c>
      <c r="V44" s="1">
        <v>-57.578879999999998</v>
      </c>
      <c r="W44" s="1">
        <v>0</v>
      </c>
      <c r="X44" s="1">
        <v>0</v>
      </c>
      <c r="Y44" s="1">
        <v>0</v>
      </c>
      <c r="Z44" s="1">
        <v>57.578879999999998</v>
      </c>
      <c r="AA44" s="1">
        <v>0</v>
      </c>
      <c r="AB44" s="1">
        <v>0</v>
      </c>
      <c r="AC44" s="1">
        <v>0</v>
      </c>
      <c r="AD44" s="1">
        <v>-57.578879999999998</v>
      </c>
      <c r="AE44" s="1">
        <v>0</v>
      </c>
      <c r="AF44" s="1">
        <v>0</v>
      </c>
      <c r="AG44" s="1">
        <v>0</v>
      </c>
      <c r="AH44" s="1">
        <v>-32.421120000000002</v>
      </c>
      <c r="AI44" s="1">
        <v>0</v>
      </c>
      <c r="AJ44" s="1">
        <v>0</v>
      </c>
      <c r="AK44" s="1">
        <v>0</v>
      </c>
      <c r="AL44" s="1">
        <v>32.421120000000002</v>
      </c>
      <c r="AM44" s="1">
        <v>1.5744647000000001</v>
      </c>
      <c r="AN44" s="1">
        <v>57.578879999999998</v>
      </c>
    </row>
    <row r="45" spans="1:40">
      <c r="A45" s="1">
        <v>0.77320820000000001</v>
      </c>
      <c r="B45" s="1">
        <v>407.88904000000002</v>
      </c>
      <c r="C45" s="1">
        <v>278.55520999999999</v>
      </c>
      <c r="D45" s="1">
        <v>493.92962999999997</v>
      </c>
      <c r="E45" s="1">
        <v>-34.329914000000002</v>
      </c>
      <c r="F45" s="7">
        <v>43348.642266574076</v>
      </c>
      <c r="G45" s="1">
        <v>8.6293806999999997E-3</v>
      </c>
      <c r="H45" s="1">
        <v>5.3643449000000003E-5</v>
      </c>
      <c r="I45" s="1">
        <v>738.94550000000004</v>
      </c>
      <c r="J45" s="1">
        <v>235.01999000000001</v>
      </c>
      <c r="K45" s="1">
        <v>1</v>
      </c>
      <c r="L45">
        <v>13</v>
      </c>
      <c r="M45" s="1">
        <v>2.0731237E-2</v>
      </c>
      <c r="N45" s="1">
        <v>4.1972045E-5</v>
      </c>
      <c r="O45" s="1">
        <v>1.6719062E-3</v>
      </c>
      <c r="P45" s="1">
        <v>1.1417767E-3</v>
      </c>
      <c r="Q45" s="1">
        <v>2.0245800000000002E-3</v>
      </c>
      <c r="R45" s="1">
        <v>34.329914000000002</v>
      </c>
      <c r="S45" s="1">
        <v>235020</v>
      </c>
      <c r="T45" s="1">
        <v>344140.34</v>
      </c>
      <c r="U45" s="1">
        <v>416733.69</v>
      </c>
      <c r="V45" s="1">
        <v>-55.670085999999998</v>
      </c>
      <c r="W45" s="1">
        <v>0</v>
      </c>
      <c r="X45" s="1">
        <v>0</v>
      </c>
      <c r="Y45" s="1">
        <v>0</v>
      </c>
      <c r="Z45" s="1">
        <v>55.670085999999998</v>
      </c>
      <c r="AA45" s="1">
        <v>0</v>
      </c>
      <c r="AB45" s="1">
        <v>0</v>
      </c>
      <c r="AC45" s="1">
        <v>0</v>
      </c>
      <c r="AD45" s="1">
        <v>-55.670085999999998</v>
      </c>
      <c r="AE45" s="1">
        <v>0</v>
      </c>
      <c r="AF45" s="1">
        <v>0</v>
      </c>
      <c r="AG45" s="1">
        <v>0</v>
      </c>
      <c r="AH45" s="1">
        <v>-34.329914000000002</v>
      </c>
      <c r="AI45" s="1">
        <v>0</v>
      </c>
      <c r="AJ45" s="1">
        <v>0</v>
      </c>
      <c r="AK45" s="1">
        <v>0</v>
      </c>
      <c r="AL45" s="1">
        <v>34.329914000000002</v>
      </c>
      <c r="AM45" s="1">
        <v>1.4643022999999999</v>
      </c>
      <c r="AN45" s="1">
        <v>55.670090000000002</v>
      </c>
    </row>
    <row r="46" spans="1:40">
      <c r="A46" s="1">
        <v>0.57853222000000004</v>
      </c>
      <c r="B46" s="1">
        <v>429.39861999999999</v>
      </c>
      <c r="C46" s="1">
        <v>326.72638000000001</v>
      </c>
      <c r="D46" s="1">
        <v>539.56768999999997</v>
      </c>
      <c r="E46" s="1">
        <v>-37.267249999999997</v>
      </c>
      <c r="F46" s="7">
        <v>43348.642427465275</v>
      </c>
      <c r="G46" s="1">
        <v>8.6209745999999993E-3</v>
      </c>
      <c r="H46" s="1">
        <v>4.3266590999999999E-5</v>
      </c>
      <c r="I46" s="1">
        <v>841.99285999999995</v>
      </c>
      <c r="J46" s="1">
        <v>308.73433999999997</v>
      </c>
      <c r="K46" s="1">
        <v>1</v>
      </c>
      <c r="L46">
        <v>13</v>
      </c>
      <c r="M46" s="1">
        <v>2.0725243000000001E-2</v>
      </c>
      <c r="N46" s="1">
        <v>3.8410827999999998E-5</v>
      </c>
      <c r="O46" s="1">
        <v>1.4749210999999999E-3</v>
      </c>
      <c r="P46" s="1">
        <v>1.122257E-3</v>
      </c>
      <c r="Q46" s="1">
        <v>1.8533356E-3</v>
      </c>
      <c r="R46" s="1">
        <v>37.267249999999997</v>
      </c>
      <c r="S46" s="1">
        <v>308734.31</v>
      </c>
      <c r="T46" s="1">
        <v>405752.63</v>
      </c>
      <c r="U46" s="1">
        <v>509854.94</v>
      </c>
      <c r="V46" s="1">
        <v>-52.732750000000003</v>
      </c>
      <c r="W46" s="1">
        <v>0</v>
      </c>
      <c r="X46" s="1">
        <v>0</v>
      </c>
      <c r="Y46" s="1">
        <v>0</v>
      </c>
      <c r="Z46" s="1">
        <v>52.732750000000003</v>
      </c>
      <c r="AA46" s="1">
        <v>0</v>
      </c>
      <c r="AB46" s="1">
        <v>0</v>
      </c>
      <c r="AC46" s="1">
        <v>0</v>
      </c>
      <c r="AD46" s="1">
        <v>-52.732750000000003</v>
      </c>
      <c r="AE46" s="1">
        <v>0</v>
      </c>
      <c r="AF46" s="1">
        <v>0</v>
      </c>
      <c r="AG46" s="1">
        <v>0</v>
      </c>
      <c r="AH46" s="1">
        <v>-37.267249999999997</v>
      </c>
      <c r="AI46" s="1">
        <v>0</v>
      </c>
      <c r="AJ46" s="1">
        <v>0</v>
      </c>
      <c r="AK46" s="1">
        <v>0</v>
      </c>
      <c r="AL46" s="1">
        <v>37.267249999999997</v>
      </c>
      <c r="AM46" s="1">
        <v>1.3142453000000001</v>
      </c>
      <c r="AN46" s="1">
        <v>52.732750000000003</v>
      </c>
    </row>
    <row r="47" spans="1:40">
      <c r="A47" s="1">
        <v>0.43306540999999998</v>
      </c>
      <c r="B47" s="1">
        <v>447.57738999999998</v>
      </c>
      <c r="C47" s="1">
        <v>393.68176</v>
      </c>
      <c r="D47" s="1">
        <v>596.07959000000005</v>
      </c>
      <c r="E47" s="1">
        <v>-41.334332000000003</v>
      </c>
      <c r="F47" s="7">
        <v>43348.642642152779</v>
      </c>
      <c r="G47" s="1">
        <v>8.6241848999999999E-3</v>
      </c>
      <c r="H47" s="1">
        <v>4.0012375000000002E-5</v>
      </c>
      <c r="I47" s="1">
        <v>933.51500999999996</v>
      </c>
      <c r="J47" s="1">
        <v>407.19592</v>
      </c>
      <c r="K47" s="1">
        <v>1</v>
      </c>
      <c r="L47">
        <v>13</v>
      </c>
      <c r="M47" s="1">
        <v>2.0728844999999999E-2</v>
      </c>
      <c r="N47" s="1">
        <v>3.4775298E-5</v>
      </c>
      <c r="O47" s="1">
        <v>1.2596784000000001E-3</v>
      </c>
      <c r="P47" s="1">
        <v>1.1079925000000001E-3</v>
      </c>
      <c r="Q47" s="1">
        <v>1.6776283999999999E-3</v>
      </c>
      <c r="R47" s="1">
        <v>41.334332000000003</v>
      </c>
      <c r="S47" s="1">
        <v>407195.97</v>
      </c>
      <c r="T47" s="1">
        <v>462941.69</v>
      </c>
      <c r="U47" s="1">
        <v>616541.63</v>
      </c>
      <c r="V47" s="1">
        <v>-48.665667999999997</v>
      </c>
      <c r="W47" s="1">
        <v>0</v>
      </c>
      <c r="X47" s="1">
        <v>0</v>
      </c>
      <c r="Y47" s="1">
        <v>0</v>
      </c>
      <c r="Z47" s="1">
        <v>48.665667999999997</v>
      </c>
      <c r="AA47" s="1">
        <v>0</v>
      </c>
      <c r="AB47" s="1">
        <v>0</v>
      </c>
      <c r="AC47" s="1">
        <v>0</v>
      </c>
      <c r="AD47" s="1">
        <v>-48.665667999999997</v>
      </c>
      <c r="AE47" s="1">
        <v>0</v>
      </c>
      <c r="AF47" s="1">
        <v>0</v>
      </c>
      <c r="AG47" s="1">
        <v>0</v>
      </c>
      <c r="AH47" s="1">
        <v>-41.334332000000003</v>
      </c>
      <c r="AI47" s="1">
        <v>0</v>
      </c>
      <c r="AJ47" s="1">
        <v>0</v>
      </c>
      <c r="AK47" s="1">
        <v>0</v>
      </c>
      <c r="AL47" s="1">
        <v>41.334332000000003</v>
      </c>
      <c r="AM47" s="1">
        <v>1.1369015</v>
      </c>
      <c r="AN47" s="1">
        <v>48.665664999999997</v>
      </c>
    </row>
    <row r="48" spans="1:40">
      <c r="A48" s="1">
        <v>0.32390132999999999</v>
      </c>
      <c r="B48" s="1">
        <v>464.26076999999998</v>
      </c>
      <c r="C48" s="1">
        <v>487.64022999999997</v>
      </c>
      <c r="D48" s="1">
        <v>673.29864999999995</v>
      </c>
      <c r="E48" s="1">
        <v>-46.406948</v>
      </c>
      <c r="F48" s="7">
        <v>43348.642928935187</v>
      </c>
      <c r="G48" s="1">
        <v>8.5999873000000004E-3</v>
      </c>
      <c r="H48" s="1">
        <v>2.9990370000000001E-5</v>
      </c>
      <c r="I48" s="1">
        <v>1007.6458</v>
      </c>
      <c r="J48" s="1">
        <v>528.55658000000005</v>
      </c>
      <c r="K48" s="1">
        <v>1</v>
      </c>
      <c r="L48">
        <v>13</v>
      </c>
      <c r="M48" s="1">
        <v>2.0730667000000001E-2</v>
      </c>
      <c r="N48" s="1">
        <v>3.0789705999999997E-5</v>
      </c>
      <c r="O48" s="1">
        <v>1.0241098000000001E-3</v>
      </c>
      <c r="P48" s="1">
        <v>1.0756823E-3</v>
      </c>
      <c r="Q48" s="1">
        <v>1.485225E-3</v>
      </c>
      <c r="R48" s="1">
        <v>46.406948</v>
      </c>
      <c r="S48" s="1">
        <v>528556.56000000006</v>
      </c>
      <c r="T48" s="1">
        <v>503215.38</v>
      </c>
      <c r="U48" s="1">
        <v>729792.94</v>
      </c>
      <c r="V48" s="1">
        <v>-43.593052</v>
      </c>
      <c r="W48" s="1">
        <v>0</v>
      </c>
      <c r="X48" s="1">
        <v>0</v>
      </c>
      <c r="Y48" s="1">
        <v>0</v>
      </c>
      <c r="Z48" s="1">
        <v>43.593052</v>
      </c>
      <c r="AA48" s="1">
        <v>0</v>
      </c>
      <c r="AB48" s="1">
        <v>0</v>
      </c>
      <c r="AC48" s="1">
        <v>0</v>
      </c>
      <c r="AD48" s="1">
        <v>-43.593052</v>
      </c>
      <c r="AE48" s="1">
        <v>0</v>
      </c>
      <c r="AF48" s="1">
        <v>0</v>
      </c>
      <c r="AG48" s="1">
        <v>0</v>
      </c>
      <c r="AH48" s="1">
        <v>-46.406948</v>
      </c>
      <c r="AI48" s="1">
        <v>0</v>
      </c>
      <c r="AJ48" s="1">
        <v>0</v>
      </c>
      <c r="AK48" s="1">
        <v>0</v>
      </c>
      <c r="AL48" s="1">
        <v>46.406948</v>
      </c>
      <c r="AM48" s="1">
        <v>0.95205592999999999</v>
      </c>
      <c r="AN48" s="1">
        <v>43.593048000000003</v>
      </c>
    </row>
    <row r="49" spans="1:40">
      <c r="A49" s="1">
        <v>0.24232318999999999</v>
      </c>
      <c r="B49" s="1">
        <v>480.01839999999999</v>
      </c>
      <c r="C49" s="1">
        <v>616.47852</v>
      </c>
      <c r="D49" s="1">
        <v>781.32159000000001</v>
      </c>
      <c r="E49" s="1">
        <v>-52.09404</v>
      </c>
      <c r="F49" s="7">
        <v>43348.643312025466</v>
      </c>
      <c r="G49" s="1">
        <v>8.5994451999999999E-3</v>
      </c>
      <c r="H49" s="1">
        <v>3.9434599000000001E-5</v>
      </c>
      <c r="I49" s="1">
        <v>1065.3865000000001</v>
      </c>
      <c r="J49" s="1">
        <v>663.25940000000003</v>
      </c>
      <c r="K49" s="1">
        <v>1</v>
      </c>
      <c r="L49">
        <v>13</v>
      </c>
      <c r="M49" s="1">
        <v>2.0729530999999999E-2</v>
      </c>
      <c r="N49" s="1">
        <v>2.6531368000000001E-5</v>
      </c>
      <c r="O49" s="1">
        <v>7.8631809000000001E-4</v>
      </c>
      <c r="P49" s="1">
        <v>1.0098532999999999E-3</v>
      </c>
      <c r="Q49" s="1">
        <v>1.2798827E-3</v>
      </c>
      <c r="R49" s="1">
        <v>52.09404</v>
      </c>
      <c r="S49" s="1">
        <v>663259.38</v>
      </c>
      <c r="T49" s="1">
        <v>516444.15999999997</v>
      </c>
      <c r="U49" s="1">
        <v>840611.44</v>
      </c>
      <c r="V49" s="1">
        <v>-37.90596</v>
      </c>
      <c r="W49" s="1">
        <v>0</v>
      </c>
      <c r="X49" s="1">
        <v>0</v>
      </c>
      <c r="Y49" s="1">
        <v>0</v>
      </c>
      <c r="Z49" s="1">
        <v>37.90596</v>
      </c>
      <c r="AA49" s="1">
        <v>0</v>
      </c>
      <c r="AB49" s="1">
        <v>0</v>
      </c>
      <c r="AC49" s="1">
        <v>0</v>
      </c>
      <c r="AD49" s="1">
        <v>-37.90596</v>
      </c>
      <c r="AE49" s="1">
        <v>0</v>
      </c>
      <c r="AF49" s="1">
        <v>0</v>
      </c>
      <c r="AG49" s="1">
        <v>0</v>
      </c>
      <c r="AH49" s="1">
        <v>-52.09404</v>
      </c>
      <c r="AI49" s="1">
        <v>0</v>
      </c>
      <c r="AJ49" s="1">
        <v>0</v>
      </c>
      <c r="AK49" s="1">
        <v>0</v>
      </c>
      <c r="AL49" s="1">
        <v>52.09404</v>
      </c>
      <c r="AM49" s="1">
        <v>0.77864580999999999</v>
      </c>
      <c r="AN49" s="1">
        <v>37.90596</v>
      </c>
    </row>
    <row r="50" spans="1:40">
      <c r="A50" s="1">
        <v>0.18153406999999999</v>
      </c>
      <c r="B50" s="1">
        <v>497.33895999999999</v>
      </c>
      <c r="C50" s="1">
        <v>791.38232000000005</v>
      </c>
      <c r="D50" s="1">
        <v>934.68286000000001</v>
      </c>
      <c r="E50" s="1">
        <v>-57.852966000000002</v>
      </c>
      <c r="F50" s="7">
        <v>43348.643823148152</v>
      </c>
      <c r="G50" s="1">
        <v>8.6256041999999995E-3</v>
      </c>
      <c r="H50" s="1">
        <v>4.4584550999999999E-5</v>
      </c>
      <c r="I50" s="1">
        <v>1107.8364999999999</v>
      </c>
      <c r="J50" s="1">
        <v>794.18158000000005</v>
      </c>
      <c r="K50" s="1">
        <v>1</v>
      </c>
      <c r="L50">
        <v>13</v>
      </c>
      <c r="M50" s="1">
        <v>2.0734802E-2</v>
      </c>
      <c r="N50" s="1">
        <v>2.2183783999999999E-5</v>
      </c>
      <c r="O50" s="1">
        <v>5.6927737999999998E-4</v>
      </c>
      <c r="P50" s="1">
        <v>9.0585316999999995E-4</v>
      </c>
      <c r="Q50" s="1">
        <v>1.0698815999999999E-3</v>
      </c>
      <c r="R50" s="1">
        <v>57.852966000000002</v>
      </c>
      <c r="S50" s="1">
        <v>794181.5</v>
      </c>
      <c r="T50" s="1">
        <v>499098.06</v>
      </c>
      <c r="U50" s="1">
        <v>937988.88</v>
      </c>
      <c r="V50" s="1">
        <v>-32.147033999999998</v>
      </c>
      <c r="W50" s="1">
        <v>0</v>
      </c>
      <c r="X50" s="1">
        <v>0</v>
      </c>
      <c r="Y50" s="1">
        <v>0</v>
      </c>
      <c r="Z50" s="1">
        <v>32.147033999999998</v>
      </c>
      <c r="AA50" s="1">
        <v>0</v>
      </c>
      <c r="AB50" s="1">
        <v>0</v>
      </c>
      <c r="AC50" s="1">
        <v>0</v>
      </c>
      <c r="AD50" s="1">
        <v>-32.147033999999998</v>
      </c>
      <c r="AE50" s="1">
        <v>0</v>
      </c>
      <c r="AF50" s="1">
        <v>0</v>
      </c>
      <c r="AG50" s="1">
        <v>0</v>
      </c>
      <c r="AH50" s="1">
        <v>-57.852966000000002</v>
      </c>
      <c r="AI50" s="1">
        <v>0</v>
      </c>
      <c r="AJ50" s="1">
        <v>0</v>
      </c>
      <c r="AK50" s="1">
        <v>0</v>
      </c>
      <c r="AL50" s="1">
        <v>57.852966000000002</v>
      </c>
      <c r="AM50" s="1">
        <v>0.62844336000000001</v>
      </c>
      <c r="AN50" s="1">
        <v>32.147033999999998</v>
      </c>
    </row>
    <row r="51" spans="1:40">
      <c r="A51" s="1">
        <v>0.13584590999999999</v>
      </c>
      <c r="B51" s="1">
        <v>516.90259000000003</v>
      </c>
      <c r="C51" s="1">
        <v>1027.2747999999999</v>
      </c>
      <c r="D51" s="1">
        <v>1149.9920999999999</v>
      </c>
      <c r="E51" s="1">
        <v>-63.289439999999999</v>
      </c>
      <c r="F51" s="7">
        <v>43348.644505937496</v>
      </c>
      <c r="G51" s="1">
        <v>8.6302739000000007E-3</v>
      </c>
      <c r="H51" s="1">
        <v>4.4404555000000002E-5</v>
      </c>
      <c r="I51" s="1">
        <v>1140.4780000000001</v>
      </c>
      <c r="J51" s="1">
        <v>910.06097</v>
      </c>
      <c r="K51" s="1">
        <v>1</v>
      </c>
      <c r="L51">
        <v>13</v>
      </c>
      <c r="M51" s="1">
        <v>2.0726867E-2</v>
      </c>
      <c r="N51" s="1">
        <v>1.8023486999999999E-5</v>
      </c>
      <c r="O51" s="1">
        <v>3.9085804000000001E-4</v>
      </c>
      <c r="P51" s="1">
        <v>7.7677802999999998E-4</v>
      </c>
      <c r="Q51" s="1">
        <v>8.6957123000000003E-4</v>
      </c>
      <c r="R51" s="1">
        <v>63.289439999999999</v>
      </c>
      <c r="S51" s="1">
        <v>910060.94</v>
      </c>
      <c r="T51" s="1">
        <v>457923.16</v>
      </c>
      <c r="U51" s="1">
        <v>1018776</v>
      </c>
      <c r="V51" s="1">
        <v>-26.710560000000001</v>
      </c>
      <c r="W51" s="1">
        <v>0</v>
      </c>
      <c r="X51" s="1">
        <v>0</v>
      </c>
      <c r="Y51" s="1">
        <v>0</v>
      </c>
      <c r="Z51" s="1">
        <v>26.710560000000001</v>
      </c>
      <c r="AA51" s="1">
        <v>0</v>
      </c>
      <c r="AB51" s="1">
        <v>0</v>
      </c>
      <c r="AC51" s="1">
        <v>0</v>
      </c>
      <c r="AD51" s="1">
        <v>-26.710560000000001</v>
      </c>
      <c r="AE51" s="1">
        <v>0</v>
      </c>
      <c r="AF51" s="1">
        <v>0</v>
      </c>
      <c r="AG51" s="1">
        <v>0</v>
      </c>
      <c r="AH51" s="1">
        <v>-63.289439999999999</v>
      </c>
      <c r="AI51" s="1">
        <v>0</v>
      </c>
      <c r="AJ51" s="1">
        <v>0</v>
      </c>
      <c r="AK51" s="1">
        <v>0</v>
      </c>
      <c r="AL51" s="1">
        <v>63.289439999999999</v>
      </c>
      <c r="AM51" s="1">
        <v>0.50317847999999998</v>
      </c>
      <c r="AN51" s="1">
        <v>26.710556</v>
      </c>
    </row>
    <row r="52" spans="1:40">
      <c r="A52" s="1">
        <v>0.10172522000000001</v>
      </c>
      <c r="B52" s="1">
        <v>541.11266999999998</v>
      </c>
      <c r="C52" s="1">
        <v>1341.6498999999999</v>
      </c>
      <c r="D52" s="1">
        <v>1446.6608000000001</v>
      </c>
      <c r="E52" s="1">
        <v>-68.034851000000003</v>
      </c>
      <c r="F52" s="7">
        <v>43348.645417500004</v>
      </c>
      <c r="G52" s="1">
        <v>8.5994964E-3</v>
      </c>
      <c r="H52" s="1">
        <v>4.8929191999999997E-5</v>
      </c>
      <c r="I52" s="1">
        <v>1166.1442999999999</v>
      </c>
      <c r="J52" s="1">
        <v>1002.9915999999999</v>
      </c>
      <c r="K52" s="1">
        <v>1</v>
      </c>
      <c r="L52">
        <v>13</v>
      </c>
      <c r="M52" s="1">
        <v>2.0728335000000001E-2</v>
      </c>
      <c r="N52" s="1">
        <v>1.4328400999999999E-5</v>
      </c>
      <c r="O52" s="1">
        <v>2.5855581000000001E-4</v>
      </c>
      <c r="P52" s="1">
        <v>6.4107048000000002E-4</v>
      </c>
      <c r="Q52" s="1">
        <v>6.9124705999999995E-4</v>
      </c>
      <c r="R52" s="1">
        <v>68.034851000000003</v>
      </c>
      <c r="S52" s="1">
        <v>1002991.5</v>
      </c>
      <c r="T52" s="1">
        <v>404525.38</v>
      </c>
      <c r="U52" s="1">
        <v>1081495.6000000001</v>
      </c>
      <c r="V52" s="1">
        <v>-21.965149</v>
      </c>
      <c r="W52" s="1">
        <v>0</v>
      </c>
      <c r="X52" s="1">
        <v>0</v>
      </c>
      <c r="Y52" s="1">
        <v>0</v>
      </c>
      <c r="Z52" s="1">
        <v>21.965149</v>
      </c>
      <c r="AA52" s="1">
        <v>0</v>
      </c>
      <c r="AB52" s="1">
        <v>0</v>
      </c>
      <c r="AC52" s="1">
        <v>0</v>
      </c>
      <c r="AD52" s="1">
        <v>-21.965149</v>
      </c>
      <c r="AE52" s="1">
        <v>0</v>
      </c>
      <c r="AF52" s="1">
        <v>0</v>
      </c>
      <c r="AG52" s="1">
        <v>0</v>
      </c>
      <c r="AH52" s="1">
        <v>-68.034851000000003</v>
      </c>
      <c r="AI52" s="1">
        <v>0</v>
      </c>
      <c r="AJ52" s="1">
        <v>0</v>
      </c>
      <c r="AK52" s="1">
        <v>0</v>
      </c>
      <c r="AL52" s="1">
        <v>68.034851000000003</v>
      </c>
      <c r="AM52" s="1">
        <v>0.40331882000000002</v>
      </c>
      <c r="AN52" s="1">
        <v>21.965149</v>
      </c>
    </row>
    <row r="53" spans="1:40">
      <c r="A53" s="1">
        <v>7.6103694999999999E-2</v>
      </c>
      <c r="B53" s="1">
        <v>571.48650999999995</v>
      </c>
      <c r="C53" s="1">
        <v>1760.8073999999999</v>
      </c>
      <c r="D53" s="1">
        <v>1851.2264</v>
      </c>
      <c r="E53" s="1">
        <v>-72.018676999999997</v>
      </c>
      <c r="F53" s="7">
        <v>43348.646635729165</v>
      </c>
      <c r="G53" s="1">
        <v>8.6342216999999999E-3</v>
      </c>
      <c r="H53" s="1">
        <v>5.1086903000000002E-5</v>
      </c>
      <c r="I53" s="1">
        <v>1187.6885</v>
      </c>
      <c r="J53" s="1">
        <v>1074.5018</v>
      </c>
      <c r="K53" s="1">
        <v>1</v>
      </c>
      <c r="L53">
        <v>13</v>
      </c>
      <c r="M53" s="1">
        <v>2.0725489E-2</v>
      </c>
      <c r="N53" s="1">
        <v>1.1195545E-5</v>
      </c>
      <c r="O53" s="1">
        <v>1.6675808000000001E-4</v>
      </c>
      <c r="P53" s="1">
        <v>5.1379843999999997E-4</v>
      </c>
      <c r="Q53" s="1">
        <v>5.4018245999999995E-4</v>
      </c>
      <c r="R53" s="1">
        <v>72.018676999999997</v>
      </c>
      <c r="S53" s="1">
        <v>1074501.8999999999</v>
      </c>
      <c r="T53" s="1">
        <v>348739.63</v>
      </c>
      <c r="U53" s="1">
        <v>1129678.5</v>
      </c>
      <c r="V53" s="1">
        <v>-17.981323</v>
      </c>
      <c r="W53" s="1">
        <v>0</v>
      </c>
      <c r="X53" s="1">
        <v>0</v>
      </c>
      <c r="Y53" s="1">
        <v>0</v>
      </c>
      <c r="Z53" s="1">
        <v>17.981323</v>
      </c>
      <c r="AA53" s="1">
        <v>0</v>
      </c>
      <c r="AB53" s="1">
        <v>0</v>
      </c>
      <c r="AC53" s="1">
        <v>0</v>
      </c>
      <c r="AD53" s="1">
        <v>-17.981323</v>
      </c>
      <c r="AE53" s="1">
        <v>0</v>
      </c>
      <c r="AF53" s="1">
        <v>0</v>
      </c>
      <c r="AG53" s="1">
        <v>0</v>
      </c>
      <c r="AH53" s="1">
        <v>-72.018676999999997</v>
      </c>
      <c r="AI53" s="1">
        <v>0</v>
      </c>
      <c r="AJ53" s="1">
        <v>0</v>
      </c>
      <c r="AK53" s="1">
        <v>0</v>
      </c>
      <c r="AL53" s="1">
        <v>72.018676999999997</v>
      </c>
      <c r="AM53" s="1">
        <v>0.32455936000000002</v>
      </c>
      <c r="AN53" s="1">
        <v>17.981323</v>
      </c>
    </row>
    <row r="54" spans="1:40">
      <c r="A54" s="1">
        <v>5.6966494999999999E-2</v>
      </c>
      <c r="B54" s="1">
        <v>613.45648000000006</v>
      </c>
      <c r="C54" s="1">
        <v>2313.3701000000001</v>
      </c>
      <c r="D54" s="1">
        <v>2393.3262</v>
      </c>
      <c r="E54" s="1">
        <v>-75.148208999999994</v>
      </c>
      <c r="F54" s="7">
        <v>43348.648262962961</v>
      </c>
      <c r="G54" s="1">
        <v>8.6327428000000008E-3</v>
      </c>
      <c r="H54" s="1">
        <v>4.1232400999999998E-5</v>
      </c>
      <c r="I54" s="1">
        <v>1207.6902</v>
      </c>
      <c r="J54" s="1">
        <v>1128.3452</v>
      </c>
      <c r="K54" s="1">
        <v>1</v>
      </c>
      <c r="L54">
        <v>13</v>
      </c>
      <c r="M54" s="1">
        <v>2.0737207000000001E-2</v>
      </c>
      <c r="N54" s="1">
        <v>8.6645969000000002E-6</v>
      </c>
      <c r="O54" s="1">
        <v>1.0709765E-4</v>
      </c>
      <c r="P54" s="1">
        <v>4.0386977999999998E-4</v>
      </c>
      <c r="Q54" s="1">
        <v>4.1782856000000001E-4</v>
      </c>
      <c r="R54" s="1">
        <v>75.148208999999994</v>
      </c>
      <c r="S54" s="1">
        <v>1128345.3</v>
      </c>
      <c r="T54" s="1">
        <v>299213.06</v>
      </c>
      <c r="U54" s="1">
        <v>1167343.8</v>
      </c>
      <c r="V54" s="1">
        <v>-14.851791</v>
      </c>
      <c r="W54" s="1">
        <v>0</v>
      </c>
      <c r="X54" s="1">
        <v>0</v>
      </c>
      <c r="Y54" s="1">
        <v>0</v>
      </c>
      <c r="Z54" s="1">
        <v>14.851791</v>
      </c>
      <c r="AA54" s="1">
        <v>0</v>
      </c>
      <c r="AB54" s="1">
        <v>0</v>
      </c>
      <c r="AC54" s="1">
        <v>0</v>
      </c>
      <c r="AD54" s="1">
        <v>-14.851791</v>
      </c>
      <c r="AE54" s="1">
        <v>0</v>
      </c>
      <c r="AF54" s="1">
        <v>0</v>
      </c>
      <c r="AG54" s="1">
        <v>0</v>
      </c>
      <c r="AH54" s="1">
        <v>-75.148208999999994</v>
      </c>
      <c r="AI54" s="1">
        <v>0</v>
      </c>
      <c r="AJ54" s="1">
        <v>0</v>
      </c>
      <c r="AK54" s="1">
        <v>0</v>
      </c>
      <c r="AL54" s="1">
        <v>75.148208999999994</v>
      </c>
      <c r="AM54" s="1">
        <v>0.26517870999999998</v>
      </c>
      <c r="AN54" s="1">
        <v>14.851791</v>
      </c>
    </row>
    <row r="55" spans="1:40">
      <c r="A55" s="1">
        <v>4.2644646000000001E-2</v>
      </c>
      <c r="B55" s="1">
        <v>664.40246999999999</v>
      </c>
      <c r="C55" s="1">
        <v>3050.7804999999998</v>
      </c>
      <c r="D55" s="1">
        <v>3122.2896000000001</v>
      </c>
      <c r="E55" s="1">
        <v>-77.713898</v>
      </c>
      <c r="F55" s="7">
        <v>43348.650436458331</v>
      </c>
      <c r="G55" s="1">
        <v>8.6315889000000007E-3</v>
      </c>
      <c r="H55" s="1">
        <v>5.585597E-5</v>
      </c>
      <c r="I55" s="1">
        <v>1223.3329000000001</v>
      </c>
      <c r="J55" s="1">
        <v>1167.9392</v>
      </c>
      <c r="K55" s="1">
        <v>1</v>
      </c>
      <c r="L55">
        <v>13</v>
      </c>
      <c r="M55" s="1">
        <v>2.0738131999999999E-2</v>
      </c>
      <c r="N55" s="1">
        <v>6.6419634000000003E-6</v>
      </c>
      <c r="O55" s="1">
        <v>6.8152992999999997E-5</v>
      </c>
      <c r="P55" s="1">
        <v>3.1294255E-4</v>
      </c>
      <c r="Q55" s="1">
        <v>3.2027778999999998E-4</v>
      </c>
      <c r="R55" s="1">
        <v>77.713898</v>
      </c>
      <c r="S55" s="1">
        <v>1167939.1000000001</v>
      </c>
      <c r="T55" s="1">
        <v>254355.16</v>
      </c>
      <c r="U55" s="1">
        <v>1195315.1000000001</v>
      </c>
      <c r="V55" s="1">
        <v>-12.286102</v>
      </c>
      <c r="W55" s="1">
        <v>0</v>
      </c>
      <c r="X55" s="1">
        <v>0</v>
      </c>
      <c r="Y55" s="1">
        <v>0</v>
      </c>
      <c r="Z55" s="1">
        <v>12.286102</v>
      </c>
      <c r="AA55" s="1">
        <v>0</v>
      </c>
      <c r="AB55" s="1">
        <v>0</v>
      </c>
      <c r="AC55" s="1">
        <v>0</v>
      </c>
      <c r="AD55" s="1">
        <v>-12.286102</v>
      </c>
      <c r="AE55" s="1">
        <v>0</v>
      </c>
      <c r="AF55" s="1">
        <v>0</v>
      </c>
      <c r="AG55" s="1">
        <v>0</v>
      </c>
      <c r="AH55" s="1">
        <v>-77.713898</v>
      </c>
      <c r="AI55" s="1">
        <v>0</v>
      </c>
      <c r="AJ55" s="1">
        <v>0</v>
      </c>
      <c r="AK55" s="1">
        <v>0</v>
      </c>
      <c r="AL55" s="1">
        <v>77.713898</v>
      </c>
      <c r="AM55" s="1">
        <v>0.21778114000000001</v>
      </c>
      <c r="AN55" s="1">
        <v>12.286102</v>
      </c>
    </row>
    <row r="56" spans="1:40">
      <c r="A56" s="1">
        <v>3.1913798E-2</v>
      </c>
      <c r="B56" s="1">
        <v>733.75134000000003</v>
      </c>
      <c r="C56" s="1">
        <v>4020.8015</v>
      </c>
      <c r="D56" s="1">
        <v>4087.2039</v>
      </c>
      <c r="E56" s="1">
        <v>-79.657959000000005</v>
      </c>
      <c r="F56" s="7">
        <v>43348.653340532408</v>
      </c>
      <c r="G56" s="1">
        <v>8.5987570000000003E-3</v>
      </c>
      <c r="H56" s="1">
        <v>5.5581004E-5</v>
      </c>
      <c r="I56" s="1">
        <v>1240.3063999999999</v>
      </c>
      <c r="J56" s="1">
        <v>1200.3327999999999</v>
      </c>
      <c r="K56" s="1">
        <v>1</v>
      </c>
      <c r="L56">
        <v>13</v>
      </c>
      <c r="M56" s="1">
        <v>2.0731300000000001E-2</v>
      </c>
      <c r="N56" s="1">
        <v>5.0722451E-6</v>
      </c>
      <c r="O56" s="1">
        <v>4.3923449999999997E-5</v>
      </c>
      <c r="P56" s="1">
        <v>2.4069109000000001E-4</v>
      </c>
      <c r="Q56" s="1">
        <v>2.4466603999999999E-4</v>
      </c>
      <c r="R56" s="1">
        <v>79.657959000000005</v>
      </c>
      <c r="S56" s="1">
        <v>1200332.8999999999</v>
      </c>
      <c r="T56" s="1">
        <v>219047.41</v>
      </c>
      <c r="U56" s="1">
        <v>1220156</v>
      </c>
      <c r="V56" s="1">
        <v>-10.342041</v>
      </c>
      <c r="W56" s="1">
        <v>0</v>
      </c>
      <c r="X56" s="1">
        <v>0</v>
      </c>
      <c r="Y56" s="1">
        <v>0</v>
      </c>
      <c r="Z56" s="1">
        <v>10.342041</v>
      </c>
      <c r="AA56" s="1">
        <v>0</v>
      </c>
      <c r="AB56" s="1">
        <v>0</v>
      </c>
      <c r="AC56" s="1">
        <v>0</v>
      </c>
      <c r="AD56" s="1">
        <v>-10.342041</v>
      </c>
      <c r="AE56" s="1">
        <v>0</v>
      </c>
      <c r="AF56" s="1">
        <v>0</v>
      </c>
      <c r="AG56" s="1">
        <v>0</v>
      </c>
      <c r="AH56" s="1">
        <v>-79.657959000000005</v>
      </c>
      <c r="AI56" s="1">
        <v>0</v>
      </c>
      <c r="AJ56" s="1">
        <v>0</v>
      </c>
      <c r="AK56" s="1">
        <v>0</v>
      </c>
      <c r="AL56" s="1">
        <v>79.657959000000005</v>
      </c>
      <c r="AM56" s="1">
        <v>0.18248882999999999</v>
      </c>
      <c r="AN56" s="1">
        <v>10.342041</v>
      </c>
    </row>
    <row r="57" spans="1:40">
      <c r="A57" s="1">
        <v>2.3876827E-2</v>
      </c>
      <c r="B57" s="1">
        <v>828.54876999999999</v>
      </c>
      <c r="C57" s="1">
        <v>5302.2489999999998</v>
      </c>
      <c r="D57" s="1">
        <v>5366.5946999999996</v>
      </c>
      <c r="E57" s="1">
        <v>-81.118576000000004</v>
      </c>
      <c r="F57" s="7">
        <v>43348.657707708335</v>
      </c>
      <c r="G57" s="1">
        <v>8.6157926999999995E-3</v>
      </c>
      <c r="H57" s="1">
        <v>5.9857707000000004E-6</v>
      </c>
      <c r="I57" s="1">
        <v>1257.1392000000001</v>
      </c>
      <c r="J57" s="1">
        <v>1227.1736000000001</v>
      </c>
      <c r="K57" s="1">
        <v>1</v>
      </c>
      <c r="L57">
        <v>14</v>
      </c>
      <c r="M57" s="1">
        <v>2.0725588999999999E-2</v>
      </c>
      <c r="N57" s="1">
        <v>3.8619628000000002E-6</v>
      </c>
      <c r="O57" s="1">
        <v>2.8768722000000001E-5</v>
      </c>
      <c r="P57" s="1">
        <v>1.8410369999999999E-4</v>
      </c>
      <c r="Q57" s="1">
        <v>1.863379E-4</v>
      </c>
      <c r="R57" s="1">
        <v>81.118576000000004</v>
      </c>
      <c r="S57" s="1">
        <v>1227173.8</v>
      </c>
      <c r="T57" s="1">
        <v>191762.67</v>
      </c>
      <c r="U57" s="1">
        <v>1242066.1000000001</v>
      </c>
      <c r="V57" s="1">
        <v>-8.8814240000000009</v>
      </c>
      <c r="W57" s="1">
        <v>0</v>
      </c>
      <c r="X57" s="1">
        <v>0</v>
      </c>
      <c r="Y57" s="1">
        <v>0</v>
      </c>
      <c r="Z57" s="1">
        <v>8.8814240000000009</v>
      </c>
      <c r="AA57" s="1">
        <v>0</v>
      </c>
      <c r="AB57" s="1">
        <v>0</v>
      </c>
      <c r="AC57" s="1">
        <v>0</v>
      </c>
      <c r="AD57" s="1">
        <v>-8.8814240000000009</v>
      </c>
      <c r="AE57" s="1">
        <v>0</v>
      </c>
      <c r="AF57" s="1">
        <v>0</v>
      </c>
      <c r="AG57" s="1">
        <v>0</v>
      </c>
      <c r="AH57" s="1">
        <v>-81.118576000000004</v>
      </c>
      <c r="AI57" s="1">
        <v>0</v>
      </c>
      <c r="AJ57" s="1">
        <v>0</v>
      </c>
      <c r="AK57" s="1">
        <v>0</v>
      </c>
      <c r="AL57" s="1">
        <v>81.118576000000004</v>
      </c>
      <c r="AM57" s="1">
        <v>0.15626365</v>
      </c>
      <c r="AN57" s="1">
        <v>8.8814240000000009</v>
      </c>
    </row>
    <row r="58" spans="1:40">
      <c r="A58" s="1">
        <v>1.7841151E-2</v>
      </c>
      <c r="B58" s="1">
        <v>953.10790999999995</v>
      </c>
      <c r="C58" s="1">
        <v>7007.2852000000003</v>
      </c>
      <c r="D58" s="1">
        <v>7071.8076000000001</v>
      </c>
      <c r="E58" s="1">
        <v>-82.254349000000005</v>
      </c>
      <c r="F58" s="7">
        <v>43348.662901886571</v>
      </c>
      <c r="G58" s="1">
        <v>8.6360442999999995E-3</v>
      </c>
      <c r="H58" s="1">
        <v>6.2365434000000002E-6</v>
      </c>
      <c r="I58" s="1">
        <v>1273.0559000000001</v>
      </c>
      <c r="J58" s="1">
        <v>1249.9313999999999</v>
      </c>
      <c r="K58" s="1">
        <v>1</v>
      </c>
      <c r="L58">
        <v>14</v>
      </c>
      <c r="M58" s="1">
        <v>2.0732217000000001E-2</v>
      </c>
      <c r="N58" s="1">
        <v>2.9316713999999998E-6</v>
      </c>
      <c r="O58" s="1">
        <v>1.9058172E-5</v>
      </c>
      <c r="P58" s="1">
        <v>1.4011639000000001E-4</v>
      </c>
      <c r="Q58" s="1">
        <v>1.4140655999999999E-4</v>
      </c>
      <c r="R58" s="1">
        <v>82.254349000000005</v>
      </c>
      <c r="S58" s="1">
        <v>1249931.5</v>
      </c>
      <c r="T58" s="1">
        <v>170011.59</v>
      </c>
      <c r="U58" s="1">
        <v>1261440.8</v>
      </c>
      <c r="V58" s="1">
        <v>-7.7456512000000002</v>
      </c>
      <c r="W58" s="1">
        <v>0</v>
      </c>
      <c r="X58" s="1">
        <v>0</v>
      </c>
      <c r="Y58" s="1">
        <v>0</v>
      </c>
      <c r="Z58" s="1">
        <v>7.7456512000000002</v>
      </c>
      <c r="AA58" s="1">
        <v>0</v>
      </c>
      <c r="AB58" s="1">
        <v>0</v>
      </c>
      <c r="AC58" s="1">
        <v>0</v>
      </c>
      <c r="AD58" s="1">
        <v>-7.7456512000000002</v>
      </c>
      <c r="AE58" s="1">
        <v>0</v>
      </c>
      <c r="AF58" s="1">
        <v>0</v>
      </c>
      <c r="AG58" s="1">
        <v>0</v>
      </c>
      <c r="AH58" s="1">
        <v>-82.254349000000005</v>
      </c>
      <c r="AI58" s="1">
        <v>0</v>
      </c>
      <c r="AJ58" s="1">
        <v>0</v>
      </c>
      <c r="AK58" s="1">
        <v>0</v>
      </c>
      <c r="AL58" s="1">
        <v>82.254349000000005</v>
      </c>
      <c r="AM58" s="1">
        <v>0.13601671000000001</v>
      </c>
      <c r="AN58" s="1">
        <v>7.7456512000000002</v>
      </c>
    </row>
    <row r="59" spans="1:40">
      <c r="A59" s="1">
        <v>1.3377564999999999E-2</v>
      </c>
      <c r="B59" s="1">
        <v>1123.3407999999999</v>
      </c>
      <c r="C59" s="1">
        <v>9221.6748000000007</v>
      </c>
      <c r="D59" s="1">
        <v>9289.8428000000004</v>
      </c>
      <c r="E59" s="1">
        <v>-83.054717999999994</v>
      </c>
      <c r="F59" s="7">
        <v>43348.669828935184</v>
      </c>
      <c r="G59" s="1">
        <v>8.6236847999999998E-3</v>
      </c>
      <c r="H59" s="1">
        <v>5.2201552999999996E-6</v>
      </c>
      <c r="I59" s="1">
        <v>1290.1294</v>
      </c>
      <c r="J59" s="1">
        <v>1271.2651000000001</v>
      </c>
      <c r="K59" s="1">
        <v>1</v>
      </c>
      <c r="L59">
        <v>14</v>
      </c>
      <c r="M59" s="1">
        <v>2.0728831999999999E-2</v>
      </c>
      <c r="N59" s="1">
        <v>2.2313435999999999E-6</v>
      </c>
      <c r="O59" s="1">
        <v>1.3016517E-5</v>
      </c>
      <c r="P59" s="1">
        <v>1.0685456E-4</v>
      </c>
      <c r="Q59" s="1">
        <v>1.0764445000000001E-4</v>
      </c>
      <c r="R59" s="1">
        <v>83.054717999999994</v>
      </c>
      <c r="S59" s="1">
        <v>1271265.1000000001</v>
      </c>
      <c r="T59" s="1">
        <v>154859.5</v>
      </c>
      <c r="U59" s="1">
        <v>1280662.5</v>
      </c>
      <c r="V59" s="1">
        <v>-6.9452819999999997</v>
      </c>
      <c r="W59" s="1">
        <v>0</v>
      </c>
      <c r="X59" s="1">
        <v>0</v>
      </c>
      <c r="Y59" s="1">
        <v>0</v>
      </c>
      <c r="Z59" s="1">
        <v>6.9452819999999997</v>
      </c>
      <c r="AA59" s="1">
        <v>0</v>
      </c>
      <c r="AB59" s="1">
        <v>0</v>
      </c>
      <c r="AC59" s="1">
        <v>0</v>
      </c>
      <c r="AD59" s="1">
        <v>-6.9452819999999997</v>
      </c>
      <c r="AE59" s="1">
        <v>0</v>
      </c>
      <c r="AF59" s="1">
        <v>0</v>
      </c>
      <c r="AG59" s="1">
        <v>0</v>
      </c>
      <c r="AH59" s="1">
        <v>-83.054717999999994</v>
      </c>
      <c r="AI59" s="1">
        <v>0</v>
      </c>
      <c r="AJ59" s="1">
        <v>0</v>
      </c>
      <c r="AK59" s="1">
        <v>0</v>
      </c>
      <c r="AL59" s="1">
        <v>83.054717999999994</v>
      </c>
      <c r="AM59" s="1">
        <v>0.12181527</v>
      </c>
      <c r="AN59" s="1">
        <v>6.9452819999999997</v>
      </c>
    </row>
    <row r="60" spans="1:40">
      <c r="A60" s="1">
        <v>1.0005763000000001E-2</v>
      </c>
      <c r="B60" s="1">
        <v>1352.7095999999999</v>
      </c>
      <c r="C60" s="1">
        <v>12168.3</v>
      </c>
      <c r="D60" s="1">
        <v>12243.257</v>
      </c>
      <c r="E60" s="1">
        <v>-83.656661999999997</v>
      </c>
      <c r="F60" s="7">
        <v>43348.679090057871</v>
      </c>
      <c r="G60" s="1">
        <v>8.6353980000000007E-3</v>
      </c>
      <c r="H60" s="1">
        <v>5.3307244000000001E-6</v>
      </c>
      <c r="I60" s="1">
        <v>1307.194</v>
      </c>
      <c r="J60" s="1">
        <v>1291.2369000000001</v>
      </c>
      <c r="K60" s="1">
        <v>1</v>
      </c>
      <c r="L60">
        <v>14</v>
      </c>
      <c r="M60" s="1">
        <v>2.0730526999999999E-2</v>
      </c>
      <c r="N60" s="1">
        <v>1.6932198999999999E-6</v>
      </c>
      <c r="O60" s="1">
        <v>9.0242410999999995E-6</v>
      </c>
      <c r="P60" s="1">
        <v>8.1177560999999993E-5</v>
      </c>
      <c r="Q60" s="1">
        <v>8.1677616000000003E-5</v>
      </c>
      <c r="R60" s="1">
        <v>83.656661999999997</v>
      </c>
      <c r="S60" s="1">
        <v>1291236.8</v>
      </c>
      <c r="T60" s="1">
        <v>143542.53</v>
      </c>
      <c r="U60" s="1">
        <v>1299190.8999999999</v>
      </c>
      <c r="V60" s="1">
        <v>-6.3433380000000001</v>
      </c>
      <c r="W60" s="1">
        <v>0</v>
      </c>
      <c r="X60" s="1">
        <v>0</v>
      </c>
      <c r="Y60" s="1">
        <v>0</v>
      </c>
      <c r="Z60" s="1">
        <v>6.3433380000000001</v>
      </c>
      <c r="AA60" s="1">
        <v>0</v>
      </c>
      <c r="AB60" s="1">
        <v>0</v>
      </c>
      <c r="AC60" s="1">
        <v>0</v>
      </c>
      <c r="AD60" s="1">
        <v>-6.3433380000000001</v>
      </c>
      <c r="AE60" s="1">
        <v>0</v>
      </c>
      <c r="AF60" s="1">
        <v>0</v>
      </c>
      <c r="AG60" s="1">
        <v>0</v>
      </c>
      <c r="AH60" s="1">
        <v>-83.656661999999997</v>
      </c>
      <c r="AI60" s="1">
        <v>0</v>
      </c>
      <c r="AJ60" s="1">
        <v>0</v>
      </c>
      <c r="AK60" s="1">
        <v>0</v>
      </c>
      <c r="AL60" s="1">
        <v>83.656661999999997</v>
      </c>
      <c r="AM60" s="1">
        <v>0.11116669</v>
      </c>
      <c r="AN60" s="1">
        <v>6.3433380000000001</v>
      </c>
    </row>
    <row r="61" spans="1:40">
      <c r="A61" s="1">
        <v>8.0046048000000005E-3</v>
      </c>
      <c r="B61" s="1">
        <v>1087.1027999999999</v>
      </c>
      <c r="C61" s="1">
        <v>3418.4965999999999</v>
      </c>
      <c r="D61" s="1">
        <v>3587.1869999999999</v>
      </c>
      <c r="E61" s="1">
        <v>-72.359015999999997</v>
      </c>
      <c r="F61" s="7">
        <v>43348.619350231478</v>
      </c>
      <c r="G61" s="1">
        <v>1.081269E-2</v>
      </c>
      <c r="H61" s="1">
        <v>2.5274038999999999E-5</v>
      </c>
      <c r="I61" s="1">
        <v>5816.2768999999998</v>
      </c>
      <c r="J61" s="1">
        <v>5282.1089000000002</v>
      </c>
      <c r="K61" s="1">
        <v>1</v>
      </c>
      <c r="L61">
        <v>13</v>
      </c>
      <c r="M61" s="1">
        <v>2.1619751999999999E-2</v>
      </c>
      <c r="N61" s="1">
        <v>6.0269375999999999E-6</v>
      </c>
      <c r="O61" s="1">
        <v>8.4481690000000001E-5</v>
      </c>
      <c r="P61" s="1">
        <v>2.6566057999999999E-4</v>
      </c>
      <c r="Q61" s="1">
        <v>2.7876996000000001E-4</v>
      </c>
      <c r="R61" s="1">
        <v>72.359015999999997</v>
      </c>
      <c r="S61" s="1">
        <v>5282108.5</v>
      </c>
      <c r="T61" s="1">
        <v>1679742.9</v>
      </c>
      <c r="U61" s="1">
        <v>5542761.5</v>
      </c>
      <c r="V61" s="1">
        <v>-17.640984</v>
      </c>
      <c r="W61" s="1">
        <v>0</v>
      </c>
      <c r="X61" s="1">
        <v>0</v>
      </c>
      <c r="Y61" s="1">
        <v>0</v>
      </c>
      <c r="Z61" s="1">
        <v>17.640984</v>
      </c>
      <c r="AA61" s="1">
        <v>0</v>
      </c>
      <c r="AB61" s="1">
        <v>0</v>
      </c>
      <c r="AC61" s="1">
        <v>0</v>
      </c>
      <c r="AD61" s="1">
        <v>-17.640984</v>
      </c>
      <c r="AE61" s="1">
        <v>0</v>
      </c>
      <c r="AF61" s="1">
        <v>0</v>
      </c>
      <c r="AG61" s="1">
        <v>0</v>
      </c>
      <c r="AH61" s="1">
        <v>-72.359015999999997</v>
      </c>
      <c r="AI61" s="1">
        <v>0</v>
      </c>
      <c r="AJ61" s="1">
        <v>0</v>
      </c>
      <c r="AK61" s="1">
        <v>0</v>
      </c>
      <c r="AL61" s="1">
        <v>72.359015999999997</v>
      </c>
      <c r="AM61" s="1">
        <v>0.31800610000000001</v>
      </c>
      <c r="AN61" s="1">
        <v>17.640991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CECDC-29A6-415E-AA7F-D57F3E0FD68A}">
  <sheetPr codeName="Sheet3"/>
  <dimension ref="A1:F108"/>
  <sheetViews>
    <sheetView topLeftCell="B1" workbookViewId="0">
      <selection activeCell="J42" sqref="J42"/>
    </sheetView>
  </sheetViews>
  <sheetFormatPr defaultRowHeight="15"/>
  <cols>
    <col min="1" max="1" width="40.42578125" hidden="1" customWidth="1"/>
    <col min="2" max="2" width="36.28515625" bestFit="1" customWidth="1"/>
    <col min="4" max="4" width="12" bestFit="1" customWidth="1"/>
  </cols>
  <sheetData>
    <row r="1" spans="1:6">
      <c r="B1" t="s">
        <v>12</v>
      </c>
    </row>
    <row r="2" spans="1:6">
      <c r="B2" t="s">
        <v>5</v>
      </c>
      <c r="C2">
        <v>586.77278711209237</v>
      </c>
    </row>
    <row r="3" spans="1:6">
      <c r="B3" t="s">
        <v>13</v>
      </c>
      <c r="C3">
        <v>2.1647939229650875E-3</v>
      </c>
      <c r="F3" t="e">
        <f>+SUM(E8:E107)</f>
        <v>#REF!</v>
      </c>
    </row>
    <row r="4" spans="1:6">
      <c r="B4" t="s">
        <v>14</v>
      </c>
      <c r="C4">
        <v>1</v>
      </c>
    </row>
    <row r="5" spans="1:6">
      <c r="B5" t="s">
        <v>17</v>
      </c>
      <c r="C5" t="s">
        <v>18</v>
      </c>
    </row>
    <row r="6" spans="1:6">
      <c r="B6" s="10" t="s">
        <v>9</v>
      </c>
      <c r="C6" s="10"/>
      <c r="D6" s="10"/>
      <c r="E6" s="10"/>
    </row>
    <row r="7" spans="1:6">
      <c r="A7" t="s">
        <v>16</v>
      </c>
      <c r="B7" s="4" t="s">
        <v>15</v>
      </c>
      <c r="C7" s="4" t="s">
        <v>7</v>
      </c>
      <c r="D7" s="4" t="s">
        <v>8</v>
      </c>
      <c r="E7" s="4" t="s">
        <v>10</v>
      </c>
    </row>
    <row r="8" spans="1:6">
      <c r="A8" t="str">
        <f>IMPOWER(IMPRODUCT($C$5,' Experimetal D3_1'!A4*2*PI()),$C$4)</f>
        <v>7.6985845401023E-11+1256759.4578857i</v>
      </c>
      <c r="B8" t="str">
        <f>IMDIV(IMDIV(IMPRODUCT(COMPLEX(2,0),COMPLEX($C$2,0),_xlfn.IMCOSH(IMSQRT(IMPRODUCT(A8,COMPLEX($C$3,0))))),_xlfn.IMSINH(IMSQRT(IMPRODUCT(A8,COMPLEX($C$3,0))))),IMSQRT(IMPRODUCT(A8,COMPLEX($C$3,0))))</f>
        <v>15.9092827669358-15.9092827669358i</v>
      </c>
      <c r="C8">
        <f>IMREAL(B8)</f>
        <v>15.909282766935799</v>
      </c>
      <c r="D8">
        <f>-IMAGINARY(B8)</f>
        <v>15.909282766935799</v>
      </c>
      <c r="E8" t="e">
        <f>((C8-' Experimetal D3_1'!B4)^2+(D8-' Experimetal D3_1'!#REF!)^2)/((' Experimetal D3_1'!B4)^2+(' Experimetal D3_1'!#REF!)^2)</f>
        <v>#REF!</v>
      </c>
    </row>
    <row r="9" spans="1:6">
      <c r="A9" t="str">
        <f>IMPOWER(IMPRODUCT($C$5,' Experimetal D3_1'!A5*2*PI()),$C$4)</f>
        <v>5.76097101751325E-11+940452.725452434i</v>
      </c>
      <c r="B9" t="str">
        <f t="shared" ref="B9:B72" si="0">IMDIV(IMDIV(IMPRODUCT(COMPLEX(2,0),COMPLEX($C$2,0),_xlfn.IMCOSH(IMSQRT(IMPRODUCT(A9,COMPLEX($C$3,0))))),_xlfn.IMSINH(IMSQRT(IMPRODUCT(A9,COMPLEX($C$3,0))))),IMSQRT(IMPRODUCT(A9,COMPLEX($C$3,0))))</f>
        <v>18.3911208146888-18.3911208146888i</v>
      </c>
      <c r="C9">
        <f t="shared" ref="C9:C72" si="1">IMREAL(B9)</f>
        <v>18.391120814688801</v>
      </c>
      <c r="D9">
        <f t="shared" ref="D9:D72" si="2">-IMAGINARY(B9)</f>
        <v>18.391120814688801</v>
      </c>
      <c r="E9" t="e">
        <f>((C9-' Experimetal D3_1'!B5)^2+(D9-' Experimetal D3_1'!#REF!)^2)/((' Experimetal D3_1'!B5)^2+(' Experimetal D3_1'!#REF!)^2)</f>
        <v>#REF!</v>
      </c>
    </row>
    <row r="10" spans="1:6">
      <c r="A10" t="str">
        <f>IMPOWER(IMPRODUCT($C$5,' Experimetal D3_1'!A6*2*PI()),$C$4)</f>
        <v>4.31123779509165E-11+703790.267672208i</v>
      </c>
      <c r="B10" t="str">
        <f t="shared" si="0"/>
        <v>21.2595982666436-21.2595982666436i</v>
      </c>
      <c r="C10">
        <f t="shared" si="1"/>
        <v>21.2595982666436</v>
      </c>
      <c r="D10">
        <f t="shared" si="2"/>
        <v>21.2595982666436</v>
      </c>
      <c r="E10" t="e">
        <f>((C10-' Experimetal D3_1'!B6)^2+(D10-' Experimetal D3_1'!#REF!)^2)/((' Experimetal D3_1'!B6)^2+(' Experimetal D3_1'!#REF!)^2)</f>
        <v>#REF!</v>
      </c>
    </row>
    <row r="11" spans="1:6">
      <c r="A11" t="str">
        <f>IMPOWER(IMPRODUCT($C$5,' Experimetal D3_1'!A7*2*PI()),$C$4)</f>
        <v>3.22647439181084E-11+526707.498815152i</v>
      </c>
      <c r="B11" t="str">
        <f t="shared" si="0"/>
        <v>24.5749097335013-24.5749097335012i</v>
      </c>
      <c r="C11">
        <f t="shared" si="1"/>
        <v>24.5749097335013</v>
      </c>
      <c r="D11">
        <f t="shared" si="2"/>
        <v>24.574909733501201</v>
      </c>
      <c r="E11" t="e">
        <f>((C11-' Experimetal D3_1'!B7)^2+(D11-' Experimetal D3_1'!#REF!)^2)/((' Experimetal D3_1'!B7)^2+(' Experimetal D3_1'!#REF!)^2)</f>
        <v>#REF!</v>
      </c>
    </row>
    <row r="12" spans="1:6">
      <c r="A12" t="str">
        <f>IMPOWER(IMPRODUCT($C$5,' Experimetal D3_1'!A8*2*PI()),$C$4)</f>
        <v>2.4145936502316E-11+394171.602724129i</v>
      </c>
      <c r="B12" t="str">
        <f t="shared" si="0"/>
        <v>28.4075654166408-28.4075654166407i</v>
      </c>
      <c r="C12">
        <f t="shared" si="1"/>
        <v>28.4075654166408</v>
      </c>
      <c r="D12">
        <f t="shared" si="2"/>
        <v>28.407565416640701</v>
      </c>
      <c r="E12" t="e">
        <f>((C12-' Experimetal D3_1'!B8)^2+(D12-' Experimetal D3_1'!#REF!)^2)/((' Experimetal D3_1'!B8)^2+(' Experimetal D3_1'!#REF!)^2)</f>
        <v>#REF!</v>
      </c>
    </row>
    <row r="13" spans="1:6">
      <c r="A13" t="str">
        <f>IMPOWER(IMPRODUCT($C$5,' Experimetal D3_1'!A9*2*PI()),$C$4)</f>
        <v>1.80718637533274E-11+295015.084595202i</v>
      </c>
      <c r="B13" t="str">
        <f t="shared" si="0"/>
        <v>32.8363269064263-32.8363269064261i</v>
      </c>
      <c r="C13">
        <f t="shared" si="1"/>
        <v>32.836326906426301</v>
      </c>
      <c r="D13">
        <f t="shared" si="2"/>
        <v>32.836326906426102</v>
      </c>
      <c r="E13" t="e">
        <f>((C13-' Experimetal D3_1'!B9)^2+(D13-' Experimetal D3_1'!#REF!)^2)/((' Experimetal D3_1'!B9)^2+(' Experimetal D3_1'!#REF!)^2)</f>
        <v>#REF!</v>
      </c>
    </row>
    <row r="14" spans="1:6">
      <c r="A14" t="str">
        <f>IMPOWER(IMPRODUCT($C$5,' Experimetal D3_1'!A10*2*PI()),$C$4)</f>
        <v>1.35238282441442E-11+220770.441165074i</v>
      </c>
      <c r="B14" t="str">
        <f t="shared" si="0"/>
        <v>37.9582532766529-37.9582532766502i</v>
      </c>
      <c r="C14">
        <f t="shared" si="1"/>
        <v>37.958253276652897</v>
      </c>
      <c r="D14">
        <f t="shared" si="2"/>
        <v>37.958253276650197</v>
      </c>
      <c r="E14" t="e">
        <f>((C14-' Experimetal D3_1'!B10)^2+(D14-' Experimetal D3_1'!#REF!)^2)/((' Experimetal D3_1'!B10)^2+(' Experimetal D3_1'!#REF!)^2)</f>
        <v>#REF!</v>
      </c>
    </row>
    <row r="15" spans="1:6">
      <c r="A15" t="str">
        <f>IMPOWER(IMPRODUCT($C$5,' Experimetal D3_1'!A11*2*PI()),$C$4)</f>
        <v>1.01221985516078E-11+165240.359420161i</v>
      </c>
      <c r="B15" t="str">
        <f t="shared" si="0"/>
        <v>43.8751502357725-43.8751502361963i</v>
      </c>
      <c r="C15">
        <f t="shared" si="1"/>
        <v>43.875150235772502</v>
      </c>
      <c r="D15">
        <f t="shared" si="2"/>
        <v>43.875150236196298</v>
      </c>
      <c r="E15" t="e">
        <f>((C15-' Experimetal D3_1'!B11)^2+(D15-' Experimetal D3_1'!#REF!)^2)/((' Experimetal D3_1'!B11)^2+(' Experimetal D3_1'!#REF!)^2)</f>
        <v>#REF!</v>
      </c>
    </row>
    <row r="16" spans="1:6">
      <c r="A16" t="str">
        <f>IMPOWER(IMPRODUCT($C$5,' Experimetal D3_1'!A12*2*PI()),$C$4)</f>
        <v>7.57379648019668E-12+123638.836581018i</v>
      </c>
      <c r="B16" t="str">
        <f t="shared" si="0"/>
        <v>50.7223337321573-50.7223337156143i</v>
      </c>
      <c r="C16">
        <f t="shared" si="1"/>
        <v>50.722333732157303</v>
      </c>
      <c r="D16">
        <f t="shared" si="2"/>
        <v>50.722333715614297</v>
      </c>
      <c r="E16" t="e">
        <f>((C16-' Experimetal D3_1'!B12)^2+(D16-' Experimetal D3_1'!#REF!)^2)/((' Experimetal D3_1'!B12)^2+(' Experimetal D3_1'!#REF!)^2)</f>
        <v>#REF!</v>
      </c>
    </row>
    <row r="17" spans="1:5">
      <c r="A17" t="str">
        <f>IMPOWER(IMPRODUCT($C$5,' Experimetal D3_1'!A13*2*PI()),$C$4)</f>
        <v>5.66813012658244E-12+92529.6865677427i</v>
      </c>
      <c r="B17" t="str">
        <f t="shared" si="0"/>
        <v>58.6321926411378-58.6321930786554i</v>
      </c>
      <c r="C17">
        <f t="shared" si="1"/>
        <v>58.632192641137799</v>
      </c>
      <c r="D17">
        <f t="shared" si="2"/>
        <v>58.632193078655398</v>
      </c>
      <c r="E17" t="e">
        <f>((C17-' Experimetal D3_1'!B13)^2+(D17-' Experimetal D3_1'!#REF!)^2)/((' Experimetal D3_1'!B13)^2+(' Experimetal D3_1'!#REF!)^2)</f>
        <v>#REF!</v>
      </c>
    </row>
    <row r="18" spans="1:5">
      <c r="A18" t="str">
        <f>IMPOWER(IMPRODUCT($C$5,' Experimetal D3_1'!A14*2*PI()),$C$4)</f>
        <v>4.24358075550589E-12+69274.5558875541i</v>
      </c>
      <c r="B18" t="str">
        <f t="shared" si="0"/>
        <v>67.7625645665115-67.7625564123383i</v>
      </c>
      <c r="C18">
        <f t="shared" si="1"/>
        <v>67.7625645665115</v>
      </c>
      <c r="D18">
        <f t="shared" si="2"/>
        <v>67.762556412338299</v>
      </c>
      <c r="E18" t="e">
        <f>((C18-' Experimetal D3_1'!B14)^2+(D18-' Experimetal D3_1'!#REF!)^2)/((' Experimetal D3_1'!B14)^2+(' Experimetal D3_1'!#REF!)^2)</f>
        <v>#REF!</v>
      </c>
    </row>
    <row r="19" spans="1:5">
      <c r="A19" t="str">
        <f>IMPOWER(IMPRODUCT($C$5,' Experimetal D3_1'!A15*2*PI()),$C$4)</f>
        <v>3.20429777659742E-12+52308.7265671232i</v>
      </c>
      <c r="B19" t="str">
        <f t="shared" si="0"/>
        <v>77.9810813947734-77.9811370134702i</v>
      </c>
      <c r="C19">
        <f t="shared" si="1"/>
        <v>77.981081394773398</v>
      </c>
      <c r="D19">
        <f t="shared" si="2"/>
        <v>77.981137013470203</v>
      </c>
      <c r="E19" t="e">
        <f>((C19-' Experimetal D3_1'!B15)^2+(D19-' Experimetal D3_1'!#REF!)^2)/((' Experimetal D3_1'!B15)^2+(' Experimetal D3_1'!#REF!)^2)</f>
        <v>#REF!</v>
      </c>
    </row>
    <row r="20" spans="1:5">
      <c r="A20" t="str">
        <f>IMPOWER(IMPRODUCT($C$5,' Experimetal D3_1'!A16*2*PI()),$C$4)</f>
        <v>2.38459414892134E-12+38927.431844971i</v>
      </c>
      <c r="B20" t="str">
        <f t="shared" si="0"/>
        <v>90.3961275270959-90.3964636406488i</v>
      </c>
      <c r="C20">
        <f t="shared" si="1"/>
        <v>90.396127527095899</v>
      </c>
      <c r="D20">
        <f t="shared" si="2"/>
        <v>90.396463640648804</v>
      </c>
      <c r="E20" t="e">
        <f>((C20-' Experimetal D3_1'!B16)^2+(D20-' Experimetal D3_1'!#REF!)^2)/((' Experimetal D3_1'!B16)^2+(' Experimetal D3_1'!#REF!)^2)</f>
        <v>#REF!</v>
      </c>
    </row>
    <row r="21" spans="1:5">
      <c r="A21" t="str">
        <f>IMPOWER(IMPRODUCT($C$5,' Experimetal D3_1'!A17*2*PI()),$C$4)</f>
        <v>1.77876870208956E-12+29037.6026670537i</v>
      </c>
      <c r="B21" t="str">
        <f t="shared" si="0"/>
        <v>104.667121793201-104.66160081414i</v>
      </c>
      <c r="C21">
        <f t="shared" si="1"/>
        <v>104.66712179320101</v>
      </c>
      <c r="D21">
        <f t="shared" si="2"/>
        <v>104.66160081414</v>
      </c>
      <c r="E21" t="e">
        <f>((C21-' Experimetal D3_1'!B17)^2+(D21-' Experimetal D3_1'!#REF!)^2)/((' Experimetal D3_1'!B17)^2+(' Experimetal D3_1'!#REF!)^2)</f>
        <v>#REF!</v>
      </c>
    </row>
    <row r="22" spans="1:5">
      <c r="A22" t="str">
        <f>IMPOWER(IMPRODUCT($C$5,' Experimetal D3_1'!A18*2*PI()),$C$4)</f>
        <v>1.33022633903894E-12+21715.349412707i</v>
      </c>
      <c r="B22" t="str">
        <f t="shared" si="0"/>
        <v>121.019716493605-121.011730591354i</v>
      </c>
      <c r="C22">
        <f t="shared" si="1"/>
        <v>121.019716493605</v>
      </c>
      <c r="D22">
        <f t="shared" si="2"/>
        <v>121.011730591354</v>
      </c>
      <c r="E22" t="e">
        <f>((C22-' Experimetal D3_1'!B18)^2+(D22-' Experimetal D3_1'!#REF!)^2)/((' Experimetal D3_1'!B18)^2+(' Experimetal D3_1'!#REF!)^2)</f>
        <v>#REF!</v>
      </c>
    </row>
    <row r="23" spans="1:5">
      <c r="A23" t="str">
        <f>IMPOWER(IMPRODUCT($C$5,' Experimetal D3_1'!A19*2*PI()),$C$4)</f>
        <v>9.95263411129788E-13+16247.2295849897i</v>
      </c>
      <c r="B23" t="str">
        <f t="shared" si="0"/>
        <v>139.835040066763-139.944808553855i</v>
      </c>
      <c r="C23">
        <f t="shared" si="1"/>
        <v>139.83504006676301</v>
      </c>
      <c r="D23">
        <f t="shared" si="2"/>
        <v>139.94480855385501</v>
      </c>
      <c r="E23" t="e">
        <f>((C23-' Experimetal D3_1'!B19)^2+(D23-' Experimetal D3_1'!#REF!)^2)/((' Experimetal D3_1'!B19)^2+(' Experimetal D3_1'!#REF!)^2)</f>
        <v>#REF!</v>
      </c>
    </row>
    <row r="24" spans="1:5">
      <c r="A24" t="str">
        <f>IMPOWER(IMPRODUCT($C$5,' Experimetal D3_1'!A20*2*PI()),$C$4)</f>
        <v>7.45003723590813E-13+12161.8522327791i</v>
      </c>
      <c r="B24" t="str">
        <f t="shared" si="0"/>
        <v>161.664388745126-162.042056477344i</v>
      </c>
      <c r="C24">
        <f t="shared" si="1"/>
        <v>161.66438874512599</v>
      </c>
      <c r="D24">
        <f t="shared" si="2"/>
        <v>162.042056477344</v>
      </c>
      <c r="E24" t="e">
        <f>((C24-' Experimetal D3_1'!B20)^2+(D24-' Experimetal D3_1'!#REF!)^2)/((' Experimetal D3_1'!B20)^2+(' Experimetal D3_1'!#REF!)^2)</f>
        <v>#REF!</v>
      </c>
    </row>
    <row r="25" spans="1:5">
      <c r="A25" t="str">
        <f>IMPOWER(IMPRODUCT($C$5,' Experimetal D3_1'!A21*2*PI()),$C$4)</f>
        <v>5.57557790445555E-13+9101.88129792224i</v>
      </c>
      <c r="B25" t="str">
        <f t="shared" si="0"/>
        <v>187.651281821927-187.643311261656i</v>
      </c>
      <c r="C25">
        <f t="shared" si="1"/>
        <v>187.651281821927</v>
      </c>
      <c r="D25">
        <f t="shared" si="2"/>
        <v>187.64331126165601</v>
      </c>
      <c r="E25" t="e">
        <f>((C25-' Experimetal D3_1'!B21)^2+(D25-' Experimetal D3_1'!#REF!)^2)/((' Experimetal D3_1'!B21)^2+(' Experimetal D3_1'!#REF!)^2)</f>
        <v>#REF!</v>
      </c>
    </row>
    <row r="26" spans="1:5">
      <c r="A26" t="str">
        <f>IMPOWER(IMPRODUCT($C$5,' Experimetal D3_1'!A22*2*PI()),$C$4)</f>
        <v>4.17207056472551E-13+6810.71840397773i</v>
      </c>
      <c r="B26" t="str">
        <f t="shared" si="0"/>
        <v>218.79219415749-215.922507130693i</v>
      </c>
      <c r="C26">
        <f t="shared" si="1"/>
        <v>218.79219415749</v>
      </c>
      <c r="D26">
        <f t="shared" si="2"/>
        <v>215.92250713069299</v>
      </c>
      <c r="E26" t="e">
        <f>((C26-' Experimetal D3_1'!B22)^2+(D26-' Experimetal D3_1'!#REF!)^2)/((' Experimetal D3_1'!B22)^2+(' Experimetal D3_1'!#REF!)^2)</f>
        <v>#REF!</v>
      </c>
    </row>
    <row r="27" spans="1:5">
      <c r="A27" t="str">
        <f>IMPOWER(IMPRODUCT($C$5,' Experimetal D3_1'!A23*2*PI()),$C$4)</f>
        <v>3.12261770687686E-13+5097.53359989303i</v>
      </c>
      <c r="B27" t="str">
        <f t="shared" si="0"/>
        <v>254.2465121483-245.143392624179i</v>
      </c>
      <c r="C27">
        <f t="shared" si="1"/>
        <v>254.24651214830001</v>
      </c>
      <c r="D27">
        <f t="shared" si="2"/>
        <v>245.143392624179</v>
      </c>
      <c r="E27" t="e">
        <f>((C27-' Experimetal D3_1'!B23)^2+(D27-' Experimetal D3_1'!#REF!)^2)/((' Experimetal D3_1'!B23)^2+(' Experimetal D3_1'!#REF!)^2)</f>
        <v>#REF!</v>
      </c>
    </row>
    <row r="28" spans="1:5">
      <c r="A28" t="str">
        <f>IMPOWER(IMPRODUCT($C$5,' Experimetal D3_1'!A24*2*PI()),$C$4)</f>
        <v>2.33832184828611E-13+3817.20572542454i</v>
      </c>
      <c r="B28" t="str">
        <f t="shared" si="0"/>
        <v>290.397142591541-274.915302555979i</v>
      </c>
      <c r="C28">
        <f t="shared" si="1"/>
        <v>290.39714259154101</v>
      </c>
      <c r="D28">
        <f t="shared" si="2"/>
        <v>274.915302555979</v>
      </c>
      <c r="E28" t="e">
        <f>((C28-' Experimetal D3_1'!B24)^2+(D28-' Experimetal D3_1'!#REF!)^2)/((' Experimetal D3_1'!B24)^2+(' Experimetal D3_1'!#REF!)^2)</f>
        <v>#REF!</v>
      </c>
    </row>
    <row r="29" spans="1:5">
      <c r="A29" t="str">
        <f>IMPOWER(IMPRODUCT($C$5,' Experimetal D3_1'!A25*2*PI()),$C$4)</f>
        <v>1.74957739645191E-13+2856.10676721198i</v>
      </c>
      <c r="B29" t="str">
        <f t="shared" si="0"/>
        <v>322.574324400049-308.826828732172i</v>
      </c>
      <c r="C29">
        <f t="shared" si="1"/>
        <v>322.57432440004902</v>
      </c>
      <c r="D29">
        <f t="shared" si="2"/>
        <v>308.82682873217198</v>
      </c>
      <c r="E29" t="e">
        <f>((C29-' Experimetal D3_1'!B25)^2+(D29-' Experimetal D3_1'!#REF!)^2)/((' Experimetal D3_1'!B25)^2+(' Experimetal D3_1'!#REF!)^2)</f>
        <v>#REF!</v>
      </c>
    </row>
    <row r="30" spans="1:5">
      <c r="A30" t="str">
        <f>IMPOWER(IMPRODUCT($C$5,' Experimetal D3_1'!A26*2*PI()),$C$4)</f>
        <v>1.3090505193241E-13+2136.96636367507i</v>
      </c>
      <c r="B30" t="str">
        <f t="shared" si="0"/>
        <v>347.451253215581-354.146013221241i</v>
      </c>
      <c r="C30">
        <f t="shared" si="1"/>
        <v>347.451253215581</v>
      </c>
      <c r="D30">
        <f t="shared" si="2"/>
        <v>354.14601322124099</v>
      </c>
      <c r="E30" t="e">
        <f>((C30-' Experimetal D3_1'!B26)^2+(D30-' Experimetal D3_1'!#REF!)^2)/((' Experimetal D3_1'!B26)^2+(' Experimetal D3_1'!#REF!)^2)</f>
        <v>#REF!</v>
      </c>
    </row>
    <row r="31" spans="1:5">
      <c r="A31" t="str">
        <f>IMPOWER(IMPRODUCT($C$5,' Experimetal D3_1'!A27*2*PI()),$C$4)</f>
        <v>9.79280088881384E-14+1598.63090053756i</v>
      </c>
      <c r="B31" t="str">
        <f t="shared" si="0"/>
        <v>364.640792752778-420.185455465117i</v>
      </c>
      <c r="C31">
        <f t="shared" si="1"/>
        <v>364.640792752778</v>
      </c>
      <c r="D31">
        <f t="shared" si="2"/>
        <v>420.185455465117</v>
      </c>
      <c r="E31" t="e">
        <f>((C31-' Experimetal D3_1'!B27)^2+(D31-' Experimetal D3_1'!#REF!)^2)/((' Experimetal D3_1'!B27)^2+(' Experimetal D3_1'!#REF!)^2)</f>
        <v>#REF!</v>
      </c>
    </row>
    <row r="32" spans="1:5">
      <c r="A32" t="str">
        <f>IMPOWER(IMPRODUCT($C$5,' Experimetal D3_1'!A28*2*PI()),$C$4)</f>
        <v>7.33406358170699E-14+1197.25304346958i</v>
      </c>
      <c r="B32" t="str">
        <f t="shared" si="0"/>
        <v>375.556847871663-516.335524223891i</v>
      </c>
      <c r="C32">
        <f t="shared" si="1"/>
        <v>375.55684787166302</v>
      </c>
      <c r="D32">
        <f t="shared" si="2"/>
        <v>516.33552422389096</v>
      </c>
      <c r="E32" t="e">
        <f>((C32-' Experimetal D3_1'!B28)^2+(D32-' Experimetal D3_1'!#REF!)^2)/((' Experimetal D3_1'!B28)^2+(' Experimetal D3_1'!#REF!)^2)</f>
        <v>#REF!</v>
      </c>
    </row>
    <row r="33" spans="1:5">
      <c r="A33" t="str">
        <f>IMPOWER(IMPRODUCT($C$5,' Experimetal D3_1'!A29*2*PI()),$C$4)</f>
        <v>5.48440474942788E-14+895.304520436577i</v>
      </c>
      <c r="B33" t="str">
        <f t="shared" si="0"/>
        <v>382.192922375974-654.301106840549i</v>
      </c>
      <c r="C33">
        <f t="shared" si="1"/>
        <v>382.19292237597398</v>
      </c>
      <c r="D33">
        <f t="shared" si="2"/>
        <v>654.30110684054898</v>
      </c>
      <c r="E33" t="e">
        <f>((C33-' Experimetal D3_1'!B29)^2+(D33-' Experimetal D3_1'!#REF!)^2)/((' Experimetal D3_1'!B29)^2+(' Experimetal D3_1'!#REF!)^2)</f>
        <v>#REF!</v>
      </c>
    </row>
    <row r="34" spans="1:5">
      <c r="A34" t="str">
        <f>IMPOWER(IMPRODUCT($C$5,' Experimetal D3_1'!A30*2*PI()),$C$4)</f>
        <v>4.10574178652949E-14+670.243964326057i</v>
      </c>
      <c r="B34" t="str">
        <f t="shared" si="0"/>
        <v>386.061956285543-845.91349587208i</v>
      </c>
      <c r="C34">
        <f t="shared" si="1"/>
        <v>386.06195628554298</v>
      </c>
      <c r="D34">
        <f t="shared" si="2"/>
        <v>845.91349587208003</v>
      </c>
      <c r="E34" t="e">
        <f>((C34-' Experimetal D3_1'!B30)^2+(D34-' Experimetal D3_1'!#REF!)^2)/((' Experimetal D3_1'!B30)^2+(' Experimetal D3_1'!#REF!)^2)</f>
        <v>#REF!</v>
      </c>
    </row>
    <row r="35" spans="1:5">
      <c r="A35" t="str">
        <f>IMPOWER(IMPRODUCT($C$5,' Experimetal D3_1'!A31*2*PI()),$C$4)</f>
        <v>3.07225254447223E-14+501.531472722852i</v>
      </c>
      <c r="B35" t="str">
        <f t="shared" si="0"/>
        <v>388.288593961981-1108.89921647891i</v>
      </c>
      <c r="C35">
        <f t="shared" si="1"/>
        <v>388.28859396198101</v>
      </c>
      <c r="D35">
        <f t="shared" si="2"/>
        <v>1108.8992164789099</v>
      </c>
      <c r="E35" t="e">
        <f>((C35-' Experimetal D3_1'!B31)^2+(D35-' Experimetal D3_1'!#REF!)^2)/((' Experimetal D3_1'!B31)^2+(' Experimetal D3_1'!#REF!)^2)</f>
        <v>#REF!</v>
      </c>
    </row>
    <row r="36" spans="1:5">
      <c r="A36" t="str">
        <f>IMPOWER(IMPRODUCT($C$5,' Experimetal D3_1'!A32*2*PI()),$C$4)</f>
        <v>2.30124969185578E-14+375.668708985544i</v>
      </c>
      <c r="B36" t="str">
        <f t="shared" si="0"/>
        <v>389.55012183674-1464.11579187222i</v>
      </c>
      <c r="C36">
        <f t="shared" si="1"/>
        <v>389.55012183674</v>
      </c>
      <c r="D36">
        <f t="shared" si="2"/>
        <v>1464.1157918722199</v>
      </c>
      <c r="E36" t="e">
        <f>((C36-' Experimetal D3_1'!B32)^2+(D36-' Experimetal D3_1'!#REF!)^2)/((' Experimetal D3_1'!B32)^2+(' Experimetal D3_1'!#REF!)^2)</f>
        <v>#REF!</v>
      </c>
    </row>
    <row r="37" spans="1:5">
      <c r="A37" t="str">
        <f>IMPOWER(IMPRODUCT($C$5,' Experimetal D3_1'!A33*2*PI()),$C$4)</f>
        <v>1.72154526926324E-14+281.034557463756i</v>
      </c>
      <c r="B37" t="str">
        <f t="shared" si="0"/>
        <v>390.26599583056-1944.77215315i</v>
      </c>
      <c r="C37">
        <f t="shared" si="1"/>
        <v>390.26599583055997</v>
      </c>
      <c r="D37">
        <f t="shared" si="2"/>
        <v>1944.7721531499999</v>
      </c>
      <c r="E37" t="e">
        <f>((C37-' Experimetal D3_1'!B33)^2+(D37-' Experimetal D3_1'!#REF!)^2)/((' Experimetal D3_1'!B33)^2+(' Experimetal D3_1'!#REF!)^2)</f>
        <v>#REF!</v>
      </c>
    </row>
    <row r="38" spans="1:5">
      <c r="A38" t="str">
        <f>IMPOWER(IMPRODUCT($C$5,' Experimetal D3_1'!A34*2*PI()),$C$4)</f>
        <v>1.28659912989854E-14+210.031547563679i</v>
      </c>
      <c r="B38" t="str">
        <f t="shared" si="0"/>
        <v>390.669475415207-2592.898637236i</v>
      </c>
      <c r="C38">
        <f t="shared" si="1"/>
        <v>390.66947541520699</v>
      </c>
      <c r="D38">
        <f t="shared" si="2"/>
        <v>2592.898637236</v>
      </c>
      <c r="E38" t="e">
        <f>((C38-' Experimetal D3_1'!B34)^2+(D38-' Experimetal D3_1'!#REF!)^2)/((' Experimetal D3_1'!B34)^2+(' Experimetal D3_1'!#REF!)^2)</f>
        <v>#REF!</v>
      </c>
    </row>
    <row r="39" spans="1:5">
      <c r="A39" t="str">
        <f>IMPOWER(IMPRODUCT($C$5,' Experimetal D3_1'!A35*2*PI()),$C$4)</f>
        <v>9.6377129965743E-15+157.331349649266i</v>
      </c>
      <c r="B39" t="str">
        <f t="shared" si="0"/>
        <v>390.894082961242-3454.498339003i</v>
      </c>
      <c r="C39">
        <f t="shared" si="1"/>
        <v>390.89408296124202</v>
      </c>
      <c r="D39">
        <f t="shared" si="2"/>
        <v>3454.4983390030002</v>
      </c>
      <c r="E39" t="e">
        <f>((C39-' Experimetal D3_1'!B35)^2+(D39-' Experimetal D3_1'!#REF!)^2)/((' Experimetal D3_1'!B35)^2+(' Experimetal D3_1'!#REF!)^2)</f>
        <v>#REF!</v>
      </c>
    </row>
    <row r="40" spans="1:5">
      <c r="A40" t="str">
        <f>IMPOWER(IMPRODUCT($C$5,' Experimetal D3_1'!A36*2*PI()),$C$4)</f>
        <v>7.21095134043099E-15+117.715552128233i</v>
      </c>
      <c r="B40" t="str">
        <f t="shared" si="0"/>
        <v>391.020676950968-4611.85278745277i</v>
      </c>
      <c r="C40">
        <f t="shared" si="1"/>
        <v>391.02067695096798</v>
      </c>
      <c r="D40">
        <f t="shared" si="2"/>
        <v>4611.8527874527699</v>
      </c>
      <c r="E40" t="e">
        <f>((C40-' Experimetal D3_1'!B36)^2+(D40-' Experimetal D3_1'!#REF!)^2)/((' Experimetal D3_1'!B36)^2+(' Experimetal D3_1'!#REF!)^2)</f>
        <v>#REF!</v>
      </c>
    </row>
    <row r="41" spans="1:5">
      <c r="A41" t="str">
        <f>IMPOWER(IMPRODUCT($C$5,' Experimetal D3_1'!A37*2*PI()),$C$4)</f>
        <v>5.39527498464016E-15+88.0754485388888i</v>
      </c>
      <c r="B41" t="str">
        <f t="shared" si="0"/>
        <v>391.09160093847-6159.9773852918i</v>
      </c>
      <c r="C41">
        <f t="shared" si="1"/>
        <v>391.09160093846998</v>
      </c>
      <c r="D41">
        <f t="shared" si="2"/>
        <v>6159.9773852917997</v>
      </c>
      <c r="E41" t="e">
        <f>((C41-' Experimetal D3_1'!B37)^2+(D41-' Experimetal D3_1'!#REF!)^2)/((' Experimetal D3_1'!B37)^2+(' Experimetal D3_1'!#REF!)^2)</f>
        <v>#REF!</v>
      </c>
    </row>
    <row r="42" spans="1:5">
      <c r="A42" t="str">
        <f>IMPOWER(IMPRODUCT($C$5,' Experimetal D3_1'!A38*2*PI()),$C$4)</f>
        <v>4.04162228691274E-15+65.9776743090974i</v>
      </c>
      <c r="B42" t="str">
        <f t="shared" si="0"/>
        <v>391.131201503343-8220.21530973793i</v>
      </c>
      <c r="C42">
        <f t="shared" si="1"/>
        <v>391.13120150334299</v>
      </c>
      <c r="D42">
        <f t="shared" si="2"/>
        <v>8220.2153097379305</v>
      </c>
      <c r="E42" t="e">
        <f>((C42-' Experimetal D3_1'!B38)^2+(D42-' Experimetal D3_1'!#REF!)^2)/((' Experimetal D3_1'!B38)^2+(' Experimetal D3_1'!#REF!)^2)</f>
        <v>#REF!</v>
      </c>
    </row>
    <row r="43" spans="1:5">
      <c r="A43" t="str">
        <f>IMPOWER(IMPRODUCT($C$5,' Experimetal D3_1'!A39*2*PI()),$C$4)</f>
        <v>3.02511604641643E-15+49.3836650455894i</v>
      </c>
      <c r="B43" t="str">
        <f t="shared" si="0"/>
        <v>391.153475762663-10980.2026257419i</v>
      </c>
      <c r="C43">
        <f t="shared" si="1"/>
        <v>391.15347576266299</v>
      </c>
      <c r="D43">
        <f t="shared" si="2"/>
        <v>10980.2026257419</v>
      </c>
      <c r="E43" t="e">
        <f>((C43-' Experimetal D3_1'!B39)^2+(D43-' Experimetal D3_1'!#REF!)^2)/((' Experimetal D3_1'!B39)^2+(' Experimetal D3_1'!#REF!)^2)</f>
        <v>#REF!</v>
      </c>
    </row>
    <row r="44" spans="1:5">
      <c r="A44" t="str">
        <f>IMPOWER(IMPRODUCT($C$5,' Experimetal D3_1'!A40*2*PI()),$C$4)</f>
        <v>2.26428172561907E-15+36.963385401126i</v>
      </c>
      <c r="B44" t="str">
        <f t="shared" si="0"/>
        <v>391.16595626102-14668.0859276689i</v>
      </c>
      <c r="C44">
        <f t="shared" si="1"/>
        <v>391.16595626102003</v>
      </c>
      <c r="D44">
        <f t="shared" si="2"/>
        <v>14668.085927668901</v>
      </c>
      <c r="E44" t="e">
        <f>((C44-' Experimetal D3_1'!B40)^2+(D44-' Experimetal D3_1'!#REF!)^2)/((' Experimetal D3_1'!B40)^2+(' Experimetal D3_1'!#REF!)^2)</f>
        <v>#REF!</v>
      </c>
    </row>
    <row r="45" spans="1:5">
      <c r="A45" t="str">
        <f>IMPOWER(IMPRODUCT($C$5,' Experimetal D3_1'!A41*2*PI()),$C$4)</f>
        <v>1.69311166150209E-15+27.6392898300374i</v>
      </c>
      <c r="B45" t="str">
        <f t="shared" si="0"/>
        <v>391.172966691656-19615.1244609999i</v>
      </c>
      <c r="C45">
        <f t="shared" si="1"/>
        <v>391.17296669165597</v>
      </c>
      <c r="D45">
        <f t="shared" si="2"/>
        <v>19615.124460999901</v>
      </c>
      <c r="E45" t="e">
        <f>((C45-' Experimetal D3_1'!B41)^2+(D45-' Experimetal D3_1'!#REF!)^2)/((' Experimetal D3_1'!B41)^2+(' Experimetal D3_1'!#REF!)^2)</f>
        <v>#REF!</v>
      </c>
    </row>
    <row r="46" spans="1:5">
      <c r="A46" t="str">
        <f>IMPOWER(IMPRODUCT($C$5,' Experimetal D3_1'!A42*2*PI()),$C$4)</f>
        <v>1.26769220849328E-15+20.6945077294789i</v>
      </c>
      <c r="B46" t="str">
        <f t="shared" si="0"/>
        <v>391.176873447806-26196.765244951i</v>
      </c>
      <c r="C46">
        <f t="shared" si="1"/>
        <v>391.17687344780597</v>
      </c>
      <c r="D46">
        <f t="shared" si="2"/>
        <v>26196.765244950999</v>
      </c>
      <c r="E46" t="e">
        <f>((C46-' Experimetal D3_1'!B42)^2+(D46-' Experimetal D3_1'!#REF!)^2)/((' Experimetal D3_1'!B42)^2+(' Experimetal D3_1'!#REF!)^2)</f>
        <v>#REF!</v>
      </c>
    </row>
    <row r="47" spans="1:5">
      <c r="A47" t="str">
        <f>IMPOWER(IMPRODUCT($C$5,' Experimetal D3_1'!A43*2*PI()),$C$4)</f>
        <v>9.49168738031895E-16+15.4947546842834i</v>
      </c>
      <c r="B47" t="str">
        <f t="shared" si="0"/>
        <v>391.179063628577-34987.2294683233i</v>
      </c>
      <c r="C47">
        <f t="shared" si="1"/>
        <v>391.17906362857701</v>
      </c>
      <c r="D47">
        <f t="shared" si="2"/>
        <v>34987.229468323298</v>
      </c>
      <c r="E47" t="e">
        <f>((C47-' Experimetal D3_1'!B43)^2+(D47-' Experimetal D3_1'!#REF!)^2)/((' Experimetal D3_1'!B43)^2+(' Experimetal D3_1'!#REF!)^2)</f>
        <v>#REF!</v>
      </c>
    </row>
    <row r="48" spans="1:5">
      <c r="A48" t="str">
        <f>IMPOWER(IMPRODUCT($C$5,' Experimetal D3_1'!A44*2*PI()),$C$4)</f>
        <v>7.09190240123886E-16+11.5772131496796i</v>
      </c>
      <c r="B48" t="str">
        <f t="shared" si="0"/>
        <v>391.180298031789-46825.8244360686i</v>
      </c>
      <c r="C48">
        <f t="shared" si="1"/>
        <v>391.18029803178899</v>
      </c>
      <c r="D48">
        <f t="shared" si="2"/>
        <v>46825.8244360686</v>
      </c>
      <c r="E48" t="e">
        <f>((C48-' Experimetal D3_1'!B44)^2+(D48-' Experimetal D3_1'!#REF!)^2)/((' Experimetal D3_1'!B44)^2+(' Experimetal D3_1'!#REF!)^2)</f>
        <v>#REF!</v>
      </c>
    </row>
    <row r="49" spans="1:5">
      <c r="A49" t="str">
        <f>IMPOWER(IMPRODUCT($C$5,' Experimetal D3_1'!A45*2*PI()),$C$4)</f>
        <v>5.31641759546261E-16+8.67881369667832i</v>
      </c>
      <c r="B49" t="str">
        <f t="shared" si="0"/>
        <v>391.180981375819-62463.5180446204i</v>
      </c>
      <c r="C49">
        <f t="shared" si="1"/>
        <v>391.18098137581899</v>
      </c>
      <c r="D49">
        <f t="shared" si="2"/>
        <v>62463.518044620403</v>
      </c>
      <c r="E49" t="e">
        <f>((C49-' Experimetal D3_1'!B45)^2+(D49-' Experimetal D3_1'!#REF!)^2)/((' Experimetal D3_1'!B45)^2+(' Experimetal D3_1'!#REF!)^2)</f>
        <v>#REF!</v>
      </c>
    </row>
    <row r="50" spans="1:5">
      <c r="A50" t="str">
        <f>IMPOWER(IMPRODUCT($C$5,' Experimetal D3_1'!A46*2*PI()),$C$4)</f>
        <v>3.97746814703953E-16+6.49303866989114i</v>
      </c>
      <c r="B50" t="str">
        <f t="shared" si="0"/>
        <v>391.181367363076-83490.5490845066i</v>
      </c>
      <c r="C50">
        <f t="shared" si="1"/>
        <v>391.18136736307599</v>
      </c>
      <c r="D50">
        <f t="shared" si="2"/>
        <v>83490.549084506594</v>
      </c>
      <c r="E50" t="e">
        <f>((C50-' Experimetal D3_1'!B46)^2+(D50-' Experimetal D3_1'!#REF!)^2)/((' Experimetal D3_1'!B46)^2+(' Experimetal D3_1'!#REF!)^2)</f>
        <v>#REF!</v>
      </c>
    </row>
    <row r="51" spans="1:5">
      <c r="A51" t="str">
        <f>IMPOWER(IMPRODUCT($C$5,' Experimetal D3_1'!A47*2*PI()),$C$4)</f>
        <v>2.97601448358947E-16+4.85821040163078i</v>
      </c>
      <c r="B51" t="str">
        <f t="shared" si="0"/>
        <v>391.181583359014-111585.598667898i</v>
      </c>
      <c r="C51">
        <f t="shared" si="1"/>
        <v>391.18158335901398</v>
      </c>
      <c r="D51">
        <f t="shared" si="2"/>
        <v>111585.598667898</v>
      </c>
      <c r="E51" t="e">
        <f>((C51-' Experimetal D3_1'!B47)^2+(D51-' Experimetal D3_1'!#REF!)^2)/((' Experimetal D3_1'!B47)^2+(' Experimetal D3_1'!#REF!)^2)</f>
        <v>#REF!</v>
      </c>
    </row>
    <row r="52" spans="1:5">
      <c r="A52" t="str">
        <f>IMPOWER(IMPRODUCT($C$5,' Experimetal D3_1'!A48*2*PI()),$C$4)</f>
        <v>2.22672271962864E-16+3.63502514443399i</v>
      </c>
      <c r="B52" t="str">
        <f t="shared" si="0"/>
        <v>391.181704278444-149133.969664485i</v>
      </c>
      <c r="C52">
        <f t="shared" si="1"/>
        <v>391.18170427844399</v>
      </c>
      <c r="D52">
        <f t="shared" si="2"/>
        <v>149133.96966448499</v>
      </c>
      <c r="E52" t="e">
        <f>((C52-' Experimetal D3_1'!B48)^2+(D52-' Experimetal D3_1'!#REF!)^2)/((' Experimetal D3_1'!B48)^2+(' Experimetal D3_1'!#REF!)^2)</f>
        <v>#REF!</v>
      </c>
    </row>
    <row r="53" spans="1:5">
      <c r="A53" t="str">
        <f>IMPOWER(IMPRODUCT($C$5,' Experimetal D3_1'!A49*2*PI()),$C$4)</f>
        <v>1.66683298560673E-16+2.7210302211597i</v>
      </c>
      <c r="B53" t="str">
        <f t="shared" si="0"/>
        <v>391.181771896354-199227.997334738i</v>
      </c>
      <c r="C53">
        <f t="shared" si="1"/>
        <v>391.18177189635401</v>
      </c>
      <c r="D53">
        <f t="shared" si="2"/>
        <v>199227.997334738</v>
      </c>
      <c r="E53" t="e">
        <f>((C53-' Experimetal D3_1'!B49)^2+(D53-' Experimetal D3_1'!#REF!)^2)/((' Experimetal D3_1'!B49)^2+(' Experimetal D3_1'!#REF!)^2)</f>
        <v>#REF!</v>
      </c>
    </row>
    <row r="54" spans="1:5">
      <c r="A54" t="str">
        <f>IMPOWER(IMPRODUCT($C$5,' Experimetal D3_1'!A50*2*PI()),$C$4)</f>
        <v>1.24666946022286E-16+2.03513207763193i</v>
      </c>
      <c r="B54" t="str">
        <f t="shared" si="0"/>
        <v>391.181809866849-266373.481818062i</v>
      </c>
      <c r="C54">
        <f t="shared" si="1"/>
        <v>391.18180986684899</v>
      </c>
      <c r="D54">
        <f t="shared" si="2"/>
        <v>266373.48181806202</v>
      </c>
      <c r="E54" t="e">
        <f>((C54-' Experimetal D3_1'!B50)^2+(D54-' Experimetal D3_1'!#REF!)^2)/((' Experimetal D3_1'!B50)^2+(' Experimetal D3_1'!#REF!)^2)</f>
        <v>#REF!</v>
      </c>
    </row>
    <row r="55" spans="1:5">
      <c r="A55" t="str">
        <f>IMPOWER(IMPRODUCT($C$5,' Experimetal D3_1'!A51*2*PI()),$C$4)</f>
        <v>9.3268193890029E-17+1.52256150699689i</v>
      </c>
      <c r="B55" t="str">
        <f t="shared" si="0"/>
        <v>391.181831092698-356048.088722378i</v>
      </c>
      <c r="C55">
        <f t="shared" si="1"/>
        <v>391.18183109269802</v>
      </c>
      <c r="D55">
        <f t="shared" si="2"/>
        <v>356048.08872237802</v>
      </c>
      <c r="E55" t="e">
        <f>((C55-' Experimetal D3_1'!B51)^2+(D55-' Experimetal D3_1'!#REF!)^2)/((' Experimetal D3_1'!B51)^2+(' Experimetal D3_1'!#REF!)^2)</f>
        <v>#REF!</v>
      </c>
    </row>
    <row r="56" spans="1:5">
      <c r="A56" t="str">
        <f>IMPOWER(IMPRODUCT($C$5,' Experimetal D3_1'!A52*2*PI()),$C$4)</f>
        <v>6.98709638083176E-17+1.14061220137651i</v>
      </c>
      <c r="B56" t="str">
        <f t="shared" si="0"/>
        <v>391.181842933368-475275.519977961i</v>
      </c>
      <c r="C56">
        <f t="shared" si="1"/>
        <v>391.18184293336799</v>
      </c>
      <c r="D56">
        <f t="shared" si="2"/>
        <v>475275.51997796103</v>
      </c>
      <c r="E56" t="e">
        <f>((C56-' Experimetal D3_1'!B52)^2+(D56-' Experimetal D3_1'!#REF!)^2)/((' Experimetal D3_1'!B52)^2+(' Experimetal D3_1'!#REF!)^2)</f>
        <v>#REF!</v>
      </c>
    </row>
    <row r="57" spans="1:5">
      <c r="A57" t="str">
        <f>IMPOWER(IMPRODUCT($C$5,' Experimetal D3_1'!A53*2*PI()),$C$4)</f>
        <v>5.2285968474777E-17+0.85354502575244i</v>
      </c>
      <c r="B57" t="str">
        <f t="shared" si="0"/>
        <v>391.181849594166-635121.766782439i</v>
      </c>
      <c r="C57">
        <f t="shared" si="1"/>
        <v>391.18184959416601</v>
      </c>
      <c r="D57">
        <f t="shared" si="2"/>
        <v>635121.76678243896</v>
      </c>
      <c r="E57" t="e">
        <f>((C57-' Experimetal D3_1'!B53)^2+(D57-' Experimetal D3_1'!#REF!)^2)/((' Experimetal D3_1'!B53)^2+(' Experimetal D3_1'!#REF!)^2)</f>
        <v>#REF!</v>
      </c>
    </row>
    <row r="58" spans="1:5">
      <c r="A58" t="str">
        <f>IMPOWER(IMPRODUCT($C$5,' Experimetal D3_1'!A54*2*PI()),$C$4)</f>
        <v>3.91531967801589E-17+0.639158407673611i</v>
      </c>
      <c r="B58" t="str">
        <f t="shared" si="0"/>
        <v>391.18185331736-848154.385844402i</v>
      </c>
      <c r="C58">
        <f t="shared" si="1"/>
        <v>391.18185331735998</v>
      </c>
      <c r="D58">
        <f t="shared" si="2"/>
        <v>848154.38584440202</v>
      </c>
      <c r="E58" t="e">
        <f>((C58-' Experimetal D3_1'!B54)^2+(D58-' Experimetal D3_1'!#REF!)^2)/((' Experimetal D3_1'!B54)^2+(' Experimetal D3_1'!#REF!)^2)</f>
        <v>#REF!</v>
      </c>
    </row>
    <row r="59" spans="1:5">
      <c r="A59" t="str">
        <f>IMPOWER(IMPRODUCT($C$5,' Experimetal D3_1'!A55*2*PI()),$C$4)</f>
        <v>2.92916834786123E-17+0.478173618246077i</v>
      </c>
      <c r="B59" t="str">
        <f t="shared" si="0"/>
        <v>391.181855411032-1133699.09145412i</v>
      </c>
      <c r="C59">
        <f t="shared" si="1"/>
        <v>391.18185541103202</v>
      </c>
      <c r="D59">
        <f t="shared" si="2"/>
        <v>1133699.0914541199</v>
      </c>
      <c r="E59" t="e">
        <f>((C59-' Experimetal D3_1'!B55)^2+(D59-' Experimetal D3_1'!#REF!)^2)/((' Experimetal D3_1'!B55)^2+(' Experimetal D3_1'!#REF!)^2)</f>
        <v>#REF!</v>
      </c>
    </row>
    <row r="60" spans="1:5">
      <c r="A60" t="str">
        <f>IMPOWER(IMPRODUCT($C$5,' Experimetal D3_1'!A56*2*PI()),$C$4)</f>
        <v>2.19259332996374E-17+0.357931044385519i</v>
      </c>
      <c r="B60" t="str">
        <f t="shared" si="0"/>
        <v>391.181856583799-1514551.47406346i</v>
      </c>
      <c r="C60">
        <f t="shared" si="1"/>
        <v>391.181856583799</v>
      </c>
      <c r="D60">
        <f t="shared" si="2"/>
        <v>1514551.47406346</v>
      </c>
      <c r="E60" t="e">
        <f>((C60-' Experimetal D3_1'!B56)^2+(D60-' Experimetal D3_1'!#REF!)^2)/((' Experimetal D3_1'!B56)^2+(' Experimetal D3_1'!#REF!)^2)</f>
        <v>#REF!</v>
      </c>
    </row>
    <row r="61" spans="1:5">
      <c r="A61" t="str">
        <f>IMPOWER(IMPRODUCT($C$5,' Experimetal D3_1'!A57*2*PI()),$C$4)</f>
        <v>1.641357193878E-17+0.267944213177075i</v>
      </c>
      <c r="B61" t="str">
        <f t="shared" si="0"/>
        <v>391.181857238544-2023200.9539587i</v>
      </c>
      <c r="C61">
        <f t="shared" si="1"/>
        <v>391.18185723854401</v>
      </c>
      <c r="D61">
        <f t="shared" si="2"/>
        <v>2023200.9539586999</v>
      </c>
      <c r="E61" t="e">
        <f>((C61-' Experimetal D3_1'!B57)^2+(D61-' Experimetal D3_1'!#REF!)^2)/((' Experimetal D3_1'!B57)^2+(' Experimetal D3_1'!#REF!)^2)</f>
        <v>#REF!</v>
      </c>
    </row>
    <row r="62" spans="1:5">
      <c r="A62" t="str">
        <f>IMPOWER(IMPRODUCT($C$5,' Experimetal D3_1'!A58*2*PI()),$C$4)</f>
        <v>1.22833571959465E-17+0.200520306689897i</v>
      </c>
      <c r="B62" t="str">
        <f t="shared" si="0"/>
        <v>391.181857612364-2703491.70551967i</v>
      </c>
      <c r="C62">
        <f t="shared" si="1"/>
        <v>391.18185761236401</v>
      </c>
      <c r="D62">
        <f t="shared" si="2"/>
        <v>2703491.7055196702</v>
      </c>
      <c r="E62" t="e">
        <f>((C62-' Experimetal D3_1'!B58)^2+(D62-' Experimetal D3_1'!#REF!)^2)/((' Experimetal D3_1'!B58)^2+(' Experimetal D3_1'!#REF!)^2)</f>
        <v>#REF!</v>
      </c>
    </row>
    <row r="63" spans="1:5">
      <c r="A63" t="str">
        <f>IMPOWER(IMPRODUCT($C$5,' Experimetal D3_1'!A59*2*PI()),$C$4)</f>
        <v>9.18999345508235E-18+0.150022528588469i</v>
      </c>
      <c r="B63" t="str">
        <f t="shared" si="0"/>
        <v>391.18185782875-3613490.52056115i</v>
      </c>
      <c r="C63">
        <f t="shared" si="1"/>
        <v>391.18185782875003</v>
      </c>
      <c r="D63">
        <f t="shared" si="2"/>
        <v>3613490.5205611498</v>
      </c>
      <c r="E63" t="e">
        <f>((C63-' Experimetal D3_1'!B59)^2+(D63-' Experimetal D3_1'!#REF!)^2)/((' Experimetal D3_1'!B59)^2+(' Experimetal D3_1'!#REF!)^2)</f>
        <v>#REF!</v>
      </c>
    </row>
    <row r="64" spans="1:5">
      <c r="A64" t="str">
        <f>IMPOWER(IMPRODUCT($C$5,' Experimetal D3_1'!A60*2*PI()),$C$4)</f>
        <v>6.86691162611913E-18+0.112099257826372i</v>
      </c>
      <c r="B64" t="str">
        <f t="shared" si="0"/>
        <v>391.181857933679-4835937.31908115i</v>
      </c>
      <c r="C64">
        <f t="shared" si="1"/>
        <v>391.181857933679</v>
      </c>
      <c r="D64">
        <f t="shared" si="2"/>
        <v>4835937.31908115</v>
      </c>
      <c r="E64" t="e">
        <f>((C64-' Experimetal D3_1'!B60)^2+(D64-' Experimetal D3_1'!#REF!)^2)/((' Experimetal D3_1'!B60)^2+(' Experimetal D3_1'!#REF!)^2)</f>
        <v>#REF!</v>
      </c>
    </row>
    <row r="65" spans="1:5">
      <c r="A65" t="str">
        <f>IMPOWER(IMPRODUCT($C$5,' Experimetal D3_1'!A61*2*PI()),$C$4)</f>
        <v>5.1489142504127E-18+0.0840537198538399i</v>
      </c>
      <c r="B65" t="str">
        <f t="shared" si="0"/>
        <v>391.181857993315-6449506.16101159i</v>
      </c>
      <c r="C65">
        <f t="shared" si="1"/>
        <v>391.18185799331502</v>
      </c>
      <c r="D65">
        <f t="shared" si="2"/>
        <v>6449506.1610115897</v>
      </c>
      <c r="E65" t="e">
        <f>((C65-' Experimetal D3_1'!B61)^2+(D65-' Experimetal D3_1'!#REF!)^2)/((' Experimetal D3_1'!B61)^2+(' Experimetal D3_1'!#REF!)^2)</f>
        <v>#REF!</v>
      </c>
    </row>
    <row r="66" spans="1:5">
      <c r="A66" t="str">
        <f>IMPOWER(IMPRODUCT($C$5,' Experimetal D3_1'!A62*2*PI()),$C$4)</f>
        <v>4.11237077694253E-18+0.0671326117331513i</v>
      </c>
      <c r="B66" t="str">
        <f t="shared" si="0"/>
        <v>391.181858021907-8075136.21045601i</v>
      </c>
      <c r="C66">
        <f t="shared" si="1"/>
        <v>391.18185802190698</v>
      </c>
      <c r="D66">
        <f t="shared" si="2"/>
        <v>8075136.21045601</v>
      </c>
      <c r="E66" t="e">
        <f>((C66-' Experimetal D3_1'!B62)^2+(D66-' Experimetal D3_1'!#REF!)^2)/((' Experimetal D3_1'!B62)^2+(' Experimetal D3_1'!#REF!)^2)</f>
        <v>#REF!</v>
      </c>
    </row>
    <row r="67" spans="1:5">
      <c r="A67" t="str">
        <f>IMPOWER(IMPRODUCT($C$5,' Experimetal D3_1'!A63*2*PI()),$C$4)</f>
        <v>3.08090625787592E-18+0.0502944152691392i</v>
      </c>
      <c r="B67" t="str">
        <f t="shared" si="0"/>
        <v>391.181858041701-10778631.8002958i</v>
      </c>
      <c r="C67">
        <f t="shared" si="1"/>
        <v>391.18185804170099</v>
      </c>
      <c r="D67">
        <f t="shared" si="2"/>
        <v>10778631.8002958</v>
      </c>
      <c r="E67" t="e">
        <f>((C67-' Experimetal D3_1'!B63)^2+(D67-' Experimetal D3_1'!#REF!)^2)/((' Experimetal D3_1'!B63)^2+(' Experimetal D3_1'!#REF!)^2)</f>
        <v>#REF!</v>
      </c>
    </row>
    <row r="68" spans="1:5">
      <c r="A68" t="str">
        <f>IMPOWER(IMPRODUCT($C$5,' Experimetal D3_1'!A64*2*PI()),$C$4)</f>
        <v>0</v>
      </c>
      <c r="B68" t="e">
        <f t="shared" si="0"/>
        <v>#NUM!</v>
      </c>
      <c r="C68" t="e">
        <f t="shared" si="1"/>
        <v>#NUM!</v>
      </c>
      <c r="D68" t="e">
        <f t="shared" si="2"/>
        <v>#NUM!</v>
      </c>
      <c r="E68" t="e">
        <f>((C68-' Experimetal D3_1'!B64)^2+(D68-' Experimetal D3_1'!#REF!)^2)/((' Experimetal D3_1'!B64)^2+(' Experimetal D3_1'!#REF!)^2)</f>
        <v>#NUM!</v>
      </c>
    </row>
    <row r="69" spans="1:5">
      <c r="A69" t="str">
        <f>IMPOWER(IMPRODUCT($C$5,' Experimetal D3_1'!A65*2*PI()),$C$4)</f>
        <v>0</v>
      </c>
      <c r="B69" t="e">
        <f t="shared" si="0"/>
        <v>#NUM!</v>
      </c>
      <c r="C69" t="e">
        <f t="shared" si="1"/>
        <v>#NUM!</v>
      </c>
      <c r="D69" t="e">
        <f t="shared" si="2"/>
        <v>#NUM!</v>
      </c>
      <c r="E69" t="e">
        <f>((C69-' Experimetal D3_1'!B65)^2+(D69-' Experimetal D3_1'!#REF!)^2)/((' Experimetal D3_1'!B65)^2+(' Experimetal D3_1'!#REF!)^2)</f>
        <v>#NUM!</v>
      </c>
    </row>
    <row r="70" spans="1:5">
      <c r="A70" t="str">
        <f>IMPOWER(IMPRODUCT($C$5,' Experimetal D3_1'!A66*2*PI()),$C$4)</f>
        <v>0</v>
      </c>
      <c r="B70" t="e">
        <f t="shared" si="0"/>
        <v>#NUM!</v>
      </c>
      <c r="C70" t="e">
        <f t="shared" si="1"/>
        <v>#NUM!</v>
      </c>
      <c r="D70" t="e">
        <f t="shared" si="2"/>
        <v>#NUM!</v>
      </c>
      <c r="E70" t="e">
        <f>((C70-' Experimetal D3_1'!B66)^2+(D70-' Experimetal D3_1'!#REF!)^2)/((' Experimetal D3_1'!B66)^2+(' Experimetal D3_1'!#REF!)^2)</f>
        <v>#NUM!</v>
      </c>
    </row>
    <row r="71" spans="1:5">
      <c r="A71" t="str">
        <f>IMPOWER(IMPRODUCT($C$5,' Experimetal D3_1'!A67*2*PI()),$C$4)</f>
        <v>0</v>
      </c>
      <c r="B71" t="e">
        <f t="shared" si="0"/>
        <v>#NUM!</v>
      </c>
      <c r="C71" t="e">
        <f t="shared" si="1"/>
        <v>#NUM!</v>
      </c>
      <c r="D71" t="e">
        <f t="shared" si="2"/>
        <v>#NUM!</v>
      </c>
      <c r="E71" t="e">
        <f>((C71-' Experimetal D3_1'!B67)^2+(D71-' Experimetal D3_1'!#REF!)^2)/((' Experimetal D3_1'!B67)^2+(' Experimetal D3_1'!#REF!)^2)</f>
        <v>#NUM!</v>
      </c>
    </row>
    <row r="72" spans="1:5">
      <c r="A72" t="str">
        <f>IMPOWER(IMPRODUCT($C$5,' Experimetal D3_1'!A68*2*PI()),$C$4)</f>
        <v>0</v>
      </c>
      <c r="B72" t="e">
        <f t="shared" si="0"/>
        <v>#NUM!</v>
      </c>
      <c r="C72" t="e">
        <f t="shared" si="1"/>
        <v>#NUM!</v>
      </c>
      <c r="D72" t="e">
        <f t="shared" si="2"/>
        <v>#NUM!</v>
      </c>
      <c r="E72" t="e">
        <f>((C72-' Experimetal D3_1'!B68)^2+(D72-' Experimetal D3_1'!#REF!)^2)/((' Experimetal D3_1'!B68)^2+(' Experimetal D3_1'!#REF!)^2)</f>
        <v>#NUM!</v>
      </c>
    </row>
    <row r="73" spans="1:5">
      <c r="A73" t="str">
        <f>IMPOWER(IMPRODUCT($C$5,' Experimetal D3_1'!A69*2*PI()),$C$4)</f>
        <v>0</v>
      </c>
      <c r="B73" t="e">
        <f t="shared" ref="B73:B107" si="3">IMDIV(IMDIV(IMPRODUCT(COMPLEX(2,0),COMPLEX($C$2,0),_xlfn.IMCOSH(IMSQRT(IMPRODUCT(A73,COMPLEX($C$3,0))))),_xlfn.IMSINH(IMSQRT(IMPRODUCT(A73,COMPLEX($C$3,0))))),IMSQRT(IMPRODUCT(A73,COMPLEX($C$3,0))))</f>
        <v>#NUM!</v>
      </c>
      <c r="C73" t="e">
        <f t="shared" ref="C73:C107" si="4">IMREAL(B73)</f>
        <v>#NUM!</v>
      </c>
      <c r="D73" t="e">
        <f t="shared" ref="D73:D107" si="5">-IMAGINARY(B73)</f>
        <v>#NUM!</v>
      </c>
      <c r="E73" t="e">
        <f>((C73-' Experimetal D3_1'!B69)^2+(D73-' Experimetal D3_1'!#REF!)^2)/((' Experimetal D3_1'!B69)^2+(' Experimetal D3_1'!#REF!)^2)</f>
        <v>#NUM!</v>
      </c>
    </row>
    <row r="74" spans="1:5">
      <c r="A74" t="str">
        <f>IMPOWER(IMPRODUCT($C$5,' Experimetal D3_1'!A70*2*PI()),$C$4)</f>
        <v>0</v>
      </c>
      <c r="B74" t="e">
        <f t="shared" si="3"/>
        <v>#NUM!</v>
      </c>
      <c r="C74" t="e">
        <f t="shared" si="4"/>
        <v>#NUM!</v>
      </c>
      <c r="D74" t="e">
        <f t="shared" si="5"/>
        <v>#NUM!</v>
      </c>
      <c r="E74" t="e">
        <f>((C74-' Experimetal D3_1'!B70)^2+(D74-' Experimetal D3_1'!#REF!)^2)/((' Experimetal D3_1'!B70)^2+(' Experimetal D3_1'!#REF!)^2)</f>
        <v>#NUM!</v>
      </c>
    </row>
    <row r="75" spans="1:5">
      <c r="A75" t="str">
        <f>IMPOWER(IMPRODUCT($C$5,' Experimetal D3_1'!A71*2*PI()),$C$4)</f>
        <v>0</v>
      </c>
      <c r="B75" t="e">
        <f t="shared" si="3"/>
        <v>#NUM!</v>
      </c>
      <c r="C75" t="e">
        <f t="shared" si="4"/>
        <v>#NUM!</v>
      </c>
      <c r="D75" t="e">
        <f t="shared" si="5"/>
        <v>#NUM!</v>
      </c>
      <c r="E75" t="e">
        <f>((C75-' Experimetal D3_1'!B71)^2+(D75-' Experimetal D3_1'!#REF!)^2)/((' Experimetal D3_1'!B71)^2+(' Experimetal D3_1'!#REF!)^2)</f>
        <v>#NUM!</v>
      </c>
    </row>
    <row r="76" spans="1:5">
      <c r="A76" t="str">
        <f>IMPOWER(IMPRODUCT($C$5,' Experimetal D3_1'!A72*2*PI()),$C$4)</f>
        <v>0</v>
      </c>
      <c r="B76" t="e">
        <f t="shared" si="3"/>
        <v>#NUM!</v>
      </c>
      <c r="C76" t="e">
        <f t="shared" si="4"/>
        <v>#NUM!</v>
      </c>
      <c r="D76" t="e">
        <f t="shared" si="5"/>
        <v>#NUM!</v>
      </c>
      <c r="E76" t="e">
        <f>((C76-' Experimetal D3_1'!B72)^2+(D76-' Experimetal D3_1'!#REF!)^2)/((' Experimetal D3_1'!B72)^2+(' Experimetal D3_1'!#REF!)^2)</f>
        <v>#NUM!</v>
      </c>
    </row>
    <row r="77" spans="1:5">
      <c r="A77" t="str">
        <f>IMPOWER(IMPRODUCT($C$5,' Experimetal D3_1'!A73*2*PI()),$C$4)</f>
        <v>0</v>
      </c>
      <c r="B77" t="e">
        <f t="shared" si="3"/>
        <v>#NUM!</v>
      </c>
      <c r="C77" t="e">
        <f t="shared" si="4"/>
        <v>#NUM!</v>
      </c>
      <c r="D77" t="e">
        <f t="shared" si="5"/>
        <v>#NUM!</v>
      </c>
      <c r="E77" t="e">
        <f>((C77-' Experimetal D3_1'!B73)^2+(D77-' Experimetal D3_1'!#REF!)^2)/((' Experimetal D3_1'!B73)^2+(' Experimetal D3_1'!#REF!)^2)</f>
        <v>#NUM!</v>
      </c>
    </row>
    <row r="78" spans="1:5">
      <c r="A78" t="str">
        <f>IMPOWER(IMPRODUCT($C$5,' Experimetal D3_1'!A74*2*PI()),$C$4)</f>
        <v>0</v>
      </c>
      <c r="B78" t="e">
        <f t="shared" si="3"/>
        <v>#NUM!</v>
      </c>
      <c r="C78" t="e">
        <f t="shared" si="4"/>
        <v>#NUM!</v>
      </c>
      <c r="D78" t="e">
        <f t="shared" si="5"/>
        <v>#NUM!</v>
      </c>
      <c r="E78" t="e">
        <f>((C78-' Experimetal D3_1'!B74)^2+(D78-' Experimetal D3_1'!#REF!)^2)/((' Experimetal D3_1'!B74)^2+(' Experimetal D3_1'!#REF!)^2)</f>
        <v>#NUM!</v>
      </c>
    </row>
    <row r="79" spans="1:5">
      <c r="A79" t="str">
        <f>IMPOWER(IMPRODUCT($C$5,' Experimetal D3_1'!A75*2*PI()),$C$4)</f>
        <v>0</v>
      </c>
      <c r="B79" t="e">
        <f t="shared" si="3"/>
        <v>#NUM!</v>
      </c>
      <c r="C79" t="e">
        <f t="shared" si="4"/>
        <v>#NUM!</v>
      </c>
      <c r="D79" t="e">
        <f t="shared" si="5"/>
        <v>#NUM!</v>
      </c>
      <c r="E79" t="e">
        <f>((C79-' Experimetal D3_1'!B75)^2+(D79-' Experimetal D3_1'!#REF!)^2)/((' Experimetal D3_1'!B75)^2+(' Experimetal D3_1'!#REF!)^2)</f>
        <v>#NUM!</v>
      </c>
    </row>
    <row r="80" spans="1:5">
      <c r="A80" t="str">
        <f>IMPOWER(IMPRODUCT($C$5,' Experimetal D3_1'!A76*2*PI()),$C$4)</f>
        <v>0</v>
      </c>
      <c r="B80" t="e">
        <f t="shared" si="3"/>
        <v>#NUM!</v>
      </c>
      <c r="C80" t="e">
        <f t="shared" si="4"/>
        <v>#NUM!</v>
      </c>
      <c r="D80" t="e">
        <f t="shared" si="5"/>
        <v>#NUM!</v>
      </c>
      <c r="E80" t="e">
        <f>((C80-' Experimetal D3_1'!B76)^2+(D80-' Experimetal D3_1'!#REF!)^2)/((' Experimetal D3_1'!B76)^2+(' Experimetal D3_1'!#REF!)^2)</f>
        <v>#NUM!</v>
      </c>
    </row>
    <row r="81" spans="1:5">
      <c r="A81" t="str">
        <f>IMPOWER(IMPRODUCT($C$5,' Experimetal D3_1'!A77*2*PI()),$C$4)</f>
        <v>0</v>
      </c>
      <c r="B81" t="e">
        <f t="shared" si="3"/>
        <v>#NUM!</v>
      </c>
      <c r="C81" t="e">
        <f t="shared" si="4"/>
        <v>#NUM!</v>
      </c>
      <c r="D81" t="e">
        <f t="shared" si="5"/>
        <v>#NUM!</v>
      </c>
      <c r="E81" t="e">
        <f>((C81-' Experimetal D3_1'!B77)^2+(D81-' Experimetal D3_1'!#REF!)^2)/((' Experimetal D3_1'!B77)^2+(' Experimetal D3_1'!#REF!)^2)</f>
        <v>#NUM!</v>
      </c>
    </row>
    <row r="82" spans="1:5">
      <c r="A82" t="str">
        <f>IMPOWER(IMPRODUCT($C$5,' Experimetal D3_1'!A78*2*PI()),$C$4)</f>
        <v>0</v>
      </c>
      <c r="B82" t="e">
        <f t="shared" si="3"/>
        <v>#NUM!</v>
      </c>
      <c r="C82" t="e">
        <f t="shared" si="4"/>
        <v>#NUM!</v>
      </c>
      <c r="D82" t="e">
        <f t="shared" si="5"/>
        <v>#NUM!</v>
      </c>
      <c r="E82" t="e">
        <f>((C82-' Experimetal D3_1'!B78)^2+(D82-' Experimetal D3_1'!#REF!)^2)/((' Experimetal D3_1'!B78)^2+(' Experimetal D3_1'!#REF!)^2)</f>
        <v>#NUM!</v>
      </c>
    </row>
    <row r="83" spans="1:5">
      <c r="A83" t="str">
        <f>IMPOWER(IMPRODUCT($C$5,' Experimetal D3_1'!A79*2*PI()),$C$4)</f>
        <v>0</v>
      </c>
      <c r="B83" t="e">
        <f t="shared" si="3"/>
        <v>#NUM!</v>
      </c>
      <c r="C83" t="e">
        <f t="shared" si="4"/>
        <v>#NUM!</v>
      </c>
      <c r="D83" t="e">
        <f t="shared" si="5"/>
        <v>#NUM!</v>
      </c>
      <c r="E83" t="e">
        <f>((C83-' Experimetal D3_1'!B79)^2+(D83-' Experimetal D3_1'!#REF!)^2)/((' Experimetal D3_1'!B79)^2+(' Experimetal D3_1'!#REF!)^2)</f>
        <v>#NUM!</v>
      </c>
    </row>
    <row r="84" spans="1:5">
      <c r="A84" t="str">
        <f>IMPOWER(IMPRODUCT($C$5,' Experimetal D3_1'!A80*2*PI()),$C$4)</f>
        <v>0</v>
      </c>
      <c r="B84" t="e">
        <f t="shared" si="3"/>
        <v>#NUM!</v>
      </c>
      <c r="C84" t="e">
        <f t="shared" si="4"/>
        <v>#NUM!</v>
      </c>
      <c r="D84" t="e">
        <f t="shared" si="5"/>
        <v>#NUM!</v>
      </c>
      <c r="E84" t="e">
        <f>((C84-' Experimetal D3_1'!B80)^2+(D84-' Experimetal D3_1'!#REF!)^2)/((' Experimetal D3_1'!B80)^2+(' Experimetal D3_1'!#REF!)^2)</f>
        <v>#NUM!</v>
      </c>
    </row>
    <row r="85" spans="1:5">
      <c r="A85" t="str">
        <f>IMPOWER(IMPRODUCT($C$5,' Experimetal D3_1'!A81*2*PI()),$C$4)</f>
        <v>0</v>
      </c>
      <c r="B85" t="e">
        <f t="shared" si="3"/>
        <v>#NUM!</v>
      </c>
      <c r="C85" t="e">
        <f t="shared" si="4"/>
        <v>#NUM!</v>
      </c>
      <c r="D85" t="e">
        <f t="shared" si="5"/>
        <v>#NUM!</v>
      </c>
      <c r="E85" t="e">
        <f>((C85-' Experimetal D3_1'!B81)^2+(D85-' Experimetal D3_1'!#REF!)^2)/((' Experimetal D3_1'!B81)^2+(' Experimetal D3_1'!#REF!)^2)</f>
        <v>#NUM!</v>
      </c>
    </row>
    <row r="86" spans="1:5">
      <c r="A86" t="str">
        <f>IMPOWER(IMPRODUCT($C$5,' Experimetal D3_1'!A82*2*PI()),$C$4)</f>
        <v>0</v>
      </c>
      <c r="B86" t="e">
        <f t="shared" si="3"/>
        <v>#NUM!</v>
      </c>
      <c r="C86" t="e">
        <f t="shared" si="4"/>
        <v>#NUM!</v>
      </c>
      <c r="D86" t="e">
        <f t="shared" si="5"/>
        <v>#NUM!</v>
      </c>
      <c r="E86" t="e">
        <f>((C86-' Experimetal D3_1'!B82)^2+(D86-' Experimetal D3_1'!#REF!)^2)/((' Experimetal D3_1'!B82)^2+(' Experimetal D3_1'!#REF!)^2)</f>
        <v>#NUM!</v>
      </c>
    </row>
    <row r="87" spans="1:5">
      <c r="A87" t="str">
        <f>IMPOWER(IMPRODUCT($C$5,' Experimetal D3_1'!A83*2*PI()),$C$4)</f>
        <v>0</v>
      </c>
      <c r="B87" t="e">
        <f t="shared" si="3"/>
        <v>#NUM!</v>
      </c>
      <c r="C87" t="e">
        <f t="shared" si="4"/>
        <v>#NUM!</v>
      </c>
      <c r="D87" t="e">
        <f t="shared" si="5"/>
        <v>#NUM!</v>
      </c>
      <c r="E87" t="e">
        <f>((C87-' Experimetal D3_1'!B83)^2+(D87-' Experimetal D3_1'!#REF!)^2)/((' Experimetal D3_1'!B83)^2+(' Experimetal D3_1'!#REF!)^2)</f>
        <v>#NUM!</v>
      </c>
    </row>
    <row r="88" spans="1:5">
      <c r="A88" t="str">
        <f>IMPOWER(IMPRODUCT($C$5,' Experimetal D3_1'!A84*2*PI()),$C$4)</f>
        <v>0</v>
      </c>
      <c r="B88" t="e">
        <f t="shared" si="3"/>
        <v>#NUM!</v>
      </c>
      <c r="C88" t="e">
        <f t="shared" si="4"/>
        <v>#NUM!</v>
      </c>
      <c r="D88" t="e">
        <f t="shared" si="5"/>
        <v>#NUM!</v>
      </c>
      <c r="E88" t="e">
        <f>((C88-' Experimetal D3_1'!B84)^2+(D88-' Experimetal D3_1'!#REF!)^2)/((' Experimetal D3_1'!B84)^2+(' Experimetal D3_1'!#REF!)^2)</f>
        <v>#NUM!</v>
      </c>
    </row>
    <row r="89" spans="1:5">
      <c r="A89" t="str">
        <f>IMPOWER(IMPRODUCT($C$5,' Experimetal D3_1'!A85*2*PI()),$C$4)</f>
        <v>0</v>
      </c>
      <c r="B89" t="e">
        <f t="shared" si="3"/>
        <v>#NUM!</v>
      </c>
      <c r="C89" t="e">
        <f t="shared" si="4"/>
        <v>#NUM!</v>
      </c>
      <c r="D89" t="e">
        <f t="shared" si="5"/>
        <v>#NUM!</v>
      </c>
      <c r="E89" t="e">
        <f>((C89-' Experimetal D3_1'!B85)^2+(D89-' Experimetal D3_1'!#REF!)^2)/((' Experimetal D3_1'!B85)^2+(' Experimetal D3_1'!#REF!)^2)</f>
        <v>#NUM!</v>
      </c>
    </row>
    <row r="90" spans="1:5">
      <c r="A90" t="str">
        <f>IMPOWER(IMPRODUCT($C$5,' Experimetal D3_1'!A86*2*PI()),$C$4)</f>
        <v>0</v>
      </c>
      <c r="B90" t="e">
        <f t="shared" si="3"/>
        <v>#NUM!</v>
      </c>
      <c r="C90" t="e">
        <f t="shared" si="4"/>
        <v>#NUM!</v>
      </c>
      <c r="D90" t="e">
        <f t="shared" si="5"/>
        <v>#NUM!</v>
      </c>
      <c r="E90" t="e">
        <f>((C90-' Experimetal D3_1'!B86)^2+(D90-' Experimetal D3_1'!#REF!)^2)/((' Experimetal D3_1'!B86)^2+(' Experimetal D3_1'!#REF!)^2)</f>
        <v>#NUM!</v>
      </c>
    </row>
    <row r="91" spans="1:5">
      <c r="A91" t="str">
        <f>IMPOWER(IMPRODUCT($C$5,' Experimetal D3_1'!A87*2*PI()),$C$4)</f>
        <v>0</v>
      </c>
      <c r="B91" t="e">
        <f t="shared" si="3"/>
        <v>#NUM!</v>
      </c>
      <c r="C91" t="e">
        <f t="shared" si="4"/>
        <v>#NUM!</v>
      </c>
      <c r="D91" t="e">
        <f t="shared" si="5"/>
        <v>#NUM!</v>
      </c>
      <c r="E91" t="e">
        <f>((C91-' Experimetal D3_1'!B87)^2+(D91-' Experimetal D3_1'!#REF!)^2)/((' Experimetal D3_1'!B87)^2+(' Experimetal D3_1'!#REF!)^2)</f>
        <v>#NUM!</v>
      </c>
    </row>
    <row r="92" spans="1:5">
      <c r="A92" t="str">
        <f>IMPOWER(IMPRODUCT($C$5,' Experimetal D3_1'!A88*2*PI()),$C$4)</f>
        <v>0</v>
      </c>
      <c r="B92" t="e">
        <f t="shared" si="3"/>
        <v>#NUM!</v>
      </c>
      <c r="C92" t="e">
        <f t="shared" si="4"/>
        <v>#NUM!</v>
      </c>
      <c r="D92" t="e">
        <f t="shared" si="5"/>
        <v>#NUM!</v>
      </c>
      <c r="E92" t="e">
        <f>((C92-' Experimetal D3_1'!B88)^2+(D92-' Experimetal D3_1'!#REF!)^2)/((' Experimetal D3_1'!B88)^2+(' Experimetal D3_1'!#REF!)^2)</f>
        <v>#NUM!</v>
      </c>
    </row>
    <row r="93" spans="1:5">
      <c r="A93" t="str">
        <f>IMPOWER(IMPRODUCT($C$5,' Experimetal D3_1'!A89*2*PI()),$C$4)</f>
        <v>0</v>
      </c>
      <c r="B93" t="e">
        <f t="shared" si="3"/>
        <v>#NUM!</v>
      </c>
      <c r="C93" t="e">
        <f t="shared" si="4"/>
        <v>#NUM!</v>
      </c>
      <c r="D93" t="e">
        <f t="shared" si="5"/>
        <v>#NUM!</v>
      </c>
      <c r="E93" t="e">
        <f>((C93-' Experimetal D3_1'!B89)^2+(D93-' Experimetal D3_1'!#REF!)^2)/((' Experimetal D3_1'!B89)^2+(' Experimetal D3_1'!#REF!)^2)</f>
        <v>#NUM!</v>
      </c>
    </row>
    <row r="94" spans="1:5">
      <c r="A94" t="str">
        <f>IMPOWER(IMPRODUCT($C$5,' Experimetal D3_1'!A90*2*PI()),$C$4)</f>
        <v>0</v>
      </c>
      <c r="B94" t="e">
        <f t="shared" si="3"/>
        <v>#NUM!</v>
      </c>
      <c r="C94" t="e">
        <f t="shared" si="4"/>
        <v>#NUM!</v>
      </c>
      <c r="D94" t="e">
        <f t="shared" si="5"/>
        <v>#NUM!</v>
      </c>
      <c r="E94" t="e">
        <f>((C94-' Experimetal D3_1'!B90)^2+(D94-' Experimetal D3_1'!#REF!)^2)/((' Experimetal D3_1'!B90)^2+(' Experimetal D3_1'!#REF!)^2)</f>
        <v>#NUM!</v>
      </c>
    </row>
    <row r="95" spans="1:5">
      <c r="A95" t="str">
        <f>IMPOWER(IMPRODUCT($C$5,' Experimetal D3_1'!A91*2*PI()),$C$4)</f>
        <v>0</v>
      </c>
      <c r="B95" t="e">
        <f t="shared" si="3"/>
        <v>#NUM!</v>
      </c>
      <c r="C95" t="e">
        <f t="shared" si="4"/>
        <v>#NUM!</v>
      </c>
      <c r="D95" t="e">
        <f t="shared" si="5"/>
        <v>#NUM!</v>
      </c>
      <c r="E95" t="e">
        <f>((C95-' Experimetal D3_1'!B91)^2+(D95-' Experimetal D3_1'!#REF!)^2)/((' Experimetal D3_1'!B91)^2+(' Experimetal D3_1'!#REF!)^2)</f>
        <v>#NUM!</v>
      </c>
    </row>
    <row r="96" spans="1:5">
      <c r="A96" t="str">
        <f>IMPOWER(IMPRODUCT($C$5,' Experimetal D3_1'!A92*2*PI()),$C$4)</f>
        <v>0</v>
      </c>
      <c r="B96" t="e">
        <f t="shared" si="3"/>
        <v>#NUM!</v>
      </c>
      <c r="C96" t="e">
        <f t="shared" si="4"/>
        <v>#NUM!</v>
      </c>
      <c r="D96" t="e">
        <f t="shared" si="5"/>
        <v>#NUM!</v>
      </c>
      <c r="E96" t="e">
        <f>((C96-' Experimetal D3_1'!B92)^2+(D96-' Experimetal D3_1'!#REF!)^2)/((' Experimetal D3_1'!B92)^2+(' Experimetal D3_1'!#REF!)^2)</f>
        <v>#NUM!</v>
      </c>
    </row>
    <row r="97" spans="1:5">
      <c r="A97" t="str">
        <f>IMPOWER(IMPRODUCT($C$5,' Experimetal D3_1'!A93*2*PI()),$C$4)</f>
        <v>0</v>
      </c>
      <c r="B97" t="e">
        <f t="shared" si="3"/>
        <v>#NUM!</v>
      </c>
      <c r="C97" t="e">
        <f t="shared" si="4"/>
        <v>#NUM!</v>
      </c>
      <c r="D97" t="e">
        <f t="shared" si="5"/>
        <v>#NUM!</v>
      </c>
      <c r="E97" t="e">
        <f>((C97-' Experimetal D3_1'!B93)^2+(D97-' Experimetal D3_1'!#REF!)^2)/((' Experimetal D3_1'!B93)^2+(' Experimetal D3_1'!#REF!)^2)</f>
        <v>#NUM!</v>
      </c>
    </row>
    <row r="98" spans="1:5">
      <c r="A98" t="str">
        <f>IMPOWER(IMPRODUCT($C$5,' Experimetal D3_1'!A94*2*PI()),$C$4)</f>
        <v>0</v>
      </c>
      <c r="B98" t="e">
        <f t="shared" si="3"/>
        <v>#NUM!</v>
      </c>
      <c r="C98" t="e">
        <f t="shared" si="4"/>
        <v>#NUM!</v>
      </c>
      <c r="D98" t="e">
        <f t="shared" si="5"/>
        <v>#NUM!</v>
      </c>
      <c r="E98" t="e">
        <f>((C98-' Experimetal D3_1'!B94)^2+(D98-' Experimetal D3_1'!#REF!)^2)/((' Experimetal D3_1'!B94)^2+(' Experimetal D3_1'!#REF!)^2)</f>
        <v>#NUM!</v>
      </c>
    </row>
    <row r="99" spans="1:5">
      <c r="A99" t="str">
        <f>IMPOWER(IMPRODUCT($C$5,' Experimetal D3_1'!A95*2*PI()),$C$4)</f>
        <v>0</v>
      </c>
      <c r="B99" t="e">
        <f t="shared" si="3"/>
        <v>#NUM!</v>
      </c>
      <c r="C99" t="e">
        <f t="shared" si="4"/>
        <v>#NUM!</v>
      </c>
      <c r="D99" t="e">
        <f t="shared" si="5"/>
        <v>#NUM!</v>
      </c>
      <c r="E99" t="e">
        <f>((C99-' Experimetal D3_1'!B95)^2+(D99-' Experimetal D3_1'!#REF!)^2)/((' Experimetal D3_1'!B95)^2+(' Experimetal D3_1'!#REF!)^2)</f>
        <v>#NUM!</v>
      </c>
    </row>
    <row r="100" spans="1:5">
      <c r="A100" t="str">
        <f>IMPOWER(IMPRODUCT($C$5,' Experimetal D3_1'!A96*2*PI()),$C$4)</f>
        <v>0</v>
      </c>
      <c r="B100" t="e">
        <f t="shared" si="3"/>
        <v>#NUM!</v>
      </c>
      <c r="C100" t="e">
        <f t="shared" si="4"/>
        <v>#NUM!</v>
      </c>
      <c r="D100" t="e">
        <f t="shared" si="5"/>
        <v>#NUM!</v>
      </c>
      <c r="E100" t="e">
        <f>((C100-' Experimetal D3_1'!B96)^2+(D100-' Experimetal D3_1'!#REF!)^2)/((' Experimetal D3_1'!B96)^2+(' Experimetal D3_1'!#REF!)^2)</f>
        <v>#NUM!</v>
      </c>
    </row>
    <row r="101" spans="1:5">
      <c r="A101" t="str">
        <f>IMPOWER(IMPRODUCT($C$5,' Experimetal D3_1'!A97*2*PI()),$C$4)</f>
        <v>0</v>
      </c>
      <c r="B101" t="e">
        <f t="shared" si="3"/>
        <v>#NUM!</v>
      </c>
      <c r="C101" t="e">
        <f t="shared" si="4"/>
        <v>#NUM!</v>
      </c>
      <c r="D101" t="e">
        <f t="shared" si="5"/>
        <v>#NUM!</v>
      </c>
      <c r="E101" t="e">
        <f>((C101-' Experimetal D3_1'!B97)^2+(D101-' Experimetal D3_1'!#REF!)^2)/((' Experimetal D3_1'!B97)^2+(' Experimetal D3_1'!#REF!)^2)</f>
        <v>#NUM!</v>
      </c>
    </row>
    <row r="102" spans="1:5">
      <c r="A102" t="str">
        <f>IMPOWER(IMPRODUCT($C$5,' Experimetal D3_1'!A98*2*PI()),$C$4)</f>
        <v>0</v>
      </c>
      <c r="B102" t="e">
        <f t="shared" si="3"/>
        <v>#NUM!</v>
      </c>
      <c r="C102" t="e">
        <f t="shared" si="4"/>
        <v>#NUM!</v>
      </c>
      <c r="D102" t="e">
        <f t="shared" si="5"/>
        <v>#NUM!</v>
      </c>
      <c r="E102" t="e">
        <f>((C102-' Experimetal D3_1'!B98)^2+(D102-' Experimetal D3_1'!#REF!)^2)/((' Experimetal D3_1'!B98)^2+(' Experimetal D3_1'!#REF!)^2)</f>
        <v>#NUM!</v>
      </c>
    </row>
    <row r="103" spans="1:5">
      <c r="A103" t="str">
        <f>IMPOWER(IMPRODUCT($C$5,' Experimetal D3_1'!A99*2*PI()),$C$4)</f>
        <v>0</v>
      </c>
      <c r="B103" t="e">
        <f t="shared" si="3"/>
        <v>#NUM!</v>
      </c>
      <c r="C103" t="e">
        <f t="shared" si="4"/>
        <v>#NUM!</v>
      </c>
      <c r="D103" t="e">
        <f t="shared" si="5"/>
        <v>#NUM!</v>
      </c>
      <c r="E103" t="e">
        <f>((C103-' Experimetal D3_1'!B99)^2+(D103-' Experimetal D3_1'!#REF!)^2)/((' Experimetal D3_1'!B99)^2+(' Experimetal D3_1'!#REF!)^2)</f>
        <v>#NUM!</v>
      </c>
    </row>
    <row r="104" spans="1:5">
      <c r="A104" t="str">
        <f>IMPOWER(IMPRODUCT($C$5,' Experimetal D3_1'!A100*2*PI()),$C$4)</f>
        <v>0</v>
      </c>
      <c r="B104" t="e">
        <f t="shared" si="3"/>
        <v>#NUM!</v>
      </c>
      <c r="C104" t="e">
        <f t="shared" si="4"/>
        <v>#NUM!</v>
      </c>
      <c r="D104" t="e">
        <f t="shared" si="5"/>
        <v>#NUM!</v>
      </c>
      <c r="E104" t="e">
        <f>((C104-' Experimetal D3_1'!B100)^2+(D104-' Experimetal D3_1'!#REF!)^2)/((' Experimetal D3_1'!B100)^2+(' Experimetal D3_1'!#REF!)^2)</f>
        <v>#NUM!</v>
      </c>
    </row>
    <row r="105" spans="1:5">
      <c r="A105" t="str">
        <f>IMPOWER(IMPRODUCT($C$5,' Experimetal D3_1'!A101*2*PI()),$C$4)</f>
        <v>0</v>
      </c>
      <c r="B105" t="e">
        <f t="shared" si="3"/>
        <v>#NUM!</v>
      </c>
      <c r="C105" t="e">
        <f t="shared" si="4"/>
        <v>#NUM!</v>
      </c>
      <c r="D105" t="e">
        <f t="shared" si="5"/>
        <v>#NUM!</v>
      </c>
      <c r="E105" t="e">
        <f>((C105-' Experimetal D3_1'!B101)^2+(D105-' Experimetal D3_1'!#REF!)^2)/((' Experimetal D3_1'!B101)^2+(' Experimetal D3_1'!#REF!)^2)</f>
        <v>#NUM!</v>
      </c>
    </row>
    <row r="106" spans="1:5">
      <c r="A106" t="str">
        <f>IMPOWER(IMPRODUCT($C$5,' Experimetal D3_1'!A102*2*PI()),$C$4)</f>
        <v>0</v>
      </c>
      <c r="B106" t="e">
        <f t="shared" si="3"/>
        <v>#NUM!</v>
      </c>
      <c r="C106" t="e">
        <f t="shared" si="4"/>
        <v>#NUM!</v>
      </c>
      <c r="D106" t="e">
        <f t="shared" si="5"/>
        <v>#NUM!</v>
      </c>
      <c r="E106" t="e">
        <f>((C106-' Experimetal D3_1'!B102)^2+(D106-' Experimetal D3_1'!#REF!)^2)/((' Experimetal D3_1'!B102)^2+(' Experimetal D3_1'!#REF!)^2)</f>
        <v>#NUM!</v>
      </c>
    </row>
    <row r="107" spans="1:5">
      <c r="A107" t="str">
        <f>IMPOWER(IMPRODUCT($C$5,' Experimetal D3_1'!A103*2*PI()),$C$4)</f>
        <v>0</v>
      </c>
      <c r="B107" t="e">
        <f t="shared" si="3"/>
        <v>#NUM!</v>
      </c>
      <c r="C107" t="e">
        <f t="shared" si="4"/>
        <v>#NUM!</v>
      </c>
      <c r="D107" t="e">
        <f t="shared" si="5"/>
        <v>#NUM!</v>
      </c>
      <c r="E107" t="e">
        <f>((C107-' Experimetal D3_1'!B103)^2+(D107-' Experimetal D3_1'!#REF!)^2)/((' Experimetal D3_1'!B103)^2+(' Experimetal D3_1'!#REF!)^2)</f>
        <v>#NUM!</v>
      </c>
    </row>
    <row r="108" spans="1:5">
      <c r="D108" t="s">
        <v>19</v>
      </c>
      <c r="E108" t="e">
        <f>+SUM(E8:E107)</f>
        <v>#REF!</v>
      </c>
    </row>
  </sheetData>
  <mergeCells count="1">
    <mergeCell ref="B6:E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 Experimetal D3_1</vt:lpstr>
      <vt:lpstr> Experimetal D3_2</vt:lpstr>
      <vt:lpstr> Experimetal D12_1</vt:lpstr>
      <vt:lpstr>Sheet2</vt:lpstr>
      <vt:lpstr>Uniform</vt:lpstr>
    </vt:vector>
  </TitlesOfParts>
  <Company>Indian Institute Of Technology Bombay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</dc:creator>
  <cp:lastModifiedBy>Yugal Sharma</cp:lastModifiedBy>
  <dcterms:created xsi:type="dcterms:W3CDTF">2023-08-11T05:36:54Z</dcterms:created>
  <dcterms:modified xsi:type="dcterms:W3CDTF">2024-05-13T11:39:42Z</dcterms:modified>
</cp:coreProperties>
</file>