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ode\github.com\yugal0\fitting-experimental\exp data\EIS mpt files\basu single\"/>
    </mc:Choice>
  </mc:AlternateContent>
  <xr:revisionPtr revIDLastSave="0" documentId="13_ncr:1_{6E4DF5E2-2CE4-442E-8967-CAB57C05EFD1}" xr6:coauthVersionLast="36" xr6:coauthVersionMax="36" xr10:uidLastSave="{00000000-0000-0000-0000-000000000000}"/>
  <bookViews>
    <workbookView xWindow="0" yWindow="0" windowWidth="21570" windowHeight="9285" xr2:uid="{6A581594-5CD7-44DC-B020-6FA0BFB8B920}"/>
  </bookViews>
  <sheets>
    <sheet name="Sheet1" sheetId="6" r:id="rId1"/>
    <sheet name=" Experimetal S3_1" sheetId="2" r:id="rId2"/>
    <sheet name=" Experimetal S3_2" sheetId="9" r:id="rId3"/>
    <sheet name="Sheet2" sheetId="7" r:id="rId4"/>
    <sheet name="Uniform" sheetId="3" r:id="rId5"/>
  </sheets>
  <definedNames>
    <definedName name="solver_adj" localSheetId="4" hidden="1">Uniform!$C$2,Uniform!$C$3,Uniform!$C$4</definedName>
    <definedName name="solver_cvg" localSheetId="4" hidden="1">0.000000001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Uniform!$C$2</definedName>
    <definedName name="solver_lhs2" localSheetId="4" hidden="1">Uniform!$C$2</definedName>
    <definedName name="solver_lhs3" localSheetId="4" hidden="1">Uniform!$C$3</definedName>
    <definedName name="solver_lhs4" localSheetId="4" hidden="1">Uniform!$C$3</definedName>
    <definedName name="solver_lhs5" localSheetId="4" hidden="1">Uniform!$C$4</definedName>
    <definedName name="solver_lhs6" localSheetId="4" hidden="1">Uniform!$C$4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6</definedName>
    <definedName name="solver_nwt" localSheetId="4" hidden="1">1</definedName>
    <definedName name="solver_opt" localSheetId="4" hidden="1">Uniform!$F$3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3</definedName>
    <definedName name="solver_rel3" localSheetId="4" hidden="1">1</definedName>
    <definedName name="solver_rel4" localSheetId="4" hidden="1">3</definedName>
    <definedName name="solver_rel5" localSheetId="4" hidden="1">1</definedName>
    <definedName name="solver_rel6" localSheetId="4" hidden="1">3</definedName>
    <definedName name="solver_rhs1" localSheetId="4" hidden="1">3*(' Experimetal S3_1'!$B$4-' Experimetal S3_1'!$B$103)</definedName>
    <definedName name="solver_rhs2" localSheetId="4" hidden="1">0.001</definedName>
    <definedName name="solver_rhs3" localSheetId="4" hidden="1">1</definedName>
    <definedName name="solver_rhs4" localSheetId="4" hidden="1">0.00001</definedName>
    <definedName name="solver_rhs5" localSheetId="4" hidden="1">1</definedName>
    <definedName name="solver_rhs6" localSheetId="4" hidden="1">0.1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H3" i="6"/>
  <c r="C9" i="6"/>
  <c r="C3" i="6" l="1"/>
  <c r="C1" i="7"/>
  <c r="H2" i="6" l="1"/>
  <c r="I2" i="6" s="1"/>
  <c r="C2" i="6"/>
  <c r="A9" i="3" l="1"/>
  <c r="B9" i="3" s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B22" i="3" s="1"/>
  <c r="A23" i="3"/>
  <c r="A24" i="3"/>
  <c r="A25" i="3"/>
  <c r="B25" i="3" s="1"/>
  <c r="A26" i="3"/>
  <c r="B26" i="3" s="1"/>
  <c r="A27" i="3"/>
  <c r="A28" i="3"/>
  <c r="A29" i="3"/>
  <c r="A30" i="3"/>
  <c r="A31" i="3"/>
  <c r="B31" i="3" s="1"/>
  <c r="A32" i="3"/>
  <c r="A33" i="3"/>
  <c r="B33" i="3" s="1"/>
  <c r="C33" i="3" s="1"/>
  <c r="A34" i="3"/>
  <c r="B34" i="3" s="1"/>
  <c r="A35" i="3"/>
  <c r="B35" i="3" s="1"/>
  <c r="A36" i="3"/>
  <c r="B36" i="3" s="1"/>
  <c r="C36" i="3" s="1"/>
  <c r="A37" i="3"/>
  <c r="A38" i="3"/>
  <c r="A39" i="3"/>
  <c r="A40" i="3"/>
  <c r="A41" i="3"/>
  <c r="A42" i="3"/>
  <c r="A43" i="3"/>
  <c r="A44" i="3"/>
  <c r="A45" i="3"/>
  <c r="B45" i="3" s="1"/>
  <c r="A46" i="3"/>
  <c r="A47" i="3"/>
  <c r="A48" i="3"/>
  <c r="B48" i="3" s="1"/>
  <c r="A49" i="3"/>
  <c r="A50" i="3"/>
  <c r="A51" i="3"/>
  <c r="A52" i="3"/>
  <c r="A53" i="3"/>
  <c r="A54" i="3"/>
  <c r="B54" i="3" s="1"/>
  <c r="C54" i="3" s="1"/>
  <c r="A55" i="3"/>
  <c r="B55" i="3" s="1"/>
  <c r="A56" i="3"/>
  <c r="B56" i="3" s="1"/>
  <c r="A57" i="3"/>
  <c r="B57" i="3" s="1"/>
  <c r="A58" i="3"/>
  <c r="A59" i="3"/>
  <c r="A60" i="3"/>
  <c r="A61" i="3"/>
  <c r="A62" i="3"/>
  <c r="A63" i="3"/>
  <c r="A64" i="3"/>
  <c r="A65" i="3"/>
  <c r="A66" i="3"/>
  <c r="A67" i="3"/>
  <c r="B67" i="3" s="1"/>
  <c r="A68" i="3"/>
  <c r="A69" i="3"/>
  <c r="B69" i="3" s="1"/>
  <c r="C69" i="3" s="1"/>
  <c r="A70" i="3"/>
  <c r="B70" i="3" s="1"/>
  <c r="A71" i="3"/>
  <c r="A72" i="3"/>
  <c r="B72" i="3" s="1"/>
  <c r="C72" i="3" s="1"/>
  <c r="A73" i="3"/>
  <c r="B73" i="3" s="1"/>
  <c r="D73" i="3" s="1"/>
  <c r="A74" i="3"/>
  <c r="A75" i="3"/>
  <c r="B75" i="3" s="1"/>
  <c r="C75" i="3" s="1"/>
  <c r="A76" i="3"/>
  <c r="B76" i="3" s="1"/>
  <c r="C76" i="3" s="1"/>
  <c r="A77" i="3"/>
  <c r="B77" i="3" s="1"/>
  <c r="A78" i="3"/>
  <c r="A79" i="3"/>
  <c r="A80" i="3"/>
  <c r="A81" i="3"/>
  <c r="B81" i="3" s="1"/>
  <c r="A82" i="3"/>
  <c r="B82" i="3" s="1"/>
  <c r="A83" i="3"/>
  <c r="A84" i="3"/>
  <c r="A85" i="3"/>
  <c r="A86" i="3"/>
  <c r="A87" i="3"/>
  <c r="A88" i="3"/>
  <c r="B88" i="3" s="1"/>
  <c r="A89" i="3"/>
  <c r="B89" i="3" s="1"/>
  <c r="A90" i="3"/>
  <c r="A91" i="3"/>
  <c r="B91" i="3" s="1"/>
  <c r="C91" i="3" s="1"/>
  <c r="A92" i="3"/>
  <c r="A93" i="3"/>
  <c r="B93" i="3" s="1"/>
  <c r="C93" i="3" s="1"/>
  <c r="A94" i="3"/>
  <c r="A95" i="3"/>
  <c r="B95" i="3" s="1"/>
  <c r="A96" i="3"/>
  <c r="B96" i="3" s="1"/>
  <c r="C96" i="3" s="1"/>
  <c r="A97" i="3"/>
  <c r="B97" i="3" s="1"/>
  <c r="C97" i="3" s="1"/>
  <c r="A98" i="3"/>
  <c r="B98" i="3" s="1"/>
  <c r="A99" i="3"/>
  <c r="B99" i="3" s="1"/>
  <c r="A100" i="3"/>
  <c r="A101" i="3"/>
  <c r="A102" i="3"/>
  <c r="A103" i="3"/>
  <c r="A104" i="3"/>
  <c r="B104" i="3" s="1"/>
  <c r="C104" i="3" s="1"/>
  <c r="A105" i="3"/>
  <c r="A106" i="3"/>
  <c r="A107" i="3"/>
  <c r="A8" i="3"/>
  <c r="B19" i="3" l="1"/>
  <c r="C19" i="3" s="1"/>
  <c r="B74" i="3"/>
  <c r="D74" i="3" s="1"/>
  <c r="B53" i="3"/>
  <c r="D53" i="3" s="1"/>
  <c r="B32" i="3"/>
  <c r="C32" i="3" s="1"/>
  <c r="C73" i="3"/>
  <c r="E73" i="3" s="1"/>
  <c r="B52" i="3"/>
  <c r="C52" i="3" s="1"/>
  <c r="B94" i="3"/>
  <c r="D94" i="3" s="1"/>
  <c r="B30" i="3"/>
  <c r="C30" i="3" s="1"/>
  <c r="B51" i="3"/>
  <c r="B29" i="3"/>
  <c r="C29" i="3" s="1"/>
  <c r="B92" i="3"/>
  <c r="D92" i="3" s="1"/>
  <c r="B71" i="3"/>
  <c r="D71" i="3" s="1"/>
  <c r="B50" i="3"/>
  <c r="D50" i="3" s="1"/>
  <c r="B28" i="3"/>
  <c r="D28" i="3" s="1"/>
  <c r="B49" i="3"/>
  <c r="D49" i="3" s="1"/>
  <c r="B27" i="3"/>
  <c r="D27" i="3" s="1"/>
  <c r="B90" i="3"/>
  <c r="D90" i="3" s="1"/>
  <c r="B47" i="3"/>
  <c r="C47" i="3" s="1"/>
  <c r="B68" i="3"/>
  <c r="C68" i="3" s="1"/>
  <c r="B24" i="3"/>
  <c r="D24" i="3" s="1"/>
  <c r="B46" i="3"/>
  <c r="D46" i="3" s="1"/>
  <c r="B23" i="3"/>
  <c r="D23" i="3" s="1"/>
  <c r="B87" i="3"/>
  <c r="C87" i="3" s="1"/>
  <c r="B66" i="3"/>
  <c r="C66" i="3" s="1"/>
  <c r="B44" i="3"/>
  <c r="C44" i="3" s="1"/>
  <c r="B21" i="3"/>
  <c r="C21" i="3" s="1"/>
  <c r="B20" i="3"/>
  <c r="C20" i="3" s="1"/>
  <c r="B65" i="3"/>
  <c r="C65" i="3" s="1"/>
  <c r="B85" i="3"/>
  <c r="C85" i="3" s="1"/>
  <c r="B64" i="3"/>
  <c r="C64" i="3" s="1"/>
  <c r="B43" i="3"/>
  <c r="B18" i="3"/>
  <c r="D18" i="3" s="1"/>
  <c r="B107" i="3"/>
  <c r="C107" i="3" s="1"/>
  <c r="B106" i="3"/>
  <c r="C106" i="3" s="1"/>
  <c r="B84" i="3"/>
  <c r="C84" i="3" s="1"/>
  <c r="B17" i="3"/>
  <c r="D17" i="3" s="1"/>
  <c r="B16" i="3"/>
  <c r="C16" i="3" s="1"/>
  <c r="B86" i="3"/>
  <c r="C86" i="3" s="1"/>
  <c r="B105" i="3"/>
  <c r="C105" i="3" s="1"/>
  <c r="B63" i="3"/>
  <c r="C63" i="3" s="1"/>
  <c r="B42" i="3"/>
  <c r="C42" i="3" s="1"/>
  <c r="B83" i="3"/>
  <c r="C83" i="3" s="1"/>
  <c r="B62" i="3"/>
  <c r="C62" i="3" s="1"/>
  <c r="B41" i="3"/>
  <c r="C41" i="3" s="1"/>
  <c r="B15" i="3"/>
  <c r="C15" i="3" s="1"/>
  <c r="B61" i="3"/>
  <c r="C61" i="3" s="1"/>
  <c r="B40" i="3"/>
  <c r="C40" i="3" s="1"/>
  <c r="B14" i="3"/>
  <c r="C14" i="3" s="1"/>
  <c r="B13" i="3"/>
  <c r="D13" i="3" s="1"/>
  <c r="B103" i="3"/>
  <c r="C103" i="3" s="1"/>
  <c r="B60" i="3"/>
  <c r="D60" i="3" s="1"/>
  <c r="B39" i="3"/>
  <c r="C39" i="3" s="1"/>
  <c r="B102" i="3"/>
  <c r="D102" i="3" s="1"/>
  <c r="B80" i="3"/>
  <c r="D80" i="3" s="1"/>
  <c r="B38" i="3"/>
  <c r="D38" i="3" s="1"/>
  <c r="B12" i="3"/>
  <c r="C12" i="3" s="1"/>
  <c r="B101" i="3"/>
  <c r="C101" i="3" s="1"/>
  <c r="B79" i="3"/>
  <c r="C79" i="3" s="1"/>
  <c r="B59" i="3"/>
  <c r="B37" i="3"/>
  <c r="C37" i="3" s="1"/>
  <c r="B11" i="3"/>
  <c r="C11" i="3" s="1"/>
  <c r="B100" i="3"/>
  <c r="C100" i="3" s="1"/>
  <c r="B78" i="3"/>
  <c r="C78" i="3" s="1"/>
  <c r="B58" i="3"/>
  <c r="C58" i="3" s="1"/>
  <c r="B10" i="3"/>
  <c r="D10" i="3" s="1"/>
  <c r="C55" i="3"/>
  <c r="D55" i="3"/>
  <c r="D34" i="3"/>
  <c r="C34" i="3"/>
  <c r="C31" i="3"/>
  <c r="D31" i="3"/>
  <c r="C95" i="3"/>
  <c r="D95" i="3"/>
  <c r="C48" i="3"/>
  <c r="D48" i="3"/>
  <c r="C26" i="3"/>
  <c r="D26" i="3"/>
  <c r="C25" i="3"/>
  <c r="D25" i="3"/>
  <c r="D98" i="3"/>
  <c r="C98" i="3"/>
  <c r="C45" i="3"/>
  <c r="D45" i="3"/>
  <c r="C22" i="3"/>
  <c r="D22" i="3"/>
  <c r="D89" i="3"/>
  <c r="C89" i="3"/>
  <c r="C88" i="3"/>
  <c r="D88" i="3"/>
  <c r="D99" i="3"/>
  <c r="C99" i="3"/>
  <c r="C67" i="3"/>
  <c r="D67" i="3"/>
  <c r="C70" i="3"/>
  <c r="D70" i="3"/>
  <c r="D82" i="3"/>
  <c r="C82" i="3"/>
  <c r="D81" i="3"/>
  <c r="C81" i="3"/>
  <c r="C77" i="3"/>
  <c r="D77" i="3"/>
  <c r="C57" i="3"/>
  <c r="D57" i="3"/>
  <c r="C56" i="3"/>
  <c r="D56" i="3"/>
  <c r="C35" i="3"/>
  <c r="D35" i="3"/>
  <c r="C9" i="3"/>
  <c r="D9" i="3"/>
  <c r="D104" i="3"/>
  <c r="E104" i="3" s="1"/>
  <c r="D72" i="3"/>
  <c r="E72" i="3" s="1"/>
  <c r="D91" i="3"/>
  <c r="E91" i="3" s="1"/>
  <c r="D97" i="3"/>
  <c r="E97" i="3" s="1"/>
  <c r="D33" i="3"/>
  <c r="E33" i="3" s="1"/>
  <c r="D96" i="3"/>
  <c r="E96" i="3" s="1"/>
  <c r="D76" i="3"/>
  <c r="E76" i="3" s="1"/>
  <c r="D69" i="3"/>
  <c r="E69" i="3" s="1"/>
  <c r="D75" i="3"/>
  <c r="E75" i="3" s="1"/>
  <c r="D36" i="3"/>
  <c r="E36" i="3" s="1"/>
  <c r="D93" i="3"/>
  <c r="E93" i="3" s="1"/>
  <c r="D54" i="3"/>
  <c r="E54" i="3" s="1"/>
  <c r="B8" i="3"/>
  <c r="D8" i="3" s="1"/>
  <c r="E77" i="3" l="1"/>
  <c r="E82" i="3"/>
  <c r="E45" i="3"/>
  <c r="E99" i="3"/>
  <c r="E98" i="3"/>
  <c r="E95" i="3"/>
  <c r="E56" i="3"/>
  <c r="E81" i="3"/>
  <c r="E88" i="3"/>
  <c r="E57" i="3"/>
  <c r="E31" i="3"/>
  <c r="E89" i="3"/>
  <c r="E22" i="3"/>
  <c r="E25" i="3"/>
  <c r="E35" i="3"/>
  <c r="E48" i="3"/>
  <c r="E9" i="3"/>
  <c r="E26" i="3"/>
  <c r="E34" i="3"/>
  <c r="E70" i="3"/>
  <c r="E67" i="3"/>
  <c r="E55" i="3"/>
  <c r="C74" i="3"/>
  <c r="E74" i="3" s="1"/>
  <c r="D19" i="3"/>
  <c r="E19" i="3" s="1"/>
  <c r="C46" i="3"/>
  <c r="E46" i="3" s="1"/>
  <c r="D66" i="3"/>
  <c r="E66" i="3" s="1"/>
  <c r="D40" i="3"/>
  <c r="E40" i="3" s="1"/>
  <c r="C28" i="3"/>
  <c r="E28" i="3" s="1"/>
  <c r="C94" i="3"/>
  <c r="E94" i="3" s="1"/>
  <c r="C92" i="3"/>
  <c r="E92" i="3" s="1"/>
  <c r="D12" i="3"/>
  <c r="E12" i="3" s="1"/>
  <c r="D47" i="3"/>
  <c r="E47" i="3" s="1"/>
  <c r="D86" i="3"/>
  <c r="E86" i="3" s="1"/>
  <c r="D78" i="3"/>
  <c r="E78" i="3" s="1"/>
  <c r="D41" i="3"/>
  <c r="E41" i="3" s="1"/>
  <c r="C49" i="3"/>
  <c r="E49" i="3" s="1"/>
  <c r="D61" i="3"/>
  <c r="E61" i="3" s="1"/>
  <c r="D105" i="3"/>
  <c r="E105" i="3" s="1"/>
  <c r="D14" i="3"/>
  <c r="E14" i="3" s="1"/>
  <c r="D32" i="3"/>
  <c r="E32" i="3" s="1"/>
  <c r="D64" i="3"/>
  <c r="E64" i="3" s="1"/>
  <c r="C17" i="3"/>
  <c r="E17" i="3" s="1"/>
  <c r="D85" i="3"/>
  <c r="E85" i="3" s="1"/>
  <c r="D87" i="3"/>
  <c r="E87" i="3" s="1"/>
  <c r="D83" i="3"/>
  <c r="E83" i="3" s="1"/>
  <c r="C24" i="3"/>
  <c r="E24" i="3" s="1"/>
  <c r="D16" i="3"/>
  <c r="E16" i="3" s="1"/>
  <c r="C27" i="3"/>
  <c r="E27" i="3" s="1"/>
  <c r="C50" i="3"/>
  <c r="E50" i="3" s="1"/>
  <c r="D15" i="3"/>
  <c r="E15" i="3" s="1"/>
  <c r="D20" i="3"/>
  <c r="E20" i="3" s="1"/>
  <c r="D39" i="3"/>
  <c r="E39" i="3" s="1"/>
  <c r="D29" i="3"/>
  <c r="E29" i="3" s="1"/>
  <c r="C60" i="3"/>
  <c r="E60" i="3" s="1"/>
  <c r="D100" i="3"/>
  <c r="E100" i="3" s="1"/>
  <c r="C71" i="3"/>
  <c r="E71" i="3" s="1"/>
  <c r="C18" i="3"/>
  <c r="E18" i="3" s="1"/>
  <c r="C43" i="3"/>
  <c r="D43" i="3"/>
  <c r="D59" i="3"/>
  <c r="C59" i="3"/>
  <c r="D79" i="3"/>
  <c r="E79" i="3" s="1"/>
  <c r="D107" i="3"/>
  <c r="E107" i="3" s="1"/>
  <c r="D11" i="3"/>
  <c r="E11" i="3" s="1"/>
  <c r="D62" i="3"/>
  <c r="E62" i="3" s="1"/>
  <c r="D37" i="3"/>
  <c r="E37" i="3" s="1"/>
  <c r="D58" i="3"/>
  <c r="E58" i="3" s="1"/>
  <c r="D101" i="3"/>
  <c r="E101" i="3" s="1"/>
  <c r="C13" i="3"/>
  <c r="E13" i="3" s="1"/>
  <c r="C102" i="3"/>
  <c r="E102" i="3" s="1"/>
  <c r="D63" i="3"/>
  <c r="E63" i="3" s="1"/>
  <c r="D30" i="3"/>
  <c r="E30" i="3" s="1"/>
  <c r="D106" i="3"/>
  <c r="E106" i="3" s="1"/>
  <c r="C10" i="3"/>
  <c r="E10" i="3" s="1"/>
  <c r="D44" i="3"/>
  <c r="E44" i="3" s="1"/>
  <c r="D21" i="3"/>
  <c r="E21" i="3" s="1"/>
  <c r="D68" i="3"/>
  <c r="E68" i="3" s="1"/>
  <c r="D103" i="3"/>
  <c r="E103" i="3" s="1"/>
  <c r="C90" i="3"/>
  <c r="E90" i="3" s="1"/>
  <c r="C80" i="3"/>
  <c r="E80" i="3" s="1"/>
  <c r="C23" i="3"/>
  <c r="E23" i="3" s="1"/>
  <c r="D51" i="3"/>
  <c r="C51" i="3"/>
  <c r="D65" i="3"/>
  <c r="E65" i="3" s="1"/>
  <c r="C53" i="3"/>
  <c r="E53" i="3" s="1"/>
  <c r="D52" i="3"/>
  <c r="E52" i="3" s="1"/>
  <c r="D42" i="3"/>
  <c r="E42" i="3" s="1"/>
  <c r="C38" i="3"/>
  <c r="E38" i="3" s="1"/>
  <c r="D84" i="3"/>
  <c r="E84" i="3" s="1"/>
  <c r="C8" i="3"/>
  <c r="E8" i="3" s="1"/>
  <c r="E51" i="3" l="1"/>
  <c r="E43" i="3"/>
  <c r="E59" i="3"/>
  <c r="F3" i="3" l="1"/>
  <c r="E108" i="3"/>
</calcChain>
</file>

<file path=xl/sharedStrings.xml><?xml version="1.0" encoding="utf-8"?>
<sst xmlns="http://schemas.openxmlformats.org/spreadsheetml/2006/main" count="88" uniqueCount="73">
  <si>
    <t>Freq</t>
  </si>
  <si>
    <t>Zreal</t>
  </si>
  <si>
    <t>Zimag</t>
  </si>
  <si>
    <t>Hz</t>
  </si>
  <si>
    <t>ohm</t>
  </si>
  <si>
    <t>R1</t>
  </si>
  <si>
    <t>alpha</t>
  </si>
  <si>
    <t>Real</t>
  </si>
  <si>
    <t>Imag</t>
  </si>
  <si>
    <t>Fittiing</t>
  </si>
  <si>
    <t>Error</t>
  </si>
  <si>
    <t>Exp Data</t>
  </si>
  <si>
    <t>Parameters</t>
  </si>
  <si>
    <t>R1Q</t>
  </si>
  <si>
    <t>Alpha</t>
  </si>
  <si>
    <t>Impedance</t>
  </si>
  <si>
    <t>IW</t>
  </si>
  <si>
    <t>complex</t>
  </si>
  <si>
    <t>i</t>
  </si>
  <si>
    <t>SUM ERROR</t>
  </si>
  <si>
    <t>Q</t>
  </si>
  <si>
    <t>filename</t>
  </si>
  <si>
    <t>Rsep</t>
  </si>
  <si>
    <t>k</t>
  </si>
  <si>
    <t>A</t>
  </si>
  <si>
    <t>eps</t>
  </si>
  <si>
    <t>d</t>
  </si>
  <si>
    <t>tau</t>
  </si>
  <si>
    <t>freq/Hz</t>
  </si>
  <si>
    <t>Re(Z)/Ohm</t>
  </si>
  <si>
    <t>ft</t>
  </si>
  <si>
    <t>fl</t>
  </si>
  <si>
    <t>Electrode Parameters (Thesis)</t>
  </si>
  <si>
    <t>Nm</t>
  </si>
  <si>
    <t>|Z|/Ohm</t>
  </si>
  <si>
    <t>Phase(Z)/deg</t>
  </si>
  <si>
    <t>time/s</t>
  </si>
  <si>
    <t>&lt;Ewe&gt;/V</t>
  </si>
  <si>
    <t>&lt;I&gt;/mA</t>
  </si>
  <si>
    <t>Cs/µF</t>
  </si>
  <si>
    <t>Cp/µF</t>
  </si>
  <si>
    <t>cycle number</t>
  </si>
  <si>
    <t>I Range</t>
  </si>
  <si>
    <t>|Ewe|/V</t>
  </si>
  <si>
    <t>|I|/A</t>
  </si>
  <si>
    <t>Re(Y)/Ohm-1</t>
  </si>
  <si>
    <t>Im(Y)/Ohm-1</t>
  </si>
  <si>
    <t>|Y|/Ohm-1</t>
  </si>
  <si>
    <t>Phase(Y)/deg</t>
  </si>
  <si>
    <t>Re(C)/nF</t>
  </si>
  <si>
    <t>Im(C)/nF</t>
  </si>
  <si>
    <t>|C|/nF</t>
  </si>
  <si>
    <t>Phase(C)/deg</t>
  </si>
  <si>
    <t>Re(M)</t>
  </si>
  <si>
    <t>Im(M)</t>
  </si>
  <si>
    <t>|M|</t>
  </si>
  <si>
    <t>Phase(M)/deg</t>
  </si>
  <si>
    <t>Re(Permittivity)</t>
  </si>
  <si>
    <t>Im(Permittivity)</t>
  </si>
  <si>
    <t>|Permittivity|</t>
  </si>
  <si>
    <t>Phase(Permittivity)/deg</t>
  </si>
  <si>
    <t>Re(Resistivity)/Ohm.cm</t>
  </si>
  <si>
    <t>Im(Resistivity)/Ohm.cm</t>
  </si>
  <si>
    <t>|Resistivity|/Ohm.cm</t>
  </si>
  <si>
    <t>Phase(Resistivity)/deg</t>
  </si>
  <si>
    <t>Re(Conductivity)/mS/cm</t>
  </si>
  <si>
    <t>Im(Conductivity)/mS/cm</t>
  </si>
  <si>
    <t>|Conductivity|/mS/cm</t>
  </si>
  <si>
    <t>Phase(Conductivity)/deg</t>
  </si>
  <si>
    <t>Tan(Delta)</t>
  </si>
  <si>
    <t>Loss Angle(Delta)/deg</t>
  </si>
  <si>
    <t>RM_stacked second run S3_1_C03.mpt</t>
  </si>
  <si>
    <t>RM_stacked second run S3_2_C04.mpt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</si>
</sst>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3">
    <font>
      <sz val="11"/>
      <color theme="1"/>
      <name val="Calibri"/>
      <family val="2"/>
      <scheme val="minor"/>
    </font>
    <font>
      <sz val="12"/>
      <color rgb="FF000118"/>
      <name val="Nunito Sans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64" fontId="0" fillId="0" borderId="0" xfId="0" applyNumberFormat="1"/>
    <xf numFmtId="164" fontId="1" fillId="0" borderId="0" xfId="0" applyNumberFormat="1" applyFont="1"/>
    <xf numFmtId="47" fontId="0" fillId="0" borderId="0" xfId="0" applyNumberFormat="1"/>
    <xf numFmtId="4" fontId="2" fillId="0" borderId="0" xfId="0" applyNumberFormat="1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3%Single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 Experimetal S3_1'!$B$4:$B$63</c:f>
              <c:numCache>
                <c:formatCode>0.00E+00</c:formatCode>
                <c:ptCount val="60"/>
                <c:pt idx="0">
                  <c:v>158.13509999999999</c:v>
                </c:pt>
                <c:pt idx="1">
                  <c:v>157.23697999999999</c:v>
                </c:pt>
                <c:pt idx="2">
                  <c:v>156.73133999999999</c:v>
                </c:pt>
                <c:pt idx="3">
                  <c:v>156.42639</c:v>
                </c:pt>
                <c:pt idx="4">
                  <c:v>156.37221</c:v>
                </c:pt>
                <c:pt idx="5">
                  <c:v>156.37257</c:v>
                </c:pt>
                <c:pt idx="6">
                  <c:v>156.48464999999999</c:v>
                </c:pt>
                <c:pt idx="7">
                  <c:v>156.64225999999999</c:v>
                </c:pt>
                <c:pt idx="8">
                  <c:v>156.87702999999999</c:v>
                </c:pt>
                <c:pt idx="9">
                  <c:v>157.13274000000001</c:v>
                </c:pt>
                <c:pt idx="10">
                  <c:v>157.4041</c:v>
                </c:pt>
                <c:pt idx="11">
                  <c:v>157.79263</c:v>
                </c:pt>
                <c:pt idx="12">
                  <c:v>158.21549999999999</c:v>
                </c:pt>
                <c:pt idx="13">
                  <c:v>158.69208</c:v>
                </c:pt>
                <c:pt idx="14">
                  <c:v>159.22971999999999</c:v>
                </c:pt>
                <c:pt idx="15">
                  <c:v>159.89223999999999</c:v>
                </c:pt>
                <c:pt idx="16">
                  <c:v>160.60556</c:v>
                </c:pt>
                <c:pt idx="17">
                  <c:v>161.35309000000001</c:v>
                </c:pt>
                <c:pt idx="18">
                  <c:v>162.27986000000001</c:v>
                </c:pt>
                <c:pt idx="19">
                  <c:v>163.26498000000001</c:v>
                </c:pt>
                <c:pt idx="20">
                  <c:v>164.39563000000001</c:v>
                </c:pt>
                <c:pt idx="21">
                  <c:v>165.73184000000001</c:v>
                </c:pt>
                <c:pt idx="22">
                  <c:v>167.17517000000001</c:v>
                </c:pt>
                <c:pt idx="23">
                  <c:v>168.90347</c:v>
                </c:pt>
                <c:pt idx="24">
                  <c:v>170.86661000000001</c:v>
                </c:pt>
                <c:pt idx="25">
                  <c:v>173.15621999999999</c:v>
                </c:pt>
                <c:pt idx="26">
                  <c:v>175.76091</c:v>
                </c:pt>
                <c:pt idx="27">
                  <c:v>178.80412000000001</c:v>
                </c:pt>
                <c:pt idx="28">
                  <c:v>182.39748</c:v>
                </c:pt>
                <c:pt idx="29">
                  <c:v>186.59366</c:v>
                </c:pt>
                <c:pt idx="30">
                  <c:v>191.3698</c:v>
                </c:pt>
                <c:pt idx="31">
                  <c:v>196.92876999999999</c:v>
                </c:pt>
                <c:pt idx="32">
                  <c:v>203.30591999999999</c:v>
                </c:pt>
                <c:pt idx="33">
                  <c:v>210.67421999999999</c:v>
                </c:pt>
                <c:pt idx="34">
                  <c:v>219.08431999999999</c:v>
                </c:pt>
                <c:pt idx="35">
                  <c:v>228.83778000000001</c:v>
                </c:pt>
                <c:pt idx="36">
                  <c:v>240.04031000000001</c:v>
                </c:pt>
                <c:pt idx="37">
                  <c:v>252.85352</c:v>
                </c:pt>
                <c:pt idx="38">
                  <c:v>267.47228999999999</c:v>
                </c:pt>
                <c:pt idx="39">
                  <c:v>284.18270999999999</c:v>
                </c:pt>
                <c:pt idx="40">
                  <c:v>303.43137000000002</c:v>
                </c:pt>
                <c:pt idx="41">
                  <c:v>325.31085000000002</c:v>
                </c:pt>
                <c:pt idx="42">
                  <c:v>350.43893000000003</c:v>
                </c:pt>
                <c:pt idx="43">
                  <c:v>379.22838999999999</c:v>
                </c:pt>
                <c:pt idx="44">
                  <c:v>412.26190000000003</c:v>
                </c:pt>
                <c:pt idx="45">
                  <c:v>449.68410999999998</c:v>
                </c:pt>
                <c:pt idx="46">
                  <c:v>494.19812000000002</c:v>
                </c:pt>
                <c:pt idx="47">
                  <c:v>545.48932000000002</c:v>
                </c:pt>
                <c:pt idx="48">
                  <c:v>605.62531000000001</c:v>
                </c:pt>
                <c:pt idx="49">
                  <c:v>673.19530999999995</c:v>
                </c:pt>
                <c:pt idx="50">
                  <c:v>743.05913999999996</c:v>
                </c:pt>
                <c:pt idx="51">
                  <c:v>808.65752999999995</c:v>
                </c:pt>
                <c:pt idx="52">
                  <c:v>864.22649999999999</c:v>
                </c:pt>
                <c:pt idx="53">
                  <c:v>908.82275000000004</c:v>
                </c:pt>
                <c:pt idx="54">
                  <c:v>944.36139000000003</c:v>
                </c:pt>
                <c:pt idx="55">
                  <c:v>973.33752000000004</c:v>
                </c:pt>
                <c:pt idx="56">
                  <c:v>999.64880000000005</c:v>
                </c:pt>
                <c:pt idx="57">
                  <c:v>1027.1344999999999</c:v>
                </c:pt>
                <c:pt idx="58">
                  <c:v>1054.1971000000001</c:v>
                </c:pt>
                <c:pt idx="59">
                  <c:v>1087.1027999999999</c:v>
                </c:pt>
              </c:numCache>
            </c:numRef>
          </c:xVal>
          <c:yVal>
            <c:numRef>
              <c:f>' Experimetal S3_1'!$C$4:$C$63</c:f>
              <c:numCache>
                <c:formatCode>0.00E+00</c:formatCode>
                <c:ptCount val="60"/>
                <c:pt idx="0">
                  <c:v>1.4044126000000001E-3</c:v>
                </c:pt>
                <c:pt idx="1">
                  <c:v>0.11538126</c:v>
                </c:pt>
                <c:pt idx="2">
                  <c:v>0.32648220999999999</c:v>
                </c:pt>
                <c:pt idx="3">
                  <c:v>0.46186683000000001</c:v>
                </c:pt>
                <c:pt idx="4">
                  <c:v>0.73890012999999999</c:v>
                </c:pt>
                <c:pt idx="5">
                  <c:v>0.97407233999999998</c:v>
                </c:pt>
                <c:pt idx="6">
                  <c:v>1.1673210999999999</c:v>
                </c:pt>
                <c:pt idx="7">
                  <c:v>1.3779469</c:v>
                </c:pt>
                <c:pt idx="8">
                  <c:v>1.6062677999999999</c:v>
                </c:pt>
                <c:pt idx="9">
                  <c:v>1.9236143000000001</c:v>
                </c:pt>
                <c:pt idx="10">
                  <c:v>2.1979144000000002</c:v>
                </c:pt>
                <c:pt idx="11">
                  <c:v>2.4954360000000002</c:v>
                </c:pt>
                <c:pt idx="12">
                  <c:v>2.8940562999999999</c:v>
                </c:pt>
                <c:pt idx="13">
                  <c:v>3.3360338</c:v>
                </c:pt>
                <c:pt idx="14">
                  <c:v>3.8208365</c:v>
                </c:pt>
                <c:pt idx="15">
                  <c:v>4.3527183999999997</c:v>
                </c:pt>
                <c:pt idx="16">
                  <c:v>4.9571452000000003</c:v>
                </c:pt>
                <c:pt idx="17">
                  <c:v>5.613626</c:v>
                </c:pt>
                <c:pt idx="18">
                  <c:v>6.3999395000000003</c:v>
                </c:pt>
                <c:pt idx="19">
                  <c:v>7.3070725999999997</c:v>
                </c:pt>
                <c:pt idx="20">
                  <c:v>8.3890867</c:v>
                </c:pt>
                <c:pt idx="21">
                  <c:v>9.5665226000000008</c:v>
                </c:pt>
                <c:pt idx="22">
                  <c:v>10.985117000000001</c:v>
                </c:pt>
                <c:pt idx="23">
                  <c:v>12.669816000000001</c:v>
                </c:pt>
                <c:pt idx="24">
                  <c:v>14.600778999999999</c:v>
                </c:pt>
                <c:pt idx="25">
                  <c:v>16.897541</c:v>
                </c:pt>
                <c:pt idx="26">
                  <c:v>19.440308000000002</c:v>
                </c:pt>
                <c:pt idx="27">
                  <c:v>22.485962000000001</c:v>
                </c:pt>
                <c:pt idx="28">
                  <c:v>26.002469999999999</c:v>
                </c:pt>
                <c:pt idx="29">
                  <c:v>30.026056000000001</c:v>
                </c:pt>
                <c:pt idx="30">
                  <c:v>34.635094000000002</c:v>
                </c:pt>
                <c:pt idx="31">
                  <c:v>39.927559000000002</c:v>
                </c:pt>
                <c:pt idx="32">
                  <c:v>45.949089000000001</c:v>
                </c:pt>
                <c:pt idx="33">
                  <c:v>52.878498</c:v>
                </c:pt>
                <c:pt idx="34">
                  <c:v>60.645938999999998</c:v>
                </c:pt>
                <c:pt idx="35">
                  <c:v>69.655890999999997</c:v>
                </c:pt>
                <c:pt idx="36">
                  <c:v>79.918792999999994</c:v>
                </c:pt>
                <c:pt idx="37">
                  <c:v>91.715491999999998</c:v>
                </c:pt>
                <c:pt idx="38">
                  <c:v>105.20099</c:v>
                </c:pt>
                <c:pt idx="39">
                  <c:v>120.67843000000001</c:v>
                </c:pt>
                <c:pt idx="40">
                  <c:v>138.56174999999999</c:v>
                </c:pt>
                <c:pt idx="41">
                  <c:v>158.92124999999999</c:v>
                </c:pt>
                <c:pt idx="42">
                  <c:v>182.60548</c:v>
                </c:pt>
                <c:pt idx="43">
                  <c:v>209.90771000000001</c:v>
                </c:pt>
                <c:pt idx="44">
                  <c:v>241.48743999999999</c:v>
                </c:pt>
                <c:pt idx="45">
                  <c:v>277.95058999999998</c:v>
                </c:pt>
                <c:pt idx="46">
                  <c:v>320.2944</c:v>
                </c:pt>
                <c:pt idx="47">
                  <c:v>368.64843999999999</c:v>
                </c:pt>
                <c:pt idx="48">
                  <c:v>422.32720999999998</c:v>
                </c:pt>
                <c:pt idx="49">
                  <c:v>479.72021000000001</c:v>
                </c:pt>
                <c:pt idx="50">
                  <c:v>540.70543999999995</c:v>
                </c:pt>
                <c:pt idx="51">
                  <c:v>611.52277000000004</c:v>
                </c:pt>
                <c:pt idx="52">
                  <c:v>701.59491000000003</c:v>
                </c:pt>
                <c:pt idx="53">
                  <c:v>831.02404999999999</c:v>
                </c:pt>
                <c:pt idx="54">
                  <c:v>1013.0729</c:v>
                </c:pt>
                <c:pt idx="55">
                  <c:v>1271.4204</c:v>
                </c:pt>
                <c:pt idx="56">
                  <c:v>1630.0364</c:v>
                </c:pt>
                <c:pt idx="57">
                  <c:v>2111.8796000000002</c:v>
                </c:pt>
                <c:pt idx="58">
                  <c:v>2733.8987000000002</c:v>
                </c:pt>
                <c:pt idx="59">
                  <c:v>3418.4965999999999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E9-4EE2-B99B-32540B11CE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3735055"/>
        <c:axId val="1015201951"/>
      </c:scatterChart>
      <c:valAx>
        <c:axId val="963735055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01951"/>
        <c:crosses val="autoZero"/>
        <c:crossBetween val="midCat"/>
      </c:valAx>
      <c:valAx>
        <c:axId val="10152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3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3%Single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 Experimetal S3_2'!$B$4:$B$63</c:f>
              <c:numCache>
                <c:formatCode>0.00E+00</c:formatCode>
                <c:ptCount val="60"/>
                <c:pt idx="0">
                  <c:v>149.18987000000001</c:v>
                </c:pt>
                <c:pt idx="1">
                  <c:v>148.67947000000001</c:v>
                </c:pt>
                <c:pt idx="2">
                  <c:v>148.52374</c:v>
                </c:pt>
                <c:pt idx="3">
                  <c:v>148.57105999999999</c:v>
                </c:pt>
                <c:pt idx="4">
                  <c:v>148.8075</c:v>
                </c:pt>
                <c:pt idx="5">
                  <c:v>149.05981</c:v>
                </c:pt>
                <c:pt idx="6">
                  <c:v>149.42307</c:v>
                </c:pt>
                <c:pt idx="7">
                  <c:v>149.65108000000001</c:v>
                </c:pt>
                <c:pt idx="8">
                  <c:v>150.05468999999999</c:v>
                </c:pt>
                <c:pt idx="9">
                  <c:v>150.46239</c:v>
                </c:pt>
                <c:pt idx="10">
                  <c:v>150.9785</c:v>
                </c:pt>
                <c:pt idx="11">
                  <c:v>151.55985999999999</c:v>
                </c:pt>
                <c:pt idx="12">
                  <c:v>152.39521999999999</c:v>
                </c:pt>
                <c:pt idx="13">
                  <c:v>153.40062</c:v>
                </c:pt>
                <c:pt idx="14">
                  <c:v>154.5437</c:v>
                </c:pt>
                <c:pt idx="15">
                  <c:v>155.88105999999999</c:v>
                </c:pt>
                <c:pt idx="16">
                  <c:v>157.37607</c:v>
                </c:pt>
                <c:pt idx="17">
                  <c:v>158.90154000000001</c:v>
                </c:pt>
                <c:pt idx="18">
                  <c:v>160.43678</c:v>
                </c:pt>
                <c:pt idx="19">
                  <c:v>161.99064999999999</c:v>
                </c:pt>
                <c:pt idx="20">
                  <c:v>163.53833</c:v>
                </c:pt>
                <c:pt idx="21">
                  <c:v>165.17192</c:v>
                </c:pt>
                <c:pt idx="22">
                  <c:v>166.95247000000001</c:v>
                </c:pt>
                <c:pt idx="23">
                  <c:v>168.82863</c:v>
                </c:pt>
                <c:pt idx="24">
                  <c:v>170.85577000000001</c:v>
                </c:pt>
                <c:pt idx="25">
                  <c:v>173.26794000000001</c:v>
                </c:pt>
                <c:pt idx="26">
                  <c:v>175.97059999999999</c:v>
                </c:pt>
                <c:pt idx="27">
                  <c:v>179.03833</c:v>
                </c:pt>
                <c:pt idx="28">
                  <c:v>182.60068999999999</c:v>
                </c:pt>
                <c:pt idx="29">
                  <c:v>186.62174999999999</c:v>
                </c:pt>
                <c:pt idx="30">
                  <c:v>191.37049999999999</c:v>
                </c:pt>
                <c:pt idx="31">
                  <c:v>196.81007</c:v>
                </c:pt>
                <c:pt idx="32">
                  <c:v>203.02718999999999</c:v>
                </c:pt>
                <c:pt idx="33">
                  <c:v>210.21711999999999</c:v>
                </c:pt>
                <c:pt idx="34">
                  <c:v>218.42968999999999</c:v>
                </c:pt>
                <c:pt idx="35">
                  <c:v>227.91487000000001</c:v>
                </c:pt>
                <c:pt idx="36">
                  <c:v>238.82265000000001</c:v>
                </c:pt>
                <c:pt idx="37">
                  <c:v>251.19300999999999</c:v>
                </c:pt>
                <c:pt idx="38">
                  <c:v>265.43200999999999</c:v>
                </c:pt>
                <c:pt idx="39">
                  <c:v>281.66073999999998</c:v>
                </c:pt>
                <c:pt idx="40">
                  <c:v>300.41897999999998</c:v>
                </c:pt>
                <c:pt idx="41">
                  <c:v>321.55237</c:v>
                </c:pt>
                <c:pt idx="42">
                  <c:v>345.86676</c:v>
                </c:pt>
                <c:pt idx="43">
                  <c:v>373.67755</c:v>
                </c:pt>
                <c:pt idx="44">
                  <c:v>405.45465000000002</c:v>
                </c:pt>
                <c:pt idx="45">
                  <c:v>442.21364999999997</c:v>
                </c:pt>
                <c:pt idx="46">
                  <c:v>484.37563999999998</c:v>
                </c:pt>
                <c:pt idx="47">
                  <c:v>533.15832999999998</c:v>
                </c:pt>
                <c:pt idx="48">
                  <c:v>589.45001000000002</c:v>
                </c:pt>
                <c:pt idx="49">
                  <c:v>652.84551999999996</c:v>
                </c:pt>
                <c:pt idx="50">
                  <c:v>718.98595999999998</c:v>
                </c:pt>
                <c:pt idx="51">
                  <c:v>782.16314999999997</c:v>
                </c:pt>
                <c:pt idx="52">
                  <c:v>837.38422000000003</c:v>
                </c:pt>
                <c:pt idx="53">
                  <c:v>882.25194999999997</c:v>
                </c:pt>
                <c:pt idx="54">
                  <c:v>918.43073000000004</c:v>
                </c:pt>
                <c:pt idx="55">
                  <c:v>948.91858000000002</c:v>
                </c:pt>
                <c:pt idx="56">
                  <c:v>976.53557999999998</c:v>
                </c:pt>
                <c:pt idx="57">
                  <c:v>1003.6292</c:v>
                </c:pt>
                <c:pt idx="58">
                  <c:v>1033.7644</c:v>
                </c:pt>
                <c:pt idx="59">
                  <c:v>1062.3749</c:v>
                </c:pt>
              </c:numCache>
            </c:numRef>
          </c:xVal>
          <c:yVal>
            <c:numRef>
              <c:f>' Experimetal S3_2'!$C$4:$C$63</c:f>
              <c:numCache>
                <c:formatCode>0.00E+00</c:formatCode>
                <c:ptCount val="60"/>
                <c:pt idx="0">
                  <c:v>0.45826641000000001</c:v>
                </c:pt>
                <c:pt idx="1">
                  <c:v>0.89106887999999995</c:v>
                </c:pt>
                <c:pt idx="2">
                  <c:v>1.2283957000000001</c:v>
                </c:pt>
                <c:pt idx="3">
                  <c:v>1.5344639</c:v>
                </c:pt>
                <c:pt idx="4">
                  <c:v>1.843318</c:v>
                </c:pt>
                <c:pt idx="5">
                  <c:v>2.0975204000000001</c:v>
                </c:pt>
                <c:pt idx="6">
                  <c:v>2.3278696999999999</c:v>
                </c:pt>
                <c:pt idx="7">
                  <c:v>2.6172597</c:v>
                </c:pt>
                <c:pt idx="8">
                  <c:v>2.9220033000000001</c:v>
                </c:pt>
                <c:pt idx="9">
                  <c:v>3.3165631000000002</c:v>
                </c:pt>
                <c:pt idx="10">
                  <c:v>3.8622741999999999</c:v>
                </c:pt>
                <c:pt idx="11">
                  <c:v>4.4125804999999998</c:v>
                </c:pt>
                <c:pt idx="12">
                  <c:v>5.1316918999999999</c:v>
                </c:pt>
                <c:pt idx="13">
                  <c:v>5.9323521000000001</c:v>
                </c:pt>
                <c:pt idx="14">
                  <c:v>6.6058687999999997</c:v>
                </c:pt>
                <c:pt idx="15">
                  <c:v>7.3317432</c:v>
                </c:pt>
                <c:pt idx="16">
                  <c:v>7.9039216000000003</c:v>
                </c:pt>
                <c:pt idx="17">
                  <c:v>8.4525862000000007</c:v>
                </c:pt>
                <c:pt idx="18">
                  <c:v>8.9870090000000005</c:v>
                </c:pt>
                <c:pt idx="19">
                  <c:v>9.5810022000000004</c:v>
                </c:pt>
                <c:pt idx="20">
                  <c:v>10.281834999999999</c:v>
                </c:pt>
                <c:pt idx="21">
                  <c:v>11.137442</c:v>
                </c:pt>
                <c:pt idx="22">
                  <c:v>12.326654</c:v>
                </c:pt>
                <c:pt idx="23">
                  <c:v>13.677007</c:v>
                </c:pt>
                <c:pt idx="24">
                  <c:v>15.35586</c:v>
                </c:pt>
                <c:pt idx="25">
                  <c:v>17.354969000000001</c:v>
                </c:pt>
                <c:pt idx="26">
                  <c:v>19.748919000000001</c:v>
                </c:pt>
                <c:pt idx="27">
                  <c:v>22.553415000000001</c:v>
                </c:pt>
                <c:pt idx="28">
                  <c:v>25.847614</c:v>
                </c:pt>
                <c:pt idx="29">
                  <c:v>29.628240999999999</c:v>
                </c:pt>
                <c:pt idx="30">
                  <c:v>34.040683999999999</c:v>
                </c:pt>
                <c:pt idx="31">
                  <c:v>39.062904000000003</c:v>
                </c:pt>
                <c:pt idx="32">
                  <c:v>44.844653999999998</c:v>
                </c:pt>
                <c:pt idx="33">
                  <c:v>51.467232000000003</c:v>
                </c:pt>
                <c:pt idx="34">
                  <c:v>59.050358000000003</c:v>
                </c:pt>
                <c:pt idx="35">
                  <c:v>67.672156999999999</c:v>
                </c:pt>
                <c:pt idx="36">
                  <c:v>77.507462000000004</c:v>
                </c:pt>
                <c:pt idx="37">
                  <c:v>88.968040000000002</c:v>
                </c:pt>
                <c:pt idx="38">
                  <c:v>101.96216</c:v>
                </c:pt>
                <c:pt idx="39">
                  <c:v>116.90755</c:v>
                </c:pt>
                <c:pt idx="40">
                  <c:v>134.08122</c:v>
                </c:pt>
                <c:pt idx="41">
                  <c:v>153.75077999999999</c:v>
                </c:pt>
                <c:pt idx="42">
                  <c:v>176.44441</c:v>
                </c:pt>
                <c:pt idx="43">
                  <c:v>202.63642999999999</c:v>
                </c:pt>
                <c:pt idx="44">
                  <c:v>232.36383000000001</c:v>
                </c:pt>
                <c:pt idx="45">
                  <c:v>267.49301000000003</c:v>
                </c:pt>
                <c:pt idx="46">
                  <c:v>308.24029999999999</c:v>
                </c:pt>
                <c:pt idx="47">
                  <c:v>355.19817999999998</c:v>
                </c:pt>
                <c:pt idx="48">
                  <c:v>407.63315</c:v>
                </c:pt>
                <c:pt idx="49">
                  <c:v>464.89951000000002</c:v>
                </c:pt>
                <c:pt idx="50">
                  <c:v>527.16107</c:v>
                </c:pt>
                <c:pt idx="51">
                  <c:v>599.80023000000006</c:v>
                </c:pt>
                <c:pt idx="52">
                  <c:v>693.16765999999996</c:v>
                </c:pt>
                <c:pt idx="53">
                  <c:v>821.83569</c:v>
                </c:pt>
                <c:pt idx="54">
                  <c:v>1003.2464</c:v>
                </c:pt>
                <c:pt idx="55">
                  <c:v>1257.1605</c:v>
                </c:pt>
                <c:pt idx="56">
                  <c:v>1609.7634</c:v>
                </c:pt>
                <c:pt idx="57">
                  <c:v>2083.8366999999998</c:v>
                </c:pt>
                <c:pt idx="58">
                  <c:v>2695.7075</c:v>
                </c:pt>
                <c:pt idx="59">
                  <c:v>3370.7129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9-406E-8DD7-34C655BEFB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3735055"/>
        <c:axId val="1015201951"/>
      </c:scatterChart>
      <c:valAx>
        <c:axId val="963735055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01951"/>
        <c:crosses val="autoZero"/>
        <c:crossBetween val="midCat"/>
      </c:valAx>
      <c:valAx>
        <c:axId val="10152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3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Experimetal S3_1'!$B$4:$B$103</c:f>
              <c:numCache>
                <c:formatCode>0.00E+00</c:formatCode>
                <c:ptCount val="100"/>
                <c:pt idx="0">
                  <c:v>158.13509999999999</c:v>
                </c:pt>
                <c:pt idx="1">
                  <c:v>157.23697999999999</c:v>
                </c:pt>
                <c:pt idx="2">
                  <c:v>156.73133999999999</c:v>
                </c:pt>
                <c:pt idx="3">
                  <c:v>156.42639</c:v>
                </c:pt>
                <c:pt idx="4">
                  <c:v>156.37221</c:v>
                </c:pt>
                <c:pt idx="5">
                  <c:v>156.37257</c:v>
                </c:pt>
                <c:pt idx="6">
                  <c:v>156.48464999999999</c:v>
                </c:pt>
                <c:pt idx="7">
                  <c:v>156.64225999999999</c:v>
                </c:pt>
                <c:pt idx="8">
                  <c:v>156.87702999999999</c:v>
                </c:pt>
                <c:pt idx="9">
                  <c:v>157.13274000000001</c:v>
                </c:pt>
                <c:pt idx="10">
                  <c:v>157.4041</c:v>
                </c:pt>
                <c:pt idx="11">
                  <c:v>157.79263</c:v>
                </c:pt>
                <c:pt idx="12">
                  <c:v>158.21549999999999</c:v>
                </c:pt>
                <c:pt idx="13">
                  <c:v>158.69208</c:v>
                </c:pt>
                <c:pt idx="14">
                  <c:v>159.22971999999999</c:v>
                </c:pt>
                <c:pt idx="15">
                  <c:v>159.89223999999999</c:v>
                </c:pt>
                <c:pt idx="16">
                  <c:v>160.60556</c:v>
                </c:pt>
                <c:pt idx="17">
                  <c:v>161.35309000000001</c:v>
                </c:pt>
                <c:pt idx="18">
                  <c:v>162.27986000000001</c:v>
                </c:pt>
                <c:pt idx="19">
                  <c:v>163.26498000000001</c:v>
                </c:pt>
                <c:pt idx="20">
                  <c:v>164.39563000000001</c:v>
                </c:pt>
                <c:pt idx="21">
                  <c:v>165.73184000000001</c:v>
                </c:pt>
                <c:pt idx="22">
                  <c:v>167.17517000000001</c:v>
                </c:pt>
                <c:pt idx="23">
                  <c:v>168.90347</c:v>
                </c:pt>
                <c:pt idx="24">
                  <c:v>170.86661000000001</c:v>
                </c:pt>
                <c:pt idx="25">
                  <c:v>173.15621999999999</c:v>
                </c:pt>
                <c:pt idx="26">
                  <c:v>175.76091</c:v>
                </c:pt>
                <c:pt idx="27">
                  <c:v>178.80412000000001</c:v>
                </c:pt>
                <c:pt idx="28">
                  <c:v>182.39748</c:v>
                </c:pt>
                <c:pt idx="29">
                  <c:v>186.59366</c:v>
                </c:pt>
                <c:pt idx="30">
                  <c:v>191.3698</c:v>
                </c:pt>
                <c:pt idx="31">
                  <c:v>196.92876999999999</c:v>
                </c:pt>
                <c:pt idx="32">
                  <c:v>203.30591999999999</c:v>
                </c:pt>
                <c:pt idx="33">
                  <c:v>210.67421999999999</c:v>
                </c:pt>
                <c:pt idx="34">
                  <c:v>219.08431999999999</c:v>
                </c:pt>
                <c:pt idx="35">
                  <c:v>228.83778000000001</c:v>
                </c:pt>
                <c:pt idx="36">
                  <c:v>240.04031000000001</c:v>
                </c:pt>
                <c:pt idx="37">
                  <c:v>252.85352</c:v>
                </c:pt>
                <c:pt idx="38">
                  <c:v>267.47228999999999</c:v>
                </c:pt>
                <c:pt idx="39">
                  <c:v>284.18270999999999</c:v>
                </c:pt>
                <c:pt idx="40">
                  <c:v>303.43137000000002</c:v>
                </c:pt>
                <c:pt idx="41">
                  <c:v>325.31085000000002</c:v>
                </c:pt>
                <c:pt idx="42">
                  <c:v>350.43893000000003</c:v>
                </c:pt>
                <c:pt idx="43">
                  <c:v>379.22838999999999</c:v>
                </c:pt>
                <c:pt idx="44">
                  <c:v>412.26190000000003</c:v>
                </c:pt>
                <c:pt idx="45">
                  <c:v>449.68410999999998</c:v>
                </c:pt>
                <c:pt idx="46">
                  <c:v>494.19812000000002</c:v>
                </c:pt>
                <c:pt idx="47">
                  <c:v>545.48932000000002</c:v>
                </c:pt>
                <c:pt idx="48">
                  <c:v>605.62531000000001</c:v>
                </c:pt>
                <c:pt idx="49">
                  <c:v>673.19530999999995</c:v>
                </c:pt>
                <c:pt idx="50">
                  <c:v>743.05913999999996</c:v>
                </c:pt>
                <c:pt idx="51">
                  <c:v>808.65752999999995</c:v>
                </c:pt>
                <c:pt idx="52">
                  <c:v>864.22649999999999</c:v>
                </c:pt>
                <c:pt idx="53">
                  <c:v>908.82275000000004</c:v>
                </c:pt>
                <c:pt idx="54">
                  <c:v>944.36139000000003</c:v>
                </c:pt>
                <c:pt idx="55">
                  <c:v>973.33752000000004</c:v>
                </c:pt>
                <c:pt idx="56">
                  <c:v>999.64880000000005</c:v>
                </c:pt>
                <c:pt idx="57">
                  <c:v>1027.1344999999999</c:v>
                </c:pt>
                <c:pt idx="58">
                  <c:v>1054.1971000000001</c:v>
                </c:pt>
                <c:pt idx="59">
                  <c:v>1087.1027999999999</c:v>
                </c:pt>
              </c:numCache>
            </c:numRef>
          </c:xVal>
          <c:yVal>
            <c:numRef>
              <c:f>Experimental!#REF!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3-4624-BB67-509CD91208D8}"/>
            </c:ext>
          </c:extLst>
        </c:ser>
        <c:ser>
          <c:idx val="1"/>
          <c:order val="1"/>
          <c:tx>
            <c:v>Uniform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Uniform!$C$8:$C$107</c:f>
              <c:numCache>
                <c:formatCode>General</c:formatCode>
                <c:ptCount val="100"/>
                <c:pt idx="0">
                  <c:v>15.909282766935799</c:v>
                </c:pt>
                <c:pt idx="1">
                  <c:v>18.391120814688801</c:v>
                </c:pt>
                <c:pt idx="2">
                  <c:v>21.2595982666436</c:v>
                </c:pt>
                <c:pt idx="3">
                  <c:v>24.5749097335013</c:v>
                </c:pt>
                <c:pt idx="4">
                  <c:v>28.4075654166408</c:v>
                </c:pt>
                <c:pt idx="5">
                  <c:v>32.836326906426301</c:v>
                </c:pt>
                <c:pt idx="6">
                  <c:v>37.958253276652897</c:v>
                </c:pt>
                <c:pt idx="7">
                  <c:v>43.875150235772502</c:v>
                </c:pt>
                <c:pt idx="8">
                  <c:v>50.722333732157303</c:v>
                </c:pt>
                <c:pt idx="9">
                  <c:v>58.632192641137799</c:v>
                </c:pt>
                <c:pt idx="10">
                  <c:v>67.7625645665115</c:v>
                </c:pt>
                <c:pt idx="11">
                  <c:v>77.981081394773398</c:v>
                </c:pt>
                <c:pt idx="12">
                  <c:v>90.396127527095899</c:v>
                </c:pt>
                <c:pt idx="13">
                  <c:v>104.66712179320101</c:v>
                </c:pt>
                <c:pt idx="14">
                  <c:v>121.019716493605</c:v>
                </c:pt>
                <c:pt idx="15">
                  <c:v>139.83504006676301</c:v>
                </c:pt>
                <c:pt idx="16">
                  <c:v>161.66438874512599</c:v>
                </c:pt>
                <c:pt idx="17">
                  <c:v>187.651281821927</c:v>
                </c:pt>
                <c:pt idx="18">
                  <c:v>218.79219415749</c:v>
                </c:pt>
                <c:pt idx="19">
                  <c:v>254.24651214830001</c:v>
                </c:pt>
                <c:pt idx="20">
                  <c:v>290.39714259154101</c:v>
                </c:pt>
                <c:pt idx="21">
                  <c:v>322.57432440004902</c:v>
                </c:pt>
                <c:pt idx="22">
                  <c:v>347.451253215581</c:v>
                </c:pt>
                <c:pt idx="23">
                  <c:v>364.640792752778</c:v>
                </c:pt>
                <c:pt idx="24">
                  <c:v>375.55684787166302</c:v>
                </c:pt>
                <c:pt idx="25">
                  <c:v>382.19292237597398</c:v>
                </c:pt>
                <c:pt idx="26">
                  <c:v>386.06195628554298</c:v>
                </c:pt>
                <c:pt idx="27">
                  <c:v>388.28859396198101</c:v>
                </c:pt>
                <c:pt idx="28">
                  <c:v>389.55012183674</c:v>
                </c:pt>
                <c:pt idx="29">
                  <c:v>390.26599583055997</c:v>
                </c:pt>
                <c:pt idx="30">
                  <c:v>390.66947541520699</c:v>
                </c:pt>
                <c:pt idx="31">
                  <c:v>390.89408296124202</c:v>
                </c:pt>
                <c:pt idx="32">
                  <c:v>391.02067695096798</c:v>
                </c:pt>
                <c:pt idx="33">
                  <c:v>391.09160093846998</c:v>
                </c:pt>
                <c:pt idx="34">
                  <c:v>391.13120150334299</c:v>
                </c:pt>
                <c:pt idx="35">
                  <c:v>391.15347576266299</c:v>
                </c:pt>
                <c:pt idx="36">
                  <c:v>391.16595626102003</c:v>
                </c:pt>
                <c:pt idx="37">
                  <c:v>391.17296669165597</c:v>
                </c:pt>
                <c:pt idx="38">
                  <c:v>391.17687344780597</c:v>
                </c:pt>
                <c:pt idx="39">
                  <c:v>391.17906362857701</c:v>
                </c:pt>
                <c:pt idx="40">
                  <c:v>391.18029803178899</c:v>
                </c:pt>
                <c:pt idx="41">
                  <c:v>391.18098137581899</c:v>
                </c:pt>
                <c:pt idx="42">
                  <c:v>391.18136736307599</c:v>
                </c:pt>
                <c:pt idx="43">
                  <c:v>391.18158335901398</c:v>
                </c:pt>
                <c:pt idx="44">
                  <c:v>391.18170427844399</c:v>
                </c:pt>
                <c:pt idx="45">
                  <c:v>391.18177189635401</c:v>
                </c:pt>
                <c:pt idx="46">
                  <c:v>391.18180986684899</c:v>
                </c:pt>
                <c:pt idx="47">
                  <c:v>391.18183109269802</c:v>
                </c:pt>
                <c:pt idx="48">
                  <c:v>391.18184293336799</c:v>
                </c:pt>
                <c:pt idx="49">
                  <c:v>391.18184959416601</c:v>
                </c:pt>
                <c:pt idx="50">
                  <c:v>391.18185331735998</c:v>
                </c:pt>
                <c:pt idx="51">
                  <c:v>391.18185541103202</c:v>
                </c:pt>
                <c:pt idx="52">
                  <c:v>391.181856583799</c:v>
                </c:pt>
                <c:pt idx="53">
                  <c:v>391.18185723854401</c:v>
                </c:pt>
                <c:pt idx="54">
                  <c:v>391.18185761236401</c:v>
                </c:pt>
                <c:pt idx="55">
                  <c:v>391.18185782875003</c:v>
                </c:pt>
                <c:pt idx="56">
                  <c:v>391.181857933679</c:v>
                </c:pt>
                <c:pt idx="57">
                  <c:v>391.18185799331502</c:v>
                </c:pt>
                <c:pt idx="58">
                  <c:v>391.18185802190698</c:v>
                </c:pt>
                <c:pt idx="59">
                  <c:v>391.18185804170099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Uniform!$D$8:$D$107</c:f>
              <c:numCache>
                <c:formatCode>General</c:formatCode>
                <c:ptCount val="100"/>
                <c:pt idx="0">
                  <c:v>15.909282766935799</c:v>
                </c:pt>
                <c:pt idx="1">
                  <c:v>18.391120814688801</c:v>
                </c:pt>
                <c:pt idx="2">
                  <c:v>21.2595982666436</c:v>
                </c:pt>
                <c:pt idx="3">
                  <c:v>24.574909733501201</c:v>
                </c:pt>
                <c:pt idx="4">
                  <c:v>28.407565416640701</c:v>
                </c:pt>
                <c:pt idx="5">
                  <c:v>32.836326906426102</c:v>
                </c:pt>
                <c:pt idx="6">
                  <c:v>37.958253276650197</c:v>
                </c:pt>
                <c:pt idx="7">
                  <c:v>43.875150236196298</c:v>
                </c:pt>
                <c:pt idx="8">
                  <c:v>50.722333715614297</c:v>
                </c:pt>
                <c:pt idx="9">
                  <c:v>58.632193078655398</c:v>
                </c:pt>
                <c:pt idx="10">
                  <c:v>67.762556412338299</c:v>
                </c:pt>
                <c:pt idx="11">
                  <c:v>77.981137013470203</c:v>
                </c:pt>
                <c:pt idx="12">
                  <c:v>90.396463640648804</c:v>
                </c:pt>
                <c:pt idx="13">
                  <c:v>104.66160081414</c:v>
                </c:pt>
                <c:pt idx="14">
                  <c:v>121.011730591354</c:v>
                </c:pt>
                <c:pt idx="15">
                  <c:v>139.94480855385501</c:v>
                </c:pt>
                <c:pt idx="16">
                  <c:v>162.042056477344</c:v>
                </c:pt>
                <c:pt idx="17">
                  <c:v>187.64331126165601</c:v>
                </c:pt>
                <c:pt idx="18">
                  <c:v>215.92250713069299</c:v>
                </c:pt>
                <c:pt idx="19">
                  <c:v>245.143392624179</c:v>
                </c:pt>
                <c:pt idx="20">
                  <c:v>274.915302555979</c:v>
                </c:pt>
                <c:pt idx="21">
                  <c:v>308.82682873217198</c:v>
                </c:pt>
                <c:pt idx="22">
                  <c:v>354.14601322124099</c:v>
                </c:pt>
                <c:pt idx="23">
                  <c:v>420.185455465117</c:v>
                </c:pt>
                <c:pt idx="24">
                  <c:v>516.33552422389096</c:v>
                </c:pt>
                <c:pt idx="25">
                  <c:v>654.30110684054898</c:v>
                </c:pt>
                <c:pt idx="26">
                  <c:v>845.91349587208003</c:v>
                </c:pt>
                <c:pt idx="27">
                  <c:v>1108.8992164789099</c:v>
                </c:pt>
                <c:pt idx="28">
                  <c:v>1464.1157918722199</c:v>
                </c:pt>
                <c:pt idx="29">
                  <c:v>1944.7721531499999</c:v>
                </c:pt>
                <c:pt idx="30">
                  <c:v>2592.898637236</c:v>
                </c:pt>
                <c:pt idx="31">
                  <c:v>3454.4983390030002</c:v>
                </c:pt>
                <c:pt idx="32">
                  <c:v>4611.8527874527699</c:v>
                </c:pt>
                <c:pt idx="33">
                  <c:v>6159.9773852917997</c:v>
                </c:pt>
                <c:pt idx="34">
                  <c:v>8220.2153097379305</c:v>
                </c:pt>
                <c:pt idx="35">
                  <c:v>10980.2026257419</c:v>
                </c:pt>
                <c:pt idx="36">
                  <c:v>14668.085927668901</c:v>
                </c:pt>
                <c:pt idx="37">
                  <c:v>19615.124460999901</c:v>
                </c:pt>
                <c:pt idx="38">
                  <c:v>26196.765244950999</c:v>
                </c:pt>
                <c:pt idx="39">
                  <c:v>34987.229468323298</c:v>
                </c:pt>
                <c:pt idx="40">
                  <c:v>46825.8244360686</c:v>
                </c:pt>
                <c:pt idx="41">
                  <c:v>62463.518044620403</c:v>
                </c:pt>
                <c:pt idx="42">
                  <c:v>83490.549084506594</c:v>
                </c:pt>
                <c:pt idx="43">
                  <c:v>111585.598667898</c:v>
                </c:pt>
                <c:pt idx="44">
                  <c:v>149133.96966448499</c:v>
                </c:pt>
                <c:pt idx="45">
                  <c:v>199227.997334738</c:v>
                </c:pt>
                <c:pt idx="46">
                  <c:v>266373.48181806202</c:v>
                </c:pt>
                <c:pt idx="47">
                  <c:v>356048.08872237802</c:v>
                </c:pt>
                <c:pt idx="48">
                  <c:v>475275.51997796103</c:v>
                </c:pt>
                <c:pt idx="49">
                  <c:v>635121.76678243896</c:v>
                </c:pt>
                <c:pt idx="50">
                  <c:v>848154.38584440202</c:v>
                </c:pt>
                <c:pt idx="51">
                  <c:v>1133699.0914541199</c:v>
                </c:pt>
                <c:pt idx="52">
                  <c:v>1514551.47406346</c:v>
                </c:pt>
                <c:pt idx="53">
                  <c:v>2023200.9539586999</c:v>
                </c:pt>
                <c:pt idx="54">
                  <c:v>2703491.7055196702</c:v>
                </c:pt>
                <c:pt idx="55">
                  <c:v>3613490.5205611498</c:v>
                </c:pt>
                <c:pt idx="56">
                  <c:v>4835937.31908115</c:v>
                </c:pt>
                <c:pt idx="57">
                  <c:v>6449506.1610115897</c:v>
                </c:pt>
                <c:pt idx="58">
                  <c:v>8075136.21045601</c:v>
                </c:pt>
                <c:pt idx="59">
                  <c:v>10778631.8002958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3-4624-BB67-509CD9120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02623"/>
        <c:axId val="1913048335"/>
      </c:scatterChart>
      <c:valAx>
        <c:axId val="81560262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8335"/>
        <c:crosses val="autoZero"/>
        <c:crossBetween val="midCat"/>
        <c:majorUnit val="100"/>
        <c:minorUnit val="100"/>
      </c:valAx>
      <c:valAx>
        <c:axId val="19130483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0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14</xdr:row>
      <xdr:rowOff>9524</xdr:rowOff>
    </xdr:from>
    <xdr:to>
      <xdr:col>16</xdr:col>
      <xdr:colOff>419100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AD33F-40E8-487C-8347-2A020A4F3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0.32033</cdr:x>
      <cdr:y>0.25132</cdr:y>
    </cdr:from>
    <cdr:to>
      <cdr:x>0.35252</cdr:x>
      <cdr:y>0.90854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3120804-BF63-4F84-8153-5E315F9C553D}"/>
            </a:ext>
          </a:extLst>
        </cdr:cNvPr>
        <cdr:cNvCxnSpPr/>
      </cdr:nvCxnSpPr>
      <cdr:spPr>
        <a:xfrm xmlns:a="http://schemas.openxmlformats.org/drawingml/2006/main" flipH="1">
          <a:off x="1408339" y="845004"/>
          <a:ext cx="141514" cy="2209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0.14206</cdr:x>
      <cdr:y>0.73371</cdr:y>
    </cdr:from>
    <cdr:to>
      <cdr:x>0.4008</cdr:x>
      <cdr:y>0.73371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E4365AA-9088-4082-AAA7-F2270C084EC7}"/>
            </a:ext>
          </a:extLst>
        </cdr:cNvPr>
        <cdr:cNvCxnSpPr/>
      </cdr:nvCxnSpPr>
      <cdr:spPr>
        <a:xfrm xmlns:a="http://schemas.openxmlformats.org/drawingml/2006/main">
          <a:off x="624568" y="2466976"/>
          <a:ext cx="113755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661078</xdr:colOff>
      <xdr:row>12</xdr:row>
      <xdr:rowOff>19057</xdr:rowOff>
    </xdr:from>
    <xdr:to>
      <xdr:col>11</xdr:col>
      <xdr:colOff>504233</xdr:colOff>
      <xdr:row>29</xdr:row>
      <xdr:rowOff>142883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95B34-AB95-4022-8487-9437E1EE9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0.31371</cdr:x>
      <cdr:y>0.25132</cdr:y>
    </cdr:from>
    <cdr:to>
      <cdr:x>0.34697</cdr:x>
      <cdr:y>0.92737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3120804-BF63-4F84-8153-5E315F9C553D}"/>
            </a:ext>
          </a:extLst>
        </cdr:cNvPr>
        <cdr:cNvCxnSpPr/>
      </cdr:nvCxnSpPr>
      <cdr:spPr>
        <a:xfrm xmlns:a="http://schemas.openxmlformats.org/drawingml/2006/main" flipH="1">
          <a:off x="1373625" y="845020"/>
          <a:ext cx="145627" cy="22730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0.13465</cdr:x>
      <cdr:y>0.74335</cdr:y>
    </cdr:from>
    <cdr:to>
      <cdr:x>0.39339</cdr:x>
      <cdr:y>0.74335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E4365AA-9088-4082-AAA7-F2270C084EC7}"/>
            </a:ext>
          </a:extLst>
        </cdr:cNvPr>
        <cdr:cNvCxnSpPr/>
      </cdr:nvCxnSpPr>
      <cdr:spPr>
        <a:xfrm xmlns:a="http://schemas.openxmlformats.org/drawingml/2006/main">
          <a:off x="589609" y="2499398"/>
          <a:ext cx="1132939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171450</xdr:rowOff>
    </xdr:from>
    <xdr:to>
      <xdr:col>16</xdr:col>
      <xdr:colOff>67917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33636-A2B8-43A7-9A02-02A35D550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58F2-3AEE-46E6-9B7E-D70A923F6FDF}">
  <dimension ref="A1:I9"/>
  <sheetViews>
    <sheetView tabSelected="1" workbookViewId="0">
      <selection activeCell="B7" sqref="B7"/>
    </sheetView>
  </sheetViews>
  <sheetFormatPr defaultRowHeight="15"/>
  <cols>
    <col min="1" max="1" width="35.5703125" bestFit="1" customWidth="1"/>
    <col min="2" max="3" width="8.28515625" bestFit="1" customWidth="1"/>
    <col min="4" max="4" width="9.85546875" customWidth="1"/>
    <col min="8" max="8" width="10.85546875" customWidth="1"/>
    <col min="9" max="9" width="10" customWidth="1"/>
  </cols>
  <sheetData>
    <row r="1" spans="1:9">
      <c r="A1" t="s">
        <v>21</v>
      </c>
      <c r="B1" t="s">
        <v>30</v>
      </c>
      <c r="C1" t="s">
        <v>31</v>
      </c>
      <c r="D1" t="s">
        <v>22</v>
      </c>
      <c r="E1" t="s">
        <v>5</v>
      </c>
      <c r="F1" t="s">
        <v>20</v>
      </c>
      <c r="G1" t="s">
        <v>6</v>
      </c>
      <c r="H1" t="s">
        <v>27</v>
      </c>
      <c r="I1" t="s">
        <v>33</v>
      </c>
    </row>
    <row r="2" spans="1:9">
      <c r="A2" t="s">
        <v>71</v>
      </c>
      <c r="B2" s="1">
        <v>6.6500000000000004E-2</v>
      </c>
      <c r="C2">
        <f>+B2/10</f>
        <v>6.6500000000000005E-3</v>
      </c>
      <c r="D2">
        <v>160.5757381</v>
      </c>
      <c r="E2">
        <v>498.55452780000002</v>
      </c>
      <c r="F2">
        <v>4.8881430000000002E-3</v>
      </c>
      <c r="G2">
        <v>0.95854496899999997</v>
      </c>
      <c r="H2" s="1">
        <f>E2*D7*C7*B7/E7</f>
        <v>3.2785314083189583</v>
      </c>
      <c r="I2">
        <f>+H2/D7</f>
        <v>6.1859083175829399</v>
      </c>
    </row>
    <row r="3" spans="1:9">
      <c r="A3" t="s">
        <v>72</v>
      </c>
      <c r="B3" s="1">
        <v>6.3E-2</v>
      </c>
      <c r="C3" s="1">
        <f>B3/10</f>
        <v>6.3E-3</v>
      </c>
      <c r="D3">
        <v>145.9073033</v>
      </c>
      <c r="E3">
        <v>510.62330450000002</v>
      </c>
      <c r="F3">
        <v>4.9394779999999998E-3</v>
      </c>
      <c r="G3">
        <v>0.96172607200000004</v>
      </c>
      <c r="H3" s="1">
        <f>E3*D9*C9*B9/E9</f>
        <v>3.2822926756552731</v>
      </c>
      <c r="I3">
        <f>+H3/D9</f>
        <v>6.3121012993370638</v>
      </c>
    </row>
    <row r="5" spans="1:9">
      <c r="A5" t="s">
        <v>32</v>
      </c>
    </row>
    <row r="6" spans="1:9">
      <c r="A6" t="s">
        <v>71</v>
      </c>
      <c r="B6" t="s">
        <v>23</v>
      </c>
      <c r="C6" t="s">
        <v>24</v>
      </c>
      <c r="D6" t="s">
        <v>25</v>
      </c>
      <c r="E6" t="s">
        <v>26</v>
      </c>
    </row>
    <row r="7" spans="1:9">
      <c r="B7">
        <v>3.5299999999999998E-2</v>
      </c>
      <c r="C7" s="1">
        <v>9.4199999999999999E-5</v>
      </c>
      <c r="D7">
        <v>0.53</v>
      </c>
      <c r="E7" s="1">
        <v>2.6800000000000001E-4</v>
      </c>
    </row>
    <row r="8" spans="1:9">
      <c r="A8" t="s">
        <v>72</v>
      </c>
      <c r="B8" t="s">
        <v>23</v>
      </c>
      <c r="C8" t="s">
        <v>24</v>
      </c>
      <c r="D8" t="s">
        <v>25</v>
      </c>
      <c r="E8" t="s">
        <v>26</v>
      </c>
    </row>
    <row r="9" spans="1:9">
      <c r="B9">
        <v>3.5299999999999998E-2</v>
      </c>
      <c r="C9" s="1">
        <f>+C7</f>
        <v>9.4199999999999999E-5</v>
      </c>
      <c r="D9" s="8">
        <v>0.52</v>
      </c>
      <c r="E9" s="1">
        <v>2.6899999999999998E-4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9ECB-F802-48E5-ACB0-930867D72EF9}">
  <sheetPr codeName="Sheet2"/>
  <dimension ref="A1:O103"/>
  <sheetViews>
    <sheetView zoomScaleNormal="100" workbookViewId="0">
      <selection activeCell="H39" sqref="H39"/>
    </sheetView>
  </sheetViews>
  <sheetFormatPr defaultRowHeight="15"/>
  <cols>
    <col min="2" max="2" width="8.5703125" bestFit="1" customWidth="1"/>
    <col min="3" max="3" width="12.7109375" bestFit="1" customWidth="1"/>
    <col min="5" max="5" width="10.85546875" bestFit="1" customWidth="1"/>
    <col min="11" max="11" width="11.5703125" bestFit="1" customWidth="1"/>
    <col min="13" max="13" width="12.28515625" bestFit="1" customWidth="1"/>
    <col min="15" max="15" width="11.5703125" bestFit="1" customWidth="1"/>
  </cols>
  <sheetData>
    <row r="1" spans="1:15" ht="15.75">
      <c r="A1" s="9" t="s">
        <v>11</v>
      </c>
      <c r="B1" s="9"/>
      <c r="C1" s="9"/>
      <c r="E1" s="6"/>
      <c r="M1" s="5"/>
    </row>
    <row r="2" spans="1:15">
      <c r="A2" s="2" t="s">
        <v>0</v>
      </c>
      <c r="B2" s="2" t="s">
        <v>1</v>
      </c>
      <c r="C2" s="2" t="s">
        <v>2</v>
      </c>
      <c r="M2" s="5"/>
    </row>
    <row r="3" spans="1:15">
      <c r="A3" s="3" t="s">
        <v>3</v>
      </c>
      <c r="B3" s="3" t="s">
        <v>4</v>
      </c>
      <c r="C3" s="2" t="s">
        <v>4</v>
      </c>
      <c r="M3" s="5"/>
    </row>
    <row r="4" spans="1:15">
      <c r="A4" s="1">
        <v>200019.48</v>
      </c>
      <c r="B4" s="1">
        <v>158.13509999999999</v>
      </c>
      <c r="C4" s="1">
        <v>1.4044126000000001E-3</v>
      </c>
      <c r="K4" s="5"/>
      <c r="M4" s="5"/>
      <c r="O4" s="5"/>
    </row>
    <row r="5" spans="1:15">
      <c r="A5" s="1">
        <v>149677.70000000001</v>
      </c>
      <c r="B5" s="1">
        <v>157.23697999999999</v>
      </c>
      <c r="C5" s="1">
        <v>0.11538126</v>
      </c>
      <c r="E5" s="5"/>
      <c r="M5" s="5"/>
    </row>
    <row r="6" spans="1:15">
      <c r="A6" s="1">
        <v>112011.7</v>
      </c>
      <c r="B6" s="1">
        <v>156.73133999999999</v>
      </c>
      <c r="C6" s="1">
        <v>0.32648220999999999</v>
      </c>
      <c r="M6" s="5"/>
    </row>
    <row r="7" spans="1:15">
      <c r="A7" s="1">
        <v>83828.101999999999</v>
      </c>
      <c r="B7" s="1">
        <v>156.42639</v>
      </c>
      <c r="C7" s="1">
        <v>0.46186683000000001</v>
      </c>
      <c r="E7" s="5"/>
      <c r="K7" s="1"/>
      <c r="M7" s="5"/>
    </row>
    <row r="8" spans="1:15">
      <c r="A8" s="1">
        <v>62734.358999999997</v>
      </c>
      <c r="B8" s="1">
        <v>156.37221</v>
      </c>
      <c r="C8" s="1">
        <v>0.73890012999999999</v>
      </c>
      <c r="K8" s="1"/>
      <c r="M8" s="5"/>
    </row>
    <row r="9" spans="1:15">
      <c r="A9" s="1">
        <v>46953.108999999997</v>
      </c>
      <c r="B9" s="1">
        <v>156.37257</v>
      </c>
      <c r="C9" s="1">
        <v>0.97407233999999998</v>
      </c>
      <c r="M9" s="5"/>
    </row>
    <row r="10" spans="1:15">
      <c r="A10" s="1">
        <v>35136.707000000002</v>
      </c>
      <c r="B10" s="1">
        <v>156.48464999999999</v>
      </c>
      <c r="C10" s="1">
        <v>1.1673210999999999</v>
      </c>
      <c r="M10" s="5"/>
    </row>
    <row r="11" spans="1:15">
      <c r="A11" s="1">
        <v>26298.82</v>
      </c>
      <c r="B11" s="1">
        <v>156.64225999999999</v>
      </c>
      <c r="C11" s="1">
        <v>1.3779469</v>
      </c>
      <c r="M11" s="5"/>
    </row>
    <row r="12" spans="1:15">
      <c r="A12" s="1">
        <v>19677.732</v>
      </c>
      <c r="B12" s="1">
        <v>156.87702999999999</v>
      </c>
      <c r="C12" s="1">
        <v>1.6062677999999999</v>
      </c>
      <c r="M12" s="5"/>
    </row>
    <row r="13" spans="1:15">
      <c r="A13" s="1">
        <v>14726.557000000001</v>
      </c>
      <c r="B13" s="1">
        <v>157.13274000000001</v>
      </c>
      <c r="C13" s="1">
        <v>1.9236143000000001</v>
      </c>
      <c r="M13" s="5"/>
    </row>
    <row r="14" spans="1:15">
      <c r="A14" s="1">
        <v>11025.388000000001</v>
      </c>
      <c r="B14" s="1">
        <v>157.4041</v>
      </c>
      <c r="C14" s="1">
        <v>2.1979144000000002</v>
      </c>
      <c r="M14" s="5"/>
    </row>
    <row r="15" spans="1:15">
      <c r="A15" s="1">
        <v>8325.1923999999999</v>
      </c>
      <c r="B15" s="1">
        <v>157.79263</v>
      </c>
      <c r="C15" s="1">
        <v>2.4954360000000002</v>
      </c>
      <c r="M15" s="5"/>
    </row>
    <row r="16" spans="1:15">
      <c r="A16" s="1">
        <v>6195.4931999999999</v>
      </c>
      <c r="B16" s="1">
        <v>158.21549999999999</v>
      </c>
      <c r="C16" s="1">
        <v>2.8940562999999999</v>
      </c>
      <c r="M16" s="5"/>
    </row>
    <row r="17" spans="1:13">
      <c r="A17" s="1">
        <v>4621.4780000000001</v>
      </c>
      <c r="B17" s="1">
        <v>158.69208</v>
      </c>
      <c r="C17" s="1">
        <v>3.3360338</v>
      </c>
      <c r="M17" s="5"/>
    </row>
    <row r="18" spans="1:13">
      <c r="A18" s="1">
        <v>3456.1052</v>
      </c>
      <c r="B18" s="1">
        <v>159.22971999999999</v>
      </c>
      <c r="C18" s="1">
        <v>3.8208365</v>
      </c>
      <c r="M18" s="5"/>
    </row>
    <row r="19" spans="1:13">
      <c r="A19" s="1">
        <v>2585.8269</v>
      </c>
      <c r="B19" s="1">
        <v>159.89223999999999</v>
      </c>
      <c r="C19" s="1">
        <v>4.3527183999999997</v>
      </c>
      <c r="M19" s="5"/>
    </row>
    <row r="20" spans="1:13">
      <c r="A20" s="1">
        <v>1935.6188999999999</v>
      </c>
      <c r="B20" s="1">
        <v>160.60556</v>
      </c>
      <c r="C20" s="1">
        <v>4.9571452000000003</v>
      </c>
      <c r="M20" s="5"/>
    </row>
    <row r="21" spans="1:13">
      <c r="A21" s="1">
        <v>1448.6094000000001</v>
      </c>
      <c r="B21" s="1">
        <v>161.35309000000001</v>
      </c>
      <c r="C21" s="1">
        <v>5.613626</v>
      </c>
      <c r="M21" s="5"/>
    </row>
    <row r="22" spans="1:13">
      <c r="A22" s="1">
        <v>1083.9594999999999</v>
      </c>
      <c r="B22" s="1">
        <v>162.27986000000001</v>
      </c>
      <c r="C22" s="1">
        <v>6.3999395000000003</v>
      </c>
      <c r="M22" s="5"/>
    </row>
    <row r="23" spans="1:13">
      <c r="A23" s="1">
        <v>811.29767000000004</v>
      </c>
      <c r="B23" s="1">
        <v>163.26498000000001</v>
      </c>
      <c r="C23" s="1">
        <v>7.3070725999999997</v>
      </c>
      <c r="M23" s="5"/>
    </row>
    <row r="24" spans="1:13">
      <c r="A24" s="1">
        <v>607.52715999999998</v>
      </c>
      <c r="B24" s="1">
        <v>164.39563000000001</v>
      </c>
      <c r="C24" s="1">
        <v>8.3890867</v>
      </c>
      <c r="M24" s="5"/>
    </row>
    <row r="25" spans="1:13">
      <c r="A25" s="1">
        <v>454.56351000000001</v>
      </c>
      <c r="B25" s="1">
        <v>165.73184000000001</v>
      </c>
      <c r="C25" s="1">
        <v>9.5665226000000008</v>
      </c>
      <c r="M25" s="5"/>
    </row>
    <row r="26" spans="1:13">
      <c r="A26" s="1">
        <v>340.10876000000002</v>
      </c>
      <c r="B26" s="1">
        <v>167.17517000000001</v>
      </c>
      <c r="C26" s="1">
        <v>10.985117000000001</v>
      </c>
      <c r="M26" s="5"/>
    </row>
    <row r="27" spans="1:13">
      <c r="A27" s="1">
        <v>254.43001000000001</v>
      </c>
      <c r="B27" s="1">
        <v>168.90347</v>
      </c>
      <c r="C27" s="1">
        <v>12.669816000000001</v>
      </c>
      <c r="M27" s="5"/>
    </row>
    <row r="28" spans="1:13">
      <c r="A28" s="1">
        <v>190.54874000000001</v>
      </c>
      <c r="B28" s="1">
        <v>170.86661000000001</v>
      </c>
      <c r="C28" s="1">
        <v>14.600778999999999</v>
      </c>
      <c r="M28" s="5"/>
    </row>
    <row r="29" spans="1:13">
      <c r="A29" s="1">
        <v>142.49214000000001</v>
      </c>
      <c r="B29" s="1">
        <v>173.15621999999999</v>
      </c>
      <c r="C29" s="1">
        <v>16.897541</v>
      </c>
      <c r="M29" s="5"/>
    </row>
    <row r="30" spans="1:13">
      <c r="A30" s="1">
        <v>106.67264</v>
      </c>
      <c r="B30" s="1">
        <v>175.76091</v>
      </c>
      <c r="C30" s="1">
        <v>19.440308000000002</v>
      </c>
      <c r="M30" s="5"/>
    </row>
    <row r="31" spans="1:13">
      <c r="A31" s="1">
        <v>79.821213</v>
      </c>
      <c r="B31" s="1">
        <v>178.80412000000001</v>
      </c>
      <c r="C31" s="1">
        <v>22.485962000000001</v>
      </c>
      <c r="M31" s="5"/>
    </row>
    <row r="32" spans="1:13">
      <c r="A32" s="1">
        <v>59.789532000000001</v>
      </c>
      <c r="B32" s="1">
        <v>182.39748</v>
      </c>
      <c r="C32" s="1">
        <v>26.002469999999999</v>
      </c>
      <c r="M32" s="5"/>
    </row>
    <row r="33" spans="1:13">
      <c r="A33" s="1">
        <v>44.728039000000003</v>
      </c>
      <c r="B33" s="1">
        <v>186.59366</v>
      </c>
      <c r="C33" s="1">
        <v>30.026056000000001</v>
      </c>
      <c r="M33" s="5"/>
    </row>
    <row r="34" spans="1:13">
      <c r="A34" s="1">
        <v>33.427559000000002</v>
      </c>
      <c r="B34" s="1">
        <v>191.3698</v>
      </c>
      <c r="C34" s="1">
        <v>34.635094000000002</v>
      </c>
      <c r="M34" s="5"/>
    </row>
    <row r="35" spans="1:13">
      <c r="A35" s="1">
        <v>25.040061999999999</v>
      </c>
      <c r="B35" s="1">
        <v>196.92876999999999</v>
      </c>
      <c r="C35" s="1">
        <v>39.927559000000002</v>
      </c>
      <c r="M35" s="5"/>
    </row>
    <row r="36" spans="1:13">
      <c r="A36" s="1">
        <v>18.735012000000001</v>
      </c>
      <c r="B36" s="1">
        <v>203.30591999999999</v>
      </c>
      <c r="C36" s="1">
        <v>45.949089000000001</v>
      </c>
      <c r="M36" s="5"/>
    </row>
    <row r="37" spans="1:13">
      <c r="A37" s="1">
        <v>14.017643</v>
      </c>
      <c r="B37" s="1">
        <v>210.67421999999999</v>
      </c>
      <c r="C37" s="1">
        <v>52.878498</v>
      </c>
      <c r="M37" s="5"/>
    </row>
    <row r="38" spans="1:13">
      <c r="A38" s="1">
        <v>10.500673000000001</v>
      </c>
      <c r="B38" s="1">
        <v>219.08431999999999</v>
      </c>
      <c r="C38" s="1">
        <v>60.645938999999998</v>
      </c>
      <c r="M38" s="5"/>
    </row>
    <row r="39" spans="1:13">
      <c r="A39" s="1">
        <v>7.8596544000000002</v>
      </c>
      <c r="B39" s="1">
        <v>228.83778000000001</v>
      </c>
      <c r="C39" s="1">
        <v>69.655890999999997</v>
      </c>
      <c r="M39" s="5"/>
    </row>
    <row r="40" spans="1:13">
      <c r="A40" s="1">
        <v>5.8829054999999997</v>
      </c>
      <c r="B40" s="1">
        <v>240.04031000000001</v>
      </c>
      <c r="C40" s="1">
        <v>79.918792999999994</v>
      </c>
      <c r="M40" s="5"/>
    </row>
    <row r="41" spans="1:13">
      <c r="A41" s="1">
        <v>4.3989295999999998</v>
      </c>
      <c r="B41" s="1">
        <v>252.85352</v>
      </c>
      <c r="C41" s="1">
        <v>91.715491999999998</v>
      </c>
      <c r="M41" s="5"/>
    </row>
    <row r="42" spans="1:13">
      <c r="A42" s="1">
        <v>3.2936331999999999</v>
      </c>
      <c r="B42" s="1">
        <v>267.47228999999999</v>
      </c>
      <c r="C42" s="1">
        <v>105.20099</v>
      </c>
      <c r="M42" s="5"/>
    </row>
    <row r="43" spans="1:13">
      <c r="A43" s="1">
        <v>2.4660668000000001</v>
      </c>
      <c r="B43" s="1">
        <v>284.18270999999999</v>
      </c>
      <c r="C43" s="1">
        <v>120.67843000000001</v>
      </c>
      <c r="M43" s="5"/>
    </row>
    <row r="44" spans="1:13">
      <c r="A44" s="1">
        <v>1.8425707</v>
      </c>
      <c r="B44" s="1">
        <v>303.43137000000002</v>
      </c>
      <c r="C44" s="1">
        <v>138.56174999999999</v>
      </c>
      <c r="M44" s="5"/>
    </row>
    <row r="45" spans="1:13">
      <c r="A45" s="1">
        <v>1.3812761</v>
      </c>
      <c r="B45" s="1">
        <v>325.31085000000002</v>
      </c>
      <c r="C45" s="1">
        <v>158.92124999999999</v>
      </c>
      <c r="M45" s="5"/>
    </row>
    <row r="46" spans="1:13">
      <c r="A46" s="1">
        <v>1.0333992000000001</v>
      </c>
      <c r="B46" s="1">
        <v>350.43893000000003</v>
      </c>
      <c r="C46" s="1">
        <v>182.60548</v>
      </c>
      <c r="M46" s="5"/>
    </row>
    <row r="47" spans="1:13">
      <c r="A47" s="1">
        <v>0.77320820000000001</v>
      </c>
      <c r="B47" s="1">
        <v>379.22838999999999</v>
      </c>
      <c r="C47" s="1">
        <v>209.90771000000001</v>
      </c>
      <c r="M47" s="5"/>
    </row>
    <row r="48" spans="1:13">
      <c r="A48" s="1">
        <v>0.57853222000000004</v>
      </c>
      <c r="B48" s="1">
        <v>412.26190000000003</v>
      </c>
      <c r="C48" s="1">
        <v>241.48743999999999</v>
      </c>
      <c r="M48" s="5"/>
    </row>
    <row r="49" spans="1:13">
      <c r="A49" s="1">
        <v>0.43306540999999998</v>
      </c>
      <c r="B49" s="1">
        <v>449.68410999999998</v>
      </c>
      <c r="C49" s="1">
        <v>277.95058999999998</v>
      </c>
      <c r="M49" s="5"/>
    </row>
    <row r="50" spans="1:13">
      <c r="A50" s="1">
        <v>0.32390132999999999</v>
      </c>
      <c r="B50" s="1">
        <v>494.19812000000002</v>
      </c>
      <c r="C50" s="1">
        <v>320.2944</v>
      </c>
      <c r="M50" s="5"/>
    </row>
    <row r="51" spans="1:13">
      <c r="A51" s="1">
        <v>0.24232318999999999</v>
      </c>
      <c r="B51" s="1">
        <v>545.48932000000002</v>
      </c>
      <c r="C51" s="1">
        <v>368.64843999999999</v>
      </c>
      <c r="M51" s="5"/>
    </row>
    <row r="52" spans="1:13">
      <c r="A52" s="1">
        <v>0.18153406999999999</v>
      </c>
      <c r="B52" s="1">
        <v>605.62531000000001</v>
      </c>
      <c r="C52" s="1">
        <v>422.32720999999998</v>
      </c>
      <c r="M52" s="5"/>
    </row>
    <row r="53" spans="1:13">
      <c r="A53" s="1">
        <v>0.13584590999999999</v>
      </c>
      <c r="B53" s="1">
        <v>673.19530999999995</v>
      </c>
      <c r="C53" s="1">
        <v>479.72021000000001</v>
      </c>
      <c r="M53" s="5"/>
    </row>
    <row r="54" spans="1:13">
      <c r="A54" s="1">
        <v>0.10172522000000001</v>
      </c>
      <c r="B54" s="1">
        <v>743.05913999999996</v>
      </c>
      <c r="C54" s="1">
        <v>540.70543999999995</v>
      </c>
      <c r="M54" s="5"/>
    </row>
    <row r="55" spans="1:13">
      <c r="A55" s="1">
        <v>7.6103694999999999E-2</v>
      </c>
      <c r="B55" s="1">
        <v>808.65752999999995</v>
      </c>
      <c r="C55" s="1">
        <v>611.52277000000004</v>
      </c>
      <c r="M55" s="5"/>
    </row>
    <row r="56" spans="1:13">
      <c r="A56" s="1">
        <v>5.6966494999999999E-2</v>
      </c>
      <c r="B56" s="1">
        <v>864.22649999999999</v>
      </c>
      <c r="C56" s="1">
        <v>701.59491000000003</v>
      </c>
      <c r="M56" s="5"/>
    </row>
    <row r="57" spans="1:13">
      <c r="A57" s="1">
        <v>4.2644646000000001E-2</v>
      </c>
      <c r="B57" s="1">
        <v>908.82275000000004</v>
      </c>
      <c r="C57" s="1">
        <v>831.02404999999999</v>
      </c>
      <c r="M57" s="5"/>
    </row>
    <row r="58" spans="1:13">
      <c r="A58" s="1">
        <v>3.1913798E-2</v>
      </c>
      <c r="B58" s="1">
        <v>944.36139000000003</v>
      </c>
      <c r="C58" s="1">
        <v>1013.0729</v>
      </c>
      <c r="M58" s="5"/>
    </row>
    <row r="59" spans="1:13">
      <c r="A59" s="1">
        <v>2.3876827E-2</v>
      </c>
      <c r="B59" s="1">
        <v>973.33752000000004</v>
      </c>
      <c r="C59" s="1">
        <v>1271.4204</v>
      </c>
      <c r="M59" s="5"/>
    </row>
    <row r="60" spans="1:13">
      <c r="A60" s="1">
        <v>1.7841151E-2</v>
      </c>
      <c r="B60" s="1">
        <v>999.64880000000005</v>
      </c>
      <c r="C60" s="1">
        <v>1630.0364</v>
      </c>
      <c r="M60" s="5"/>
    </row>
    <row r="61" spans="1:13">
      <c r="A61" s="1">
        <v>1.3377564999999999E-2</v>
      </c>
      <c r="B61" s="1">
        <v>1027.1344999999999</v>
      </c>
      <c r="C61" s="1">
        <v>2111.8796000000002</v>
      </c>
      <c r="M61" s="5"/>
    </row>
    <row r="62" spans="1:13">
      <c r="A62" s="1">
        <v>1.0684486999999999E-2</v>
      </c>
      <c r="B62" s="1">
        <v>1054.1971000000001</v>
      </c>
      <c r="C62" s="1">
        <v>2733.8987000000002</v>
      </c>
      <c r="M62" s="5"/>
    </row>
    <row r="63" spans="1:13">
      <c r="A63" s="1">
        <v>8.0046048000000005E-3</v>
      </c>
      <c r="B63" s="1">
        <v>1087.1027999999999</v>
      </c>
      <c r="C63" s="1">
        <v>3418.4965999999999</v>
      </c>
      <c r="M63" s="5"/>
    </row>
    <row r="64" spans="1:13">
      <c r="B64" s="1"/>
      <c r="M64" s="5"/>
    </row>
    <row r="65" spans="2:13">
      <c r="B65" s="1"/>
      <c r="M65" s="5"/>
    </row>
    <row r="66" spans="2:13">
      <c r="B66" s="1"/>
      <c r="M66" s="5"/>
    </row>
    <row r="67" spans="2:13">
      <c r="B67" s="1"/>
      <c r="M67" s="5"/>
    </row>
    <row r="68" spans="2:13">
      <c r="B68" s="1"/>
      <c r="M68" s="5"/>
    </row>
    <row r="69" spans="2:13">
      <c r="B69" s="1"/>
      <c r="M69" s="5"/>
    </row>
    <row r="70" spans="2:13">
      <c r="B70" s="1"/>
      <c r="M70" s="5"/>
    </row>
    <row r="71" spans="2:13">
      <c r="B71" s="1"/>
      <c r="M71" s="5"/>
    </row>
    <row r="72" spans="2:13">
      <c r="B72" s="1"/>
      <c r="M72" s="5"/>
    </row>
    <row r="73" spans="2:13">
      <c r="B73" s="1"/>
      <c r="M73" s="5"/>
    </row>
    <row r="74" spans="2:13">
      <c r="B74" s="1"/>
      <c r="M74" s="5"/>
    </row>
    <row r="75" spans="2:13">
      <c r="B75" s="1"/>
      <c r="M75" s="5"/>
    </row>
    <row r="76" spans="2:13">
      <c r="B76" s="1"/>
      <c r="M76" s="5"/>
    </row>
    <row r="77" spans="2:13">
      <c r="B77" s="1"/>
      <c r="M77" s="5"/>
    </row>
    <row r="78" spans="2:13">
      <c r="B78" s="1"/>
      <c r="M78" s="5"/>
    </row>
    <row r="79" spans="2:13">
      <c r="B79" s="1"/>
      <c r="M79" s="5"/>
    </row>
    <row r="80" spans="2:13">
      <c r="B80" s="1"/>
      <c r="M80" s="5"/>
    </row>
    <row r="81" spans="2:13">
      <c r="B81" s="1"/>
      <c r="M81" s="5"/>
    </row>
    <row r="82" spans="2:13">
      <c r="B82" s="1"/>
      <c r="M82" s="5"/>
    </row>
    <row r="83" spans="2:13">
      <c r="B83" s="1"/>
      <c r="M83" s="5"/>
    </row>
    <row r="84" spans="2:13">
      <c r="B84" s="1"/>
      <c r="M84" s="5"/>
    </row>
    <row r="85" spans="2:13">
      <c r="B85" s="1"/>
      <c r="M85" s="5"/>
    </row>
    <row r="86" spans="2:13">
      <c r="B86" s="1"/>
      <c r="M86" s="5"/>
    </row>
    <row r="87" spans="2:13">
      <c r="B87" s="1"/>
      <c r="M87" s="5"/>
    </row>
    <row r="88" spans="2:13">
      <c r="B88" s="1"/>
      <c r="M88" s="5"/>
    </row>
    <row r="89" spans="2:13">
      <c r="B89" s="1"/>
      <c r="M89" s="5"/>
    </row>
    <row r="90" spans="2:13">
      <c r="B90" s="1"/>
      <c r="M90" s="5"/>
    </row>
    <row r="91" spans="2:13">
      <c r="B91" s="1"/>
      <c r="M91" s="5"/>
    </row>
    <row r="92" spans="2:13">
      <c r="B92" s="1"/>
      <c r="M92" s="5"/>
    </row>
    <row r="93" spans="2:13">
      <c r="B93" s="1"/>
      <c r="M93" s="5"/>
    </row>
    <row r="94" spans="2:13">
      <c r="B94" s="1"/>
      <c r="M94" s="5"/>
    </row>
    <row r="95" spans="2:13">
      <c r="B95" s="1"/>
      <c r="M95" s="5"/>
    </row>
    <row r="96" spans="2:13">
      <c r="B96" s="1"/>
      <c r="M96" s="5"/>
    </row>
    <row r="97" spans="2:13">
      <c r="B97" s="1"/>
      <c r="M97" s="5"/>
    </row>
    <row r="98" spans="2:13">
      <c r="B98" s="1"/>
      <c r="M98" s="5"/>
    </row>
    <row r="99" spans="2:13">
      <c r="B99" s="1"/>
      <c r="M99" s="5"/>
    </row>
    <row r="100" spans="2:13">
      <c r="B100" s="1"/>
      <c r="M100" s="5"/>
    </row>
    <row r="101" spans="2:13">
      <c r="B101" s="1"/>
    </row>
    <row r="102" spans="2:13">
      <c r="B102" s="1"/>
    </row>
    <row r="103" spans="2:13">
      <c r="B103" s="1"/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B58F-27CD-4CF7-86CC-7169D3B98898}">
  <dimension ref="A1:O103"/>
  <sheetViews>
    <sheetView topLeftCell="A31" zoomScale="160" zoomScaleNormal="160" workbookViewId="0">
      <selection activeCell="F56" sqref="F56"/>
    </sheetView>
  </sheetViews>
  <sheetFormatPr defaultRowHeight="15"/>
  <cols>
    <col min="2" max="2" width="8.5703125" bestFit="1" customWidth="1"/>
    <col min="3" max="3" width="12.7109375" bestFit="1" customWidth="1"/>
    <col min="5" max="5" width="10.85546875" bestFit="1" customWidth="1"/>
    <col min="11" max="11" width="11.5703125" bestFit="1" customWidth="1"/>
    <col min="13" max="13" width="12.28515625" bestFit="1" customWidth="1"/>
    <col min="15" max="15" width="11.5703125" bestFit="1" customWidth="1"/>
  </cols>
  <sheetData>
    <row r="1" spans="1:15" ht="15.75">
      <c r="A1" s="9" t="s">
        <v>11</v>
      </c>
      <c r="B1" s="9"/>
      <c r="C1" s="9"/>
      <c r="E1" s="6"/>
      <c r="M1" s="5"/>
    </row>
    <row r="2" spans="1:15">
      <c r="A2" s="2" t="s">
        <v>0</v>
      </c>
      <c r="B2" s="2" t="s">
        <v>1</v>
      </c>
      <c r="C2" s="2" t="s">
        <v>2</v>
      </c>
      <c r="M2" s="5"/>
    </row>
    <row r="3" spans="1:15">
      <c r="A3" s="3" t="s">
        <v>3</v>
      </c>
      <c r="B3" s="3" t="s">
        <v>4</v>
      </c>
      <c r="C3" s="2" t="s">
        <v>4</v>
      </c>
      <c r="M3" s="5"/>
    </row>
    <row r="4" spans="1:15">
      <c r="A4" s="1">
        <v>200019.48</v>
      </c>
      <c r="B4" s="1">
        <v>149.18987000000001</v>
      </c>
      <c r="C4" s="1">
        <v>0.45826641000000001</v>
      </c>
      <c r="K4" s="5"/>
      <c r="M4" s="5"/>
      <c r="O4" s="5"/>
    </row>
    <row r="5" spans="1:15">
      <c r="A5" s="1">
        <v>149677.70000000001</v>
      </c>
      <c r="B5" s="1">
        <v>148.67947000000001</v>
      </c>
      <c r="C5" s="1">
        <v>0.89106887999999995</v>
      </c>
      <c r="E5" s="5"/>
      <c r="M5" s="5"/>
    </row>
    <row r="6" spans="1:15">
      <c r="A6" s="1">
        <v>112011.7</v>
      </c>
      <c r="B6" s="1">
        <v>148.52374</v>
      </c>
      <c r="C6" s="1">
        <v>1.2283957000000001</v>
      </c>
      <c r="M6" s="5"/>
    </row>
    <row r="7" spans="1:15">
      <c r="A7" s="1">
        <v>83828.101999999999</v>
      </c>
      <c r="B7" s="1">
        <v>148.57105999999999</v>
      </c>
      <c r="C7" s="1">
        <v>1.5344639</v>
      </c>
      <c r="E7" s="5"/>
      <c r="K7" s="1"/>
      <c r="M7" s="5"/>
    </row>
    <row r="8" spans="1:15">
      <c r="A8" s="1">
        <v>62734.358999999997</v>
      </c>
      <c r="B8" s="1">
        <v>148.8075</v>
      </c>
      <c r="C8" s="1">
        <v>1.843318</v>
      </c>
      <c r="K8" s="1"/>
      <c r="M8" s="5"/>
    </row>
    <row r="9" spans="1:15">
      <c r="A9" s="1">
        <v>46953.108999999997</v>
      </c>
      <c r="B9" s="1">
        <v>149.05981</v>
      </c>
      <c r="C9" s="1">
        <v>2.0975204000000001</v>
      </c>
      <c r="M9" s="5"/>
    </row>
    <row r="10" spans="1:15">
      <c r="A10" s="1">
        <v>35136.707000000002</v>
      </c>
      <c r="B10" s="1">
        <v>149.42307</v>
      </c>
      <c r="C10" s="1">
        <v>2.3278696999999999</v>
      </c>
      <c r="M10" s="5"/>
    </row>
    <row r="11" spans="1:15">
      <c r="A11" s="1">
        <v>26298.82</v>
      </c>
      <c r="B11" s="1">
        <v>149.65108000000001</v>
      </c>
      <c r="C11" s="1">
        <v>2.6172597</v>
      </c>
      <c r="M11" s="5"/>
    </row>
    <row r="12" spans="1:15">
      <c r="A12" s="1">
        <v>19677.732</v>
      </c>
      <c r="B12" s="1">
        <v>150.05468999999999</v>
      </c>
      <c r="C12" s="1">
        <v>2.9220033000000001</v>
      </c>
      <c r="M12" s="5"/>
    </row>
    <row r="13" spans="1:15">
      <c r="A13" s="1">
        <v>14726.557000000001</v>
      </c>
      <c r="B13" s="1">
        <v>150.46239</v>
      </c>
      <c r="C13" s="1">
        <v>3.3165631000000002</v>
      </c>
      <c r="M13" s="5"/>
    </row>
    <row r="14" spans="1:15">
      <c r="A14" s="1">
        <v>11025.388000000001</v>
      </c>
      <c r="B14" s="1">
        <v>150.9785</v>
      </c>
      <c r="C14" s="1">
        <v>3.8622741999999999</v>
      </c>
      <c r="M14" s="5"/>
    </row>
    <row r="15" spans="1:15">
      <c r="A15" s="1">
        <v>8325.1923999999999</v>
      </c>
      <c r="B15" s="1">
        <v>151.55985999999999</v>
      </c>
      <c r="C15" s="1">
        <v>4.4125804999999998</v>
      </c>
      <c r="M15" s="5"/>
    </row>
    <row r="16" spans="1:15">
      <c r="A16" s="1">
        <v>6195.4931999999999</v>
      </c>
      <c r="B16" s="1">
        <v>152.39521999999999</v>
      </c>
      <c r="C16" s="1">
        <v>5.1316918999999999</v>
      </c>
      <c r="M16" s="5"/>
    </row>
    <row r="17" spans="1:13">
      <c r="A17" s="1">
        <v>4621.4780000000001</v>
      </c>
      <c r="B17" s="1">
        <v>153.40062</v>
      </c>
      <c r="C17" s="1">
        <v>5.9323521000000001</v>
      </c>
      <c r="M17" s="5"/>
    </row>
    <row r="18" spans="1:13">
      <c r="A18" s="1">
        <v>3456.1052</v>
      </c>
      <c r="B18" s="1">
        <v>154.5437</v>
      </c>
      <c r="C18" s="1">
        <v>6.6058687999999997</v>
      </c>
      <c r="M18" s="5"/>
    </row>
    <row r="19" spans="1:13">
      <c r="A19" s="1">
        <v>2585.8269</v>
      </c>
      <c r="B19" s="1">
        <v>155.88105999999999</v>
      </c>
      <c r="C19" s="1">
        <v>7.3317432</v>
      </c>
      <c r="M19" s="5"/>
    </row>
    <row r="20" spans="1:13">
      <c r="A20" s="1">
        <v>1935.6188999999999</v>
      </c>
      <c r="B20" s="1">
        <v>157.37607</v>
      </c>
      <c r="C20" s="1">
        <v>7.9039216000000003</v>
      </c>
      <c r="M20" s="5"/>
    </row>
    <row r="21" spans="1:13">
      <c r="A21" s="1">
        <v>1448.6094000000001</v>
      </c>
      <c r="B21" s="1">
        <v>158.90154000000001</v>
      </c>
      <c r="C21" s="1">
        <v>8.4525862000000007</v>
      </c>
      <c r="M21" s="5"/>
    </row>
    <row r="22" spans="1:13">
      <c r="A22" s="1">
        <v>1083.9594999999999</v>
      </c>
      <c r="B22" s="1">
        <v>160.43678</v>
      </c>
      <c r="C22" s="1">
        <v>8.9870090000000005</v>
      </c>
      <c r="M22" s="5"/>
    </row>
    <row r="23" spans="1:13">
      <c r="A23" s="1">
        <v>811.29767000000004</v>
      </c>
      <c r="B23" s="1">
        <v>161.99064999999999</v>
      </c>
      <c r="C23" s="1">
        <v>9.5810022000000004</v>
      </c>
      <c r="M23" s="5"/>
    </row>
    <row r="24" spans="1:13">
      <c r="A24" s="1">
        <v>607.52715999999998</v>
      </c>
      <c r="B24" s="1">
        <v>163.53833</v>
      </c>
      <c r="C24" s="1">
        <v>10.281834999999999</v>
      </c>
      <c r="M24" s="5"/>
    </row>
    <row r="25" spans="1:13">
      <c r="A25" s="1">
        <v>454.56351000000001</v>
      </c>
      <c r="B25" s="1">
        <v>165.17192</v>
      </c>
      <c r="C25" s="1">
        <v>11.137442</v>
      </c>
      <c r="M25" s="5"/>
    </row>
    <row r="26" spans="1:13">
      <c r="A26" s="1">
        <v>340.10876000000002</v>
      </c>
      <c r="B26" s="1">
        <v>166.95247000000001</v>
      </c>
      <c r="C26" s="1">
        <v>12.326654</v>
      </c>
      <c r="M26" s="5"/>
    </row>
    <row r="27" spans="1:13">
      <c r="A27" s="1">
        <v>254.43001000000001</v>
      </c>
      <c r="B27" s="1">
        <v>168.82863</v>
      </c>
      <c r="C27" s="1">
        <v>13.677007</v>
      </c>
      <c r="M27" s="5"/>
    </row>
    <row r="28" spans="1:13">
      <c r="A28" s="1">
        <v>190.54874000000001</v>
      </c>
      <c r="B28" s="1">
        <v>170.85577000000001</v>
      </c>
      <c r="C28" s="1">
        <v>15.35586</v>
      </c>
      <c r="M28" s="5"/>
    </row>
    <row r="29" spans="1:13">
      <c r="A29" s="1">
        <v>142.49214000000001</v>
      </c>
      <c r="B29" s="1">
        <v>173.26794000000001</v>
      </c>
      <c r="C29" s="1">
        <v>17.354969000000001</v>
      </c>
      <c r="M29" s="5"/>
    </row>
    <row r="30" spans="1:13">
      <c r="A30" s="1">
        <v>106.67264</v>
      </c>
      <c r="B30" s="1">
        <v>175.97059999999999</v>
      </c>
      <c r="C30" s="1">
        <v>19.748919000000001</v>
      </c>
      <c r="M30" s="5"/>
    </row>
    <row r="31" spans="1:13">
      <c r="A31" s="1">
        <v>79.821213</v>
      </c>
      <c r="B31" s="1">
        <v>179.03833</v>
      </c>
      <c r="C31" s="1">
        <v>22.553415000000001</v>
      </c>
      <c r="M31" s="5"/>
    </row>
    <row r="32" spans="1:13">
      <c r="A32" s="1">
        <v>59.789532000000001</v>
      </c>
      <c r="B32" s="1">
        <v>182.60068999999999</v>
      </c>
      <c r="C32" s="1">
        <v>25.847614</v>
      </c>
      <c r="M32" s="5"/>
    </row>
    <row r="33" spans="1:13">
      <c r="A33" s="1">
        <v>44.728039000000003</v>
      </c>
      <c r="B33" s="1">
        <v>186.62174999999999</v>
      </c>
      <c r="C33" s="1">
        <v>29.628240999999999</v>
      </c>
      <c r="M33" s="5"/>
    </row>
    <row r="34" spans="1:13">
      <c r="A34" s="1">
        <v>33.427559000000002</v>
      </c>
      <c r="B34" s="1">
        <v>191.37049999999999</v>
      </c>
      <c r="C34" s="1">
        <v>34.040683999999999</v>
      </c>
      <c r="M34" s="5"/>
    </row>
    <row r="35" spans="1:13">
      <c r="A35" s="1">
        <v>25.040061999999999</v>
      </c>
      <c r="B35" s="1">
        <v>196.81007</v>
      </c>
      <c r="C35" s="1">
        <v>39.062904000000003</v>
      </c>
      <c r="M35" s="5"/>
    </row>
    <row r="36" spans="1:13">
      <c r="A36" s="1">
        <v>18.735012000000001</v>
      </c>
      <c r="B36" s="1">
        <v>203.02718999999999</v>
      </c>
      <c r="C36" s="1">
        <v>44.844653999999998</v>
      </c>
      <c r="M36" s="5"/>
    </row>
    <row r="37" spans="1:13">
      <c r="A37" s="1">
        <v>14.017643</v>
      </c>
      <c r="B37" s="1">
        <v>210.21711999999999</v>
      </c>
      <c r="C37" s="1">
        <v>51.467232000000003</v>
      </c>
      <c r="M37" s="5"/>
    </row>
    <row r="38" spans="1:13">
      <c r="A38" s="1">
        <v>10.500673000000001</v>
      </c>
      <c r="B38" s="1">
        <v>218.42968999999999</v>
      </c>
      <c r="C38" s="1">
        <v>59.050358000000003</v>
      </c>
      <c r="M38" s="5"/>
    </row>
    <row r="39" spans="1:13">
      <c r="A39" s="1">
        <v>7.8596544000000002</v>
      </c>
      <c r="B39" s="1">
        <v>227.91487000000001</v>
      </c>
      <c r="C39" s="1">
        <v>67.672156999999999</v>
      </c>
      <c r="M39" s="5"/>
    </row>
    <row r="40" spans="1:13">
      <c r="A40" s="1">
        <v>5.8829054999999997</v>
      </c>
      <c r="B40" s="1">
        <v>238.82265000000001</v>
      </c>
      <c r="C40" s="1">
        <v>77.507462000000004</v>
      </c>
      <c r="M40" s="5"/>
    </row>
    <row r="41" spans="1:13">
      <c r="A41" s="1">
        <v>4.3989295999999998</v>
      </c>
      <c r="B41" s="1">
        <v>251.19300999999999</v>
      </c>
      <c r="C41" s="1">
        <v>88.968040000000002</v>
      </c>
      <c r="M41" s="5"/>
    </row>
    <row r="42" spans="1:13">
      <c r="A42" s="1">
        <v>3.2936331999999999</v>
      </c>
      <c r="B42" s="1">
        <v>265.43200999999999</v>
      </c>
      <c r="C42" s="1">
        <v>101.96216</v>
      </c>
      <c r="M42" s="5"/>
    </row>
    <row r="43" spans="1:13">
      <c r="A43" s="1">
        <v>2.4660668000000001</v>
      </c>
      <c r="B43" s="1">
        <v>281.66073999999998</v>
      </c>
      <c r="C43" s="1">
        <v>116.90755</v>
      </c>
      <c r="M43" s="5"/>
    </row>
    <row r="44" spans="1:13">
      <c r="A44" s="1">
        <v>1.8425707</v>
      </c>
      <c r="B44" s="1">
        <v>300.41897999999998</v>
      </c>
      <c r="C44" s="1">
        <v>134.08122</v>
      </c>
      <c r="M44" s="5"/>
    </row>
    <row r="45" spans="1:13">
      <c r="A45" s="1">
        <v>1.3812761</v>
      </c>
      <c r="B45" s="1">
        <v>321.55237</v>
      </c>
      <c r="C45" s="1">
        <v>153.75077999999999</v>
      </c>
      <c r="M45" s="5"/>
    </row>
    <row r="46" spans="1:13">
      <c r="A46" s="1">
        <v>1.0333992000000001</v>
      </c>
      <c r="B46" s="1">
        <v>345.86676</v>
      </c>
      <c r="C46" s="1">
        <v>176.44441</v>
      </c>
      <c r="M46" s="5"/>
    </row>
    <row r="47" spans="1:13">
      <c r="A47" s="1">
        <v>0.77320820000000001</v>
      </c>
      <c r="B47" s="1">
        <v>373.67755</v>
      </c>
      <c r="C47" s="1">
        <v>202.63642999999999</v>
      </c>
      <c r="M47" s="5"/>
    </row>
    <row r="48" spans="1:13">
      <c r="A48" s="1">
        <v>0.57853222000000004</v>
      </c>
      <c r="B48" s="1">
        <v>405.45465000000002</v>
      </c>
      <c r="C48" s="1">
        <v>232.36383000000001</v>
      </c>
      <c r="M48" s="5"/>
    </row>
    <row r="49" spans="1:13">
      <c r="A49" s="1">
        <v>0.43306540999999998</v>
      </c>
      <c r="B49" s="1">
        <v>442.21364999999997</v>
      </c>
      <c r="C49" s="1">
        <v>267.49301000000003</v>
      </c>
      <c r="M49" s="5"/>
    </row>
    <row r="50" spans="1:13">
      <c r="A50" s="1">
        <v>0.32390132999999999</v>
      </c>
      <c r="B50" s="1">
        <v>484.37563999999998</v>
      </c>
      <c r="C50" s="1">
        <v>308.24029999999999</v>
      </c>
      <c r="M50" s="5"/>
    </row>
    <row r="51" spans="1:13">
      <c r="A51" s="1">
        <v>0.24232318999999999</v>
      </c>
      <c r="B51" s="1">
        <v>533.15832999999998</v>
      </c>
      <c r="C51" s="1">
        <v>355.19817999999998</v>
      </c>
      <c r="M51" s="5"/>
    </row>
    <row r="52" spans="1:13">
      <c r="A52" s="1">
        <v>0.18153406999999999</v>
      </c>
      <c r="B52" s="1">
        <v>589.45001000000002</v>
      </c>
      <c r="C52" s="1">
        <v>407.63315</v>
      </c>
      <c r="M52" s="5"/>
    </row>
    <row r="53" spans="1:13">
      <c r="A53" s="1">
        <v>0.13584590999999999</v>
      </c>
      <c r="B53" s="1">
        <v>652.84551999999996</v>
      </c>
      <c r="C53" s="1">
        <v>464.89951000000002</v>
      </c>
      <c r="M53" s="5"/>
    </row>
    <row r="54" spans="1:13">
      <c r="A54" s="1">
        <v>0.10172522000000001</v>
      </c>
      <c r="B54" s="1">
        <v>718.98595999999998</v>
      </c>
      <c r="C54" s="1">
        <v>527.16107</v>
      </c>
      <c r="M54" s="5"/>
    </row>
    <row r="55" spans="1:13">
      <c r="A55" s="1">
        <v>7.6103694999999999E-2</v>
      </c>
      <c r="B55" s="1">
        <v>782.16314999999997</v>
      </c>
      <c r="C55" s="1">
        <v>599.80023000000006</v>
      </c>
      <c r="M55" s="5"/>
    </row>
    <row r="56" spans="1:13">
      <c r="A56" s="1">
        <v>5.6966494999999999E-2</v>
      </c>
      <c r="B56" s="1">
        <v>837.38422000000003</v>
      </c>
      <c r="C56" s="1">
        <v>693.16765999999996</v>
      </c>
      <c r="M56" s="5"/>
    </row>
    <row r="57" spans="1:13">
      <c r="A57" s="1">
        <v>4.2644646000000001E-2</v>
      </c>
      <c r="B57" s="1">
        <v>882.25194999999997</v>
      </c>
      <c r="C57" s="1">
        <v>821.83569</v>
      </c>
      <c r="M57" s="5"/>
    </row>
    <row r="58" spans="1:13">
      <c r="A58" s="1">
        <v>3.1913798E-2</v>
      </c>
      <c r="B58" s="1">
        <v>918.43073000000004</v>
      </c>
      <c r="C58" s="1">
        <v>1003.2464</v>
      </c>
      <c r="M58" s="5"/>
    </row>
    <row r="59" spans="1:13">
      <c r="A59" s="1">
        <v>2.3876827E-2</v>
      </c>
      <c r="B59" s="1">
        <v>948.91858000000002</v>
      </c>
      <c r="C59" s="1">
        <v>1257.1605</v>
      </c>
      <c r="M59" s="5"/>
    </row>
    <row r="60" spans="1:13">
      <c r="A60" s="1">
        <v>1.7841151E-2</v>
      </c>
      <c r="B60" s="1">
        <v>976.53557999999998</v>
      </c>
      <c r="C60" s="1">
        <v>1609.7634</v>
      </c>
      <c r="M60" s="5"/>
    </row>
    <row r="61" spans="1:13">
      <c r="A61" s="1">
        <v>1.3377564999999999E-2</v>
      </c>
      <c r="B61" s="1">
        <v>1003.6292</v>
      </c>
      <c r="C61" s="1">
        <v>2083.8366999999998</v>
      </c>
      <c r="M61" s="5"/>
    </row>
    <row r="62" spans="1:13">
      <c r="A62" s="1">
        <v>1.0684486999999999E-2</v>
      </c>
      <c r="B62" s="1">
        <v>1033.7644</v>
      </c>
      <c r="C62" s="1">
        <v>2695.7075</v>
      </c>
      <c r="M62" s="5"/>
    </row>
    <row r="63" spans="1:13">
      <c r="A63" s="1">
        <v>8.0046048000000005E-3</v>
      </c>
      <c r="B63" s="1">
        <v>1062.3749</v>
      </c>
      <c r="C63" s="1">
        <v>3370.7129</v>
      </c>
      <c r="M63" s="5"/>
    </row>
    <row r="64" spans="1:13">
      <c r="B64" s="1"/>
      <c r="M64" s="5"/>
    </row>
    <row r="65" spans="2:13">
      <c r="B65" s="1"/>
      <c r="M65" s="5"/>
    </row>
    <row r="66" spans="2:13">
      <c r="B66" s="1"/>
      <c r="M66" s="5"/>
    </row>
    <row r="67" spans="2:13">
      <c r="B67" s="1"/>
      <c r="M67" s="5"/>
    </row>
    <row r="68" spans="2:13">
      <c r="B68" s="1"/>
      <c r="M68" s="5"/>
    </row>
    <row r="69" spans="2:13">
      <c r="B69" s="1"/>
      <c r="M69" s="5"/>
    </row>
    <row r="70" spans="2:13">
      <c r="B70" s="1"/>
      <c r="M70" s="5"/>
    </row>
    <row r="71" spans="2:13">
      <c r="B71" s="1"/>
      <c r="M71" s="5"/>
    </row>
    <row r="72" spans="2:13">
      <c r="B72" s="1"/>
      <c r="M72" s="5"/>
    </row>
    <row r="73" spans="2:13">
      <c r="B73" s="1"/>
      <c r="M73" s="5"/>
    </row>
    <row r="74" spans="2:13">
      <c r="B74" s="1"/>
      <c r="M74" s="5"/>
    </row>
    <row r="75" spans="2:13">
      <c r="B75" s="1"/>
      <c r="M75" s="5"/>
    </row>
    <row r="76" spans="2:13">
      <c r="B76" s="1"/>
      <c r="M76" s="5"/>
    </row>
    <row r="77" spans="2:13">
      <c r="B77" s="1"/>
      <c r="M77" s="5"/>
    </row>
    <row r="78" spans="2:13">
      <c r="B78" s="1"/>
      <c r="M78" s="5"/>
    </row>
    <row r="79" spans="2:13">
      <c r="B79" s="1"/>
      <c r="M79" s="5"/>
    </row>
    <row r="80" spans="2:13">
      <c r="B80" s="1"/>
      <c r="M80" s="5"/>
    </row>
    <row r="81" spans="2:13">
      <c r="B81" s="1"/>
      <c r="M81" s="5"/>
    </row>
    <row r="82" spans="2:13">
      <c r="B82" s="1"/>
      <c r="M82" s="5"/>
    </row>
    <row r="83" spans="2:13">
      <c r="B83" s="1"/>
      <c r="M83" s="5"/>
    </row>
    <row r="84" spans="2:13">
      <c r="B84" s="1"/>
      <c r="M84" s="5"/>
    </row>
    <row r="85" spans="2:13">
      <c r="B85" s="1"/>
      <c r="M85" s="5"/>
    </row>
    <row r="86" spans="2:13">
      <c r="B86" s="1"/>
      <c r="M86" s="5"/>
    </row>
    <row r="87" spans="2:13">
      <c r="B87" s="1"/>
      <c r="M87" s="5"/>
    </row>
    <row r="88" spans="2:13">
      <c r="B88" s="1"/>
      <c r="M88" s="5"/>
    </row>
    <row r="89" spans="2:13">
      <c r="B89" s="1"/>
      <c r="M89" s="5"/>
    </row>
    <row r="90" spans="2:13">
      <c r="B90" s="1"/>
      <c r="M90" s="5"/>
    </row>
    <row r="91" spans="2:13">
      <c r="B91" s="1"/>
      <c r="M91" s="5"/>
    </row>
    <row r="92" spans="2:13">
      <c r="B92" s="1"/>
      <c r="M92" s="5"/>
    </row>
    <row r="93" spans="2:13">
      <c r="B93" s="1"/>
      <c r="M93" s="5"/>
    </row>
    <row r="94" spans="2:13">
      <c r="B94" s="1"/>
      <c r="M94" s="5"/>
    </row>
    <row r="95" spans="2:13">
      <c r="B95" s="1"/>
      <c r="M95" s="5"/>
    </row>
    <row r="96" spans="2:13">
      <c r="B96" s="1"/>
      <c r="M96" s="5"/>
    </row>
    <row r="97" spans="2:13">
      <c r="B97" s="1"/>
      <c r="M97" s="5"/>
    </row>
    <row r="98" spans="2:13">
      <c r="B98" s="1"/>
      <c r="M98" s="5"/>
    </row>
    <row r="99" spans="2:13">
      <c r="B99" s="1"/>
      <c r="M99" s="5"/>
    </row>
    <row r="100" spans="2:13">
      <c r="B100" s="1"/>
      <c r="M100" s="5"/>
    </row>
    <row r="101" spans="2:13">
      <c r="B101" s="1"/>
    </row>
    <row r="102" spans="2:13">
      <c r="B102" s="1"/>
    </row>
    <row r="103" spans="2:13">
      <c r="B103" s="1"/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0B80-5EB6-444D-8236-AA260CF46415}">
  <dimension ref="A1:AN61"/>
  <sheetViews>
    <sheetView topLeftCell="A34" workbookViewId="0">
      <selection activeCell="A2" sqref="A2:C61"/>
    </sheetView>
  </sheetViews>
  <sheetFormatPr defaultRowHeight="15"/>
  <cols>
    <col min="3" max="3" width="12.7109375" customWidth="1"/>
  </cols>
  <sheetData>
    <row r="1" spans="1:40">
      <c r="A1" t="s">
        <v>28</v>
      </c>
      <c r="B1" t="s">
        <v>29</v>
      </c>
      <c r="C1" t="e">
        <f ca="1">-Im(Z)/Ohm</f>
        <v>#NAME?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</row>
    <row r="2" spans="1:40">
      <c r="A2" s="1">
        <v>200019.48</v>
      </c>
      <c r="B2" s="1">
        <v>149.18987000000001</v>
      </c>
      <c r="C2" s="1">
        <v>0.45826641000000001</v>
      </c>
      <c r="D2" s="1">
        <v>149.19057000000001</v>
      </c>
      <c r="E2" s="1">
        <v>-0.17599486</v>
      </c>
      <c r="F2" s="7">
        <v>43348.570605682871</v>
      </c>
      <c r="G2" s="1">
        <v>-5.8358087999999999E-3</v>
      </c>
      <c r="H2" s="1">
        <v>2.1433155E-3</v>
      </c>
      <c r="I2" s="1">
        <v>1.7363200999999999</v>
      </c>
      <c r="J2" s="1">
        <v>1.6382612000000001E-5</v>
      </c>
      <c r="K2" s="1">
        <v>1</v>
      </c>
      <c r="L2">
        <v>11</v>
      </c>
      <c r="M2" s="1">
        <v>1.8158205E-2</v>
      </c>
      <c r="N2" s="1">
        <v>1.2171147999999999E-4</v>
      </c>
      <c r="O2" s="1">
        <v>6.7028048999999996E-3</v>
      </c>
      <c r="P2" s="1">
        <v>2.0589003E-5</v>
      </c>
      <c r="Q2" s="1">
        <v>6.7028366000000004E-3</v>
      </c>
      <c r="R2" s="1">
        <v>0.17599486</v>
      </c>
      <c r="S2" s="1">
        <v>1.6382612000000001E-2</v>
      </c>
      <c r="T2" s="1">
        <v>5.3334031</v>
      </c>
      <c r="U2" s="1">
        <v>5.3334283999999998</v>
      </c>
      <c r="V2" s="1">
        <v>-89.824005</v>
      </c>
      <c r="W2" s="1">
        <v>0</v>
      </c>
      <c r="X2" s="1">
        <v>0</v>
      </c>
      <c r="Y2" s="1">
        <v>0</v>
      </c>
      <c r="Z2" s="1">
        <v>89.824005</v>
      </c>
      <c r="AA2" s="1">
        <v>0</v>
      </c>
      <c r="AB2" s="1">
        <v>0</v>
      </c>
      <c r="AC2" s="1">
        <v>0</v>
      </c>
      <c r="AD2" s="1">
        <v>-89.824005</v>
      </c>
      <c r="AE2" s="1">
        <v>0</v>
      </c>
      <c r="AF2" s="1">
        <v>0</v>
      </c>
      <c r="AG2" s="1">
        <v>0</v>
      </c>
      <c r="AH2" s="1">
        <v>-0.17599486</v>
      </c>
      <c r="AI2" s="1">
        <v>0</v>
      </c>
      <c r="AJ2" s="1">
        <v>0</v>
      </c>
      <c r="AK2" s="1">
        <v>0</v>
      </c>
      <c r="AL2" s="1">
        <v>0.17599486</v>
      </c>
      <c r="AM2" s="1">
        <v>325.55270000000002</v>
      </c>
      <c r="AN2" s="1">
        <v>89.824005</v>
      </c>
    </row>
    <row r="3" spans="1:40">
      <c r="A3" s="1">
        <v>149677.70000000001</v>
      </c>
      <c r="B3" s="1">
        <v>148.67947000000001</v>
      </c>
      <c r="C3" s="1">
        <v>0.89106887999999995</v>
      </c>
      <c r="D3" s="1">
        <v>148.68214</v>
      </c>
      <c r="E3" s="1">
        <v>-0.34338212000000001</v>
      </c>
      <c r="F3" s="7">
        <v>43348.57061800926</v>
      </c>
      <c r="G3" s="1">
        <v>-5.7409503000000004E-3</v>
      </c>
      <c r="H3" s="1">
        <v>2.6570017999999998E-3</v>
      </c>
      <c r="I3" s="1">
        <v>1.1933058999999999</v>
      </c>
      <c r="J3" s="1">
        <v>4.2860444000000001E-5</v>
      </c>
      <c r="K3" s="1">
        <v>1</v>
      </c>
      <c r="L3">
        <v>11</v>
      </c>
      <c r="M3" s="1">
        <v>2.0491354E-2</v>
      </c>
      <c r="N3" s="1">
        <v>1.3781988E-4</v>
      </c>
      <c r="O3" s="1">
        <v>6.7256368000000004E-3</v>
      </c>
      <c r="P3" s="1">
        <v>4.0308222999999998E-5</v>
      </c>
      <c r="Q3" s="1">
        <v>6.7257573999999999E-3</v>
      </c>
      <c r="R3" s="1">
        <v>0.34338212000000001</v>
      </c>
      <c r="S3" s="1">
        <v>4.2860652999999999E-2</v>
      </c>
      <c r="T3" s="1">
        <v>7.1514882999999996</v>
      </c>
      <c r="U3" s="1">
        <v>7.1516165999999997</v>
      </c>
      <c r="V3" s="1">
        <v>-89.656616</v>
      </c>
      <c r="W3" s="1">
        <v>0</v>
      </c>
      <c r="X3" s="1">
        <v>0</v>
      </c>
      <c r="Y3" s="1">
        <v>0</v>
      </c>
      <c r="Z3" s="1">
        <v>89.656616</v>
      </c>
      <c r="AA3" s="1">
        <v>0</v>
      </c>
      <c r="AB3" s="1">
        <v>0</v>
      </c>
      <c r="AC3" s="1">
        <v>0</v>
      </c>
      <c r="AD3" s="1">
        <v>-89.656616</v>
      </c>
      <c r="AE3" s="1">
        <v>0</v>
      </c>
      <c r="AF3" s="1">
        <v>0</v>
      </c>
      <c r="AG3" s="1">
        <v>0</v>
      </c>
      <c r="AH3" s="1">
        <v>-0.34338212000000001</v>
      </c>
      <c r="AI3" s="1">
        <v>0</v>
      </c>
      <c r="AJ3" s="1">
        <v>0</v>
      </c>
      <c r="AK3" s="1">
        <v>0</v>
      </c>
      <c r="AL3" s="1">
        <v>0.34338212000000001</v>
      </c>
      <c r="AM3" s="1">
        <v>166.85518999999999</v>
      </c>
      <c r="AN3" s="1">
        <v>89.656616</v>
      </c>
    </row>
    <row r="4" spans="1:40">
      <c r="A4" s="1">
        <v>112011.7</v>
      </c>
      <c r="B4" s="1">
        <v>148.52374</v>
      </c>
      <c r="C4" s="1">
        <v>1.2283957000000001</v>
      </c>
      <c r="D4" s="1">
        <v>148.52882</v>
      </c>
      <c r="E4" s="1">
        <v>-0.47386557000000001</v>
      </c>
      <c r="F4" s="7">
        <v>43348.570630324073</v>
      </c>
      <c r="G4" s="1">
        <v>-5.7259551000000001E-3</v>
      </c>
      <c r="H4" s="1">
        <v>2.7252443E-3</v>
      </c>
      <c r="I4" s="1">
        <v>1.1566940999999999</v>
      </c>
      <c r="J4" s="1">
        <v>7.9117679000000006E-5</v>
      </c>
      <c r="K4" s="1">
        <v>1</v>
      </c>
      <c r="L4">
        <v>11</v>
      </c>
      <c r="M4" s="1">
        <v>2.0798318E-2</v>
      </c>
      <c r="N4" s="1">
        <v>1.4002883000000001E-4</v>
      </c>
      <c r="O4" s="1">
        <v>6.7324699000000003E-3</v>
      </c>
      <c r="P4" s="1">
        <v>5.5682256E-5</v>
      </c>
      <c r="Q4" s="1">
        <v>6.7326998999999998E-3</v>
      </c>
      <c r="R4" s="1">
        <v>0.47386557000000001</v>
      </c>
      <c r="S4" s="1">
        <v>7.9118310999999997E-2</v>
      </c>
      <c r="T4" s="1">
        <v>9.5660171999999992</v>
      </c>
      <c r="U4" s="1">
        <v>9.5663443000000008</v>
      </c>
      <c r="V4" s="1">
        <v>-89.526131000000007</v>
      </c>
      <c r="W4" s="1">
        <v>0</v>
      </c>
      <c r="X4" s="1">
        <v>0</v>
      </c>
      <c r="Y4" s="1">
        <v>0</v>
      </c>
      <c r="Z4" s="1">
        <v>89.526131000000007</v>
      </c>
      <c r="AA4" s="1">
        <v>0</v>
      </c>
      <c r="AB4" s="1">
        <v>0</v>
      </c>
      <c r="AC4" s="1">
        <v>0</v>
      </c>
      <c r="AD4" s="1">
        <v>-89.526131000000007</v>
      </c>
      <c r="AE4" s="1">
        <v>0</v>
      </c>
      <c r="AF4" s="1">
        <v>0</v>
      </c>
      <c r="AG4" s="1">
        <v>0</v>
      </c>
      <c r="AH4" s="1">
        <v>-0.47386557000000001</v>
      </c>
      <c r="AI4" s="1">
        <v>0</v>
      </c>
      <c r="AJ4" s="1">
        <v>0</v>
      </c>
      <c r="AK4" s="1">
        <v>0</v>
      </c>
      <c r="AL4" s="1">
        <v>0.47386557000000001</v>
      </c>
      <c r="AM4" s="1">
        <v>120.90871</v>
      </c>
      <c r="AN4" s="1">
        <v>89.526131000000007</v>
      </c>
    </row>
    <row r="5" spans="1:40">
      <c r="A5" s="1">
        <v>83828.101999999999</v>
      </c>
      <c r="B5" s="1">
        <v>148.57105999999999</v>
      </c>
      <c r="C5" s="1">
        <v>1.5344639</v>
      </c>
      <c r="D5" s="1">
        <v>148.57898</v>
      </c>
      <c r="E5" s="1">
        <v>-0.59173821999999998</v>
      </c>
      <c r="F5" s="7">
        <v>43348.570642650462</v>
      </c>
      <c r="G5" s="1">
        <v>-5.7175997999999997E-3</v>
      </c>
      <c r="H5" s="1">
        <v>2.7310248000000001E-3</v>
      </c>
      <c r="I5" s="1">
        <v>1.2372966000000001</v>
      </c>
      <c r="J5" s="1">
        <v>1.3196915000000001E-4</v>
      </c>
      <c r="K5" s="1">
        <v>1</v>
      </c>
      <c r="L5">
        <v>11</v>
      </c>
      <c r="M5" s="1">
        <v>2.0664657999999999E-2</v>
      </c>
      <c r="N5" s="1">
        <v>1.3908198000000001E-4</v>
      </c>
      <c r="O5" s="1">
        <v>6.7300679999999996E-3</v>
      </c>
      <c r="P5" s="1">
        <v>6.9509136999999996E-5</v>
      </c>
      <c r="Q5" s="1">
        <v>6.7304269999999998E-3</v>
      </c>
      <c r="R5" s="1">
        <v>0.59173821999999998</v>
      </c>
      <c r="S5" s="1">
        <v>0.13196862000000001</v>
      </c>
      <c r="T5" s="1">
        <v>12.777619</v>
      </c>
      <c r="U5" s="1">
        <v>12.778301000000001</v>
      </c>
      <c r="V5" s="1">
        <v>-89.408264000000003</v>
      </c>
      <c r="W5" s="1">
        <v>0</v>
      </c>
      <c r="X5" s="1">
        <v>0</v>
      </c>
      <c r="Y5" s="1">
        <v>0</v>
      </c>
      <c r="Z5" s="1">
        <v>89.408264000000003</v>
      </c>
      <c r="AA5" s="1">
        <v>0</v>
      </c>
      <c r="AB5" s="1">
        <v>0</v>
      </c>
      <c r="AC5" s="1">
        <v>0</v>
      </c>
      <c r="AD5" s="1">
        <v>-89.408264000000003</v>
      </c>
      <c r="AE5" s="1">
        <v>0</v>
      </c>
      <c r="AF5" s="1">
        <v>0</v>
      </c>
      <c r="AG5" s="1">
        <v>0</v>
      </c>
      <c r="AH5" s="1">
        <v>-0.59173821999999998</v>
      </c>
      <c r="AI5" s="1">
        <v>0</v>
      </c>
      <c r="AJ5" s="1">
        <v>0</v>
      </c>
      <c r="AK5" s="1">
        <v>0</v>
      </c>
      <c r="AL5" s="1">
        <v>0.59173821999999998</v>
      </c>
      <c r="AM5" s="1">
        <v>96.822783999999999</v>
      </c>
      <c r="AN5" s="1">
        <v>89.408264000000003</v>
      </c>
    </row>
    <row r="6" spans="1:40">
      <c r="A6" s="1">
        <v>62734.358999999997</v>
      </c>
      <c r="B6" s="1">
        <v>148.8075</v>
      </c>
      <c r="C6" s="1">
        <v>1.843318</v>
      </c>
      <c r="D6" s="1">
        <v>148.81890999999999</v>
      </c>
      <c r="E6" s="1">
        <v>-0.70970171999999998</v>
      </c>
      <c r="F6" s="7">
        <v>43348.570654976851</v>
      </c>
      <c r="G6" s="1">
        <v>-5.7187745999999996E-3</v>
      </c>
      <c r="H6" s="1">
        <v>2.7504160999999999E-3</v>
      </c>
      <c r="I6" s="1">
        <v>1.3763041</v>
      </c>
      <c r="J6" s="1">
        <v>2.111537E-4</v>
      </c>
      <c r="K6" s="1">
        <v>1</v>
      </c>
      <c r="L6">
        <v>11</v>
      </c>
      <c r="M6" s="1">
        <v>2.0592152999999998E-2</v>
      </c>
      <c r="N6" s="1">
        <v>1.3837054E-4</v>
      </c>
      <c r="O6" s="1">
        <v>6.7190606999999996E-3</v>
      </c>
      <c r="P6" s="1">
        <v>8.3230784999999995E-5</v>
      </c>
      <c r="Q6" s="1">
        <v>6.7195761999999997E-3</v>
      </c>
      <c r="R6" s="1">
        <v>0.70970171999999998</v>
      </c>
      <c r="S6" s="1">
        <v>0.21115365999999999</v>
      </c>
      <c r="T6" s="1">
        <v>17.046029999999998</v>
      </c>
      <c r="U6" s="1">
        <v>17.047338</v>
      </c>
      <c r="V6" s="1">
        <v>-89.290298000000007</v>
      </c>
      <c r="W6" s="1">
        <v>0</v>
      </c>
      <c r="X6" s="1">
        <v>0</v>
      </c>
      <c r="Y6" s="1">
        <v>0</v>
      </c>
      <c r="Z6" s="1">
        <v>89.290298000000007</v>
      </c>
      <c r="AA6" s="1">
        <v>0</v>
      </c>
      <c r="AB6" s="1">
        <v>0</v>
      </c>
      <c r="AC6" s="1">
        <v>0</v>
      </c>
      <c r="AD6" s="1">
        <v>-89.290298000000007</v>
      </c>
      <c r="AE6" s="1">
        <v>0</v>
      </c>
      <c r="AF6" s="1">
        <v>0</v>
      </c>
      <c r="AG6" s="1">
        <v>0</v>
      </c>
      <c r="AH6" s="1">
        <v>-0.70970171999999998</v>
      </c>
      <c r="AI6" s="1">
        <v>0</v>
      </c>
      <c r="AJ6" s="1">
        <v>0</v>
      </c>
      <c r="AK6" s="1">
        <v>0</v>
      </c>
      <c r="AL6" s="1">
        <v>0.70970171999999998</v>
      </c>
      <c r="AM6" s="1">
        <v>80.728065000000001</v>
      </c>
      <c r="AN6" s="1">
        <v>89.290298000000007</v>
      </c>
    </row>
    <row r="7" spans="1:40">
      <c r="A7" s="1">
        <v>46953.108999999997</v>
      </c>
      <c r="B7" s="1">
        <v>149.05981</v>
      </c>
      <c r="C7" s="1">
        <v>2.0975204000000001</v>
      </c>
      <c r="D7" s="1">
        <v>149.07456999999999</v>
      </c>
      <c r="E7" s="1">
        <v>-0.80619406999999998</v>
      </c>
      <c r="F7" s="7">
        <v>43348.570667291664</v>
      </c>
      <c r="G7" s="1">
        <v>-5.6916377999999997E-3</v>
      </c>
      <c r="H7" s="1">
        <v>2.8423390000000002E-3</v>
      </c>
      <c r="I7" s="1">
        <v>1.6160306</v>
      </c>
      <c r="J7" s="1">
        <v>3.1992988E-4</v>
      </c>
      <c r="K7" s="1">
        <v>1</v>
      </c>
      <c r="L7">
        <v>11</v>
      </c>
      <c r="M7" s="1">
        <v>2.0526098E-2</v>
      </c>
      <c r="N7" s="1">
        <v>1.3769012999999999E-4</v>
      </c>
      <c r="O7" s="1">
        <v>6.7073879999999999E-3</v>
      </c>
      <c r="P7" s="1">
        <v>9.4384144000000004E-5</v>
      </c>
      <c r="Q7" s="1">
        <v>6.7080519999999999E-3</v>
      </c>
      <c r="R7" s="1">
        <v>0.80619406999999998</v>
      </c>
      <c r="S7" s="1">
        <v>0.3199285</v>
      </c>
      <c r="T7" s="1">
        <v>22.735745999999999</v>
      </c>
      <c r="U7" s="1">
        <v>22.737997</v>
      </c>
      <c r="V7" s="1">
        <v>-89.193809999999999</v>
      </c>
      <c r="W7" s="1">
        <v>0</v>
      </c>
      <c r="X7" s="1">
        <v>0</v>
      </c>
      <c r="Y7" s="1">
        <v>0</v>
      </c>
      <c r="Z7" s="1">
        <v>89.193809999999999</v>
      </c>
      <c r="AA7" s="1">
        <v>0</v>
      </c>
      <c r="AB7" s="1">
        <v>0</v>
      </c>
      <c r="AC7" s="1">
        <v>0</v>
      </c>
      <c r="AD7" s="1">
        <v>-89.193809999999999</v>
      </c>
      <c r="AE7" s="1">
        <v>0</v>
      </c>
      <c r="AF7" s="1">
        <v>0</v>
      </c>
      <c r="AG7" s="1">
        <v>0</v>
      </c>
      <c r="AH7" s="1">
        <v>-0.80619406999999998</v>
      </c>
      <c r="AI7" s="1">
        <v>0</v>
      </c>
      <c r="AJ7" s="1">
        <v>0</v>
      </c>
      <c r="AK7" s="1">
        <v>0</v>
      </c>
      <c r="AL7" s="1">
        <v>0.80619406999999998</v>
      </c>
      <c r="AM7" s="1">
        <v>71.064774</v>
      </c>
      <c r="AN7" s="1">
        <v>89.193809999999999</v>
      </c>
    </row>
    <row r="8" spans="1:40">
      <c r="A8" s="1">
        <v>35136.707000000002</v>
      </c>
      <c r="B8" s="1">
        <v>149.42307</v>
      </c>
      <c r="C8" s="1">
        <v>2.3278696999999999</v>
      </c>
      <c r="D8" s="1">
        <v>149.44119000000001</v>
      </c>
      <c r="E8" s="1">
        <v>-0.89254171000000004</v>
      </c>
      <c r="F8" s="7">
        <v>43348.570679618053</v>
      </c>
      <c r="G8" s="1">
        <v>-5.7028466999999999E-3</v>
      </c>
      <c r="H8" s="1">
        <v>2.8156759E-3</v>
      </c>
      <c r="I8" s="1">
        <v>1.9458101000000001</v>
      </c>
      <c r="J8" s="1">
        <v>4.7214684000000001E-4</v>
      </c>
      <c r="K8" s="1">
        <v>1</v>
      </c>
      <c r="L8">
        <v>11</v>
      </c>
      <c r="M8" s="1">
        <v>2.0398396999999999E-2</v>
      </c>
      <c r="N8" s="1">
        <v>1.3649781999999999E-4</v>
      </c>
      <c r="O8" s="1">
        <v>6.6907833999999998E-3</v>
      </c>
      <c r="P8" s="1">
        <v>1.0423607E-4</v>
      </c>
      <c r="Q8" s="1">
        <v>6.6915954999999996E-3</v>
      </c>
      <c r="R8" s="1">
        <v>0.89254171000000004</v>
      </c>
      <c r="S8" s="1">
        <v>0.47214593999999999</v>
      </c>
      <c r="T8" s="1">
        <v>30.306519999999999</v>
      </c>
      <c r="U8" s="1">
        <v>30.310198</v>
      </c>
      <c r="V8" s="1">
        <v>-89.107460000000003</v>
      </c>
      <c r="W8" s="1">
        <v>0</v>
      </c>
      <c r="X8" s="1">
        <v>0</v>
      </c>
      <c r="Y8" s="1">
        <v>0</v>
      </c>
      <c r="Z8" s="1">
        <v>89.107460000000003</v>
      </c>
      <c r="AA8" s="1">
        <v>0</v>
      </c>
      <c r="AB8" s="1">
        <v>0</v>
      </c>
      <c r="AC8" s="1">
        <v>0</v>
      </c>
      <c r="AD8" s="1">
        <v>-89.107460000000003</v>
      </c>
      <c r="AE8" s="1">
        <v>0</v>
      </c>
      <c r="AF8" s="1">
        <v>0</v>
      </c>
      <c r="AG8" s="1">
        <v>0</v>
      </c>
      <c r="AH8" s="1">
        <v>-0.89254171000000004</v>
      </c>
      <c r="AI8" s="1">
        <v>0</v>
      </c>
      <c r="AJ8" s="1">
        <v>0</v>
      </c>
      <c r="AK8" s="1">
        <v>0</v>
      </c>
      <c r="AL8" s="1">
        <v>0.89254171000000004</v>
      </c>
      <c r="AM8" s="1">
        <v>64.188759000000005</v>
      </c>
      <c r="AN8" s="1">
        <v>89.107460000000003</v>
      </c>
    </row>
    <row r="9" spans="1:40">
      <c r="A9" s="1">
        <v>26298.82</v>
      </c>
      <c r="B9" s="1">
        <v>149.65108000000001</v>
      </c>
      <c r="C9" s="1">
        <v>2.6172597</v>
      </c>
      <c r="D9" s="1">
        <v>149.67397</v>
      </c>
      <c r="E9" s="1">
        <v>-1.0019484000000001</v>
      </c>
      <c r="F9" s="7">
        <v>43348.570691944442</v>
      </c>
      <c r="G9" s="1">
        <v>-5.6916377999999997E-3</v>
      </c>
      <c r="H9" s="1">
        <v>2.8190322E-3</v>
      </c>
      <c r="I9" s="1">
        <v>2.3122620999999999</v>
      </c>
      <c r="J9" s="1">
        <v>7.0703053000000004E-4</v>
      </c>
      <c r="K9" s="1">
        <v>1</v>
      </c>
      <c r="L9">
        <v>11</v>
      </c>
      <c r="M9" s="1">
        <v>2.0288624000000002E-2</v>
      </c>
      <c r="N9" s="1">
        <v>1.3555212E-4</v>
      </c>
      <c r="O9" s="1">
        <v>6.6801667999999998E-3</v>
      </c>
      <c r="P9" s="1">
        <v>1.1682998E-4</v>
      </c>
      <c r="Q9" s="1">
        <v>6.6811885E-3</v>
      </c>
      <c r="R9" s="1">
        <v>1.0019484000000001</v>
      </c>
      <c r="S9" s="1">
        <v>0.70702856999999997</v>
      </c>
      <c r="T9" s="1">
        <v>40.426971000000002</v>
      </c>
      <c r="U9" s="1">
        <v>40.433154999999999</v>
      </c>
      <c r="V9" s="1">
        <v>-88.998054999999994</v>
      </c>
      <c r="W9" s="1">
        <v>0</v>
      </c>
      <c r="X9" s="1">
        <v>0</v>
      </c>
      <c r="Y9" s="1">
        <v>0</v>
      </c>
      <c r="Z9" s="1">
        <v>88.998054999999994</v>
      </c>
      <c r="AA9" s="1">
        <v>0</v>
      </c>
      <c r="AB9" s="1">
        <v>0</v>
      </c>
      <c r="AC9" s="1">
        <v>0</v>
      </c>
      <c r="AD9" s="1">
        <v>-88.998054999999994</v>
      </c>
      <c r="AE9" s="1">
        <v>0</v>
      </c>
      <c r="AF9" s="1">
        <v>0</v>
      </c>
      <c r="AG9" s="1">
        <v>0</v>
      </c>
      <c r="AH9" s="1">
        <v>-1.0019484000000001</v>
      </c>
      <c r="AI9" s="1">
        <v>0</v>
      </c>
      <c r="AJ9" s="1">
        <v>0</v>
      </c>
      <c r="AK9" s="1">
        <v>0</v>
      </c>
      <c r="AL9" s="1">
        <v>1.0019484000000001</v>
      </c>
      <c r="AM9" s="1">
        <v>57.178534999999997</v>
      </c>
      <c r="AN9" s="1">
        <v>88.998054999999994</v>
      </c>
    </row>
    <row r="10" spans="1:40">
      <c r="A10" s="1">
        <v>19677.732</v>
      </c>
      <c r="B10" s="1">
        <v>150.05468999999999</v>
      </c>
      <c r="C10" s="1">
        <v>2.9220033000000001</v>
      </c>
      <c r="D10" s="1">
        <v>150.08313000000001</v>
      </c>
      <c r="E10" s="1">
        <v>-1.1155752999999999</v>
      </c>
      <c r="F10" s="7">
        <v>43348.570702812503</v>
      </c>
      <c r="G10" s="1">
        <v>-5.6993215999999996E-3</v>
      </c>
      <c r="H10" s="1">
        <v>2.8699344999999999E-3</v>
      </c>
      <c r="I10" s="1">
        <v>2.7679892000000001</v>
      </c>
      <c r="J10" s="1">
        <v>1.0492089999999999E-3</v>
      </c>
      <c r="K10" s="1">
        <v>1</v>
      </c>
      <c r="L10">
        <v>11</v>
      </c>
      <c r="M10" s="1">
        <v>2.1961629E-2</v>
      </c>
      <c r="N10" s="1">
        <v>1.4632976999999999E-4</v>
      </c>
      <c r="O10" s="1">
        <v>6.6617113000000004E-3</v>
      </c>
      <c r="P10" s="1">
        <v>1.2972299E-4</v>
      </c>
      <c r="Q10" s="1">
        <v>6.6629740999999999E-3</v>
      </c>
      <c r="R10" s="1">
        <v>1.1155752999999999</v>
      </c>
      <c r="S10" s="1">
        <v>1.0492113999999999</v>
      </c>
      <c r="T10" s="1">
        <v>53.880409</v>
      </c>
      <c r="U10" s="1">
        <v>53.890625</v>
      </c>
      <c r="V10" s="1">
        <v>-88.884422000000001</v>
      </c>
      <c r="W10" s="1">
        <v>0</v>
      </c>
      <c r="X10" s="1">
        <v>0</v>
      </c>
      <c r="Y10" s="1">
        <v>0</v>
      </c>
      <c r="Z10" s="1">
        <v>88.884422000000001</v>
      </c>
      <c r="AA10" s="1">
        <v>0</v>
      </c>
      <c r="AB10" s="1">
        <v>0</v>
      </c>
      <c r="AC10" s="1">
        <v>0</v>
      </c>
      <c r="AD10" s="1">
        <v>-88.884422000000001</v>
      </c>
      <c r="AE10" s="1">
        <v>0</v>
      </c>
      <c r="AF10" s="1">
        <v>0</v>
      </c>
      <c r="AG10" s="1">
        <v>0</v>
      </c>
      <c r="AH10" s="1">
        <v>-1.1155752999999999</v>
      </c>
      <c r="AI10" s="1">
        <v>0</v>
      </c>
      <c r="AJ10" s="1">
        <v>0</v>
      </c>
      <c r="AK10" s="1">
        <v>0</v>
      </c>
      <c r="AL10" s="1">
        <v>1.1155752999999999</v>
      </c>
      <c r="AM10" s="1">
        <v>51.353358999999998</v>
      </c>
      <c r="AN10" s="1">
        <v>88.884422000000001</v>
      </c>
    </row>
    <row r="11" spans="1:40">
      <c r="A11" s="1">
        <v>14726.557000000001</v>
      </c>
      <c r="B11" s="1">
        <v>150.46239</v>
      </c>
      <c r="C11" s="1">
        <v>3.3165631000000002</v>
      </c>
      <c r="D11" s="1">
        <v>150.49893</v>
      </c>
      <c r="E11" s="1">
        <v>-1.2627362</v>
      </c>
      <c r="F11" s="7">
        <v>43348.570715138892</v>
      </c>
      <c r="G11" s="1">
        <v>-5.7042083000000002E-3</v>
      </c>
      <c r="H11" s="1">
        <v>2.8339484999999999E-3</v>
      </c>
      <c r="I11" s="1">
        <v>3.2585967</v>
      </c>
      <c r="J11" s="1">
        <v>1.5824877000000001E-3</v>
      </c>
      <c r="K11" s="1">
        <v>1</v>
      </c>
      <c r="L11">
        <v>11</v>
      </c>
      <c r="M11" s="1">
        <v>2.0256448999999999E-2</v>
      </c>
      <c r="N11" s="1">
        <v>1.3459529E-4</v>
      </c>
      <c r="O11" s="1">
        <v>6.6429521000000002E-3</v>
      </c>
      <c r="P11" s="1">
        <v>1.4642708999999999E-4</v>
      </c>
      <c r="Q11" s="1">
        <v>6.6445656000000001E-3</v>
      </c>
      <c r="R11" s="1">
        <v>1.2627362</v>
      </c>
      <c r="S11" s="1">
        <v>1.5824841000000001</v>
      </c>
      <c r="T11" s="1">
        <v>71.792648</v>
      </c>
      <c r="U11" s="1">
        <v>71.810089000000005</v>
      </c>
      <c r="V11" s="1">
        <v>-88.737267000000003</v>
      </c>
      <c r="W11" s="1">
        <v>0</v>
      </c>
      <c r="X11" s="1">
        <v>0</v>
      </c>
      <c r="Y11" s="1">
        <v>0</v>
      </c>
      <c r="Z11" s="1">
        <v>88.737267000000003</v>
      </c>
      <c r="AA11" s="1">
        <v>0</v>
      </c>
      <c r="AB11" s="1">
        <v>0</v>
      </c>
      <c r="AC11" s="1">
        <v>0</v>
      </c>
      <c r="AD11" s="1">
        <v>-88.737267000000003</v>
      </c>
      <c r="AE11" s="1">
        <v>0</v>
      </c>
      <c r="AF11" s="1">
        <v>0</v>
      </c>
      <c r="AG11" s="1">
        <v>0</v>
      </c>
      <c r="AH11" s="1">
        <v>-1.2627362</v>
      </c>
      <c r="AI11" s="1">
        <v>0</v>
      </c>
      <c r="AJ11" s="1">
        <v>0</v>
      </c>
      <c r="AK11" s="1">
        <v>0</v>
      </c>
      <c r="AL11" s="1">
        <v>1.2627362</v>
      </c>
      <c r="AM11" s="1">
        <v>45.366959000000001</v>
      </c>
      <c r="AN11" s="1">
        <v>88.737267000000003</v>
      </c>
    </row>
    <row r="12" spans="1:40">
      <c r="A12" s="1">
        <v>11025.388000000001</v>
      </c>
      <c r="B12" s="1">
        <v>150.9785</v>
      </c>
      <c r="C12" s="1">
        <v>3.8622741999999999</v>
      </c>
      <c r="D12" s="1">
        <v>151.02789000000001</v>
      </c>
      <c r="E12" s="1">
        <v>-1.4653989999999999</v>
      </c>
      <c r="F12" s="7">
        <v>43348.570726006947</v>
      </c>
      <c r="G12" s="1">
        <v>-5.7037049000000003E-3</v>
      </c>
      <c r="H12" s="1">
        <v>2.8158623999999998E-3</v>
      </c>
      <c r="I12" s="1">
        <v>3.7375169000000001</v>
      </c>
      <c r="J12" s="1">
        <v>2.4443029000000001E-3</v>
      </c>
      <c r="K12" s="1">
        <v>1</v>
      </c>
      <c r="L12">
        <v>11</v>
      </c>
      <c r="M12" s="1">
        <v>2.0882339999999999E-2</v>
      </c>
      <c r="N12" s="1">
        <v>1.3826811000000001E-4</v>
      </c>
      <c r="O12" s="1">
        <v>6.6191278999999997E-3</v>
      </c>
      <c r="P12" s="1">
        <v>1.6932798999999999E-4</v>
      </c>
      <c r="Q12" s="1">
        <v>6.6212933E-3</v>
      </c>
      <c r="R12" s="1">
        <v>1.4653989999999999</v>
      </c>
      <c r="S12" s="1">
        <v>2.4443054000000002</v>
      </c>
      <c r="T12" s="1">
        <v>95.549194</v>
      </c>
      <c r="U12" s="1">
        <v>95.580451999999994</v>
      </c>
      <c r="V12" s="1">
        <v>-88.534599</v>
      </c>
      <c r="W12" s="1">
        <v>0</v>
      </c>
      <c r="X12" s="1">
        <v>0</v>
      </c>
      <c r="Y12" s="1">
        <v>0</v>
      </c>
      <c r="Z12" s="1">
        <v>88.534599</v>
      </c>
      <c r="AA12" s="1">
        <v>0</v>
      </c>
      <c r="AB12" s="1">
        <v>0</v>
      </c>
      <c r="AC12" s="1">
        <v>0</v>
      </c>
      <c r="AD12" s="1">
        <v>-88.534599</v>
      </c>
      <c r="AE12" s="1">
        <v>0</v>
      </c>
      <c r="AF12" s="1">
        <v>0</v>
      </c>
      <c r="AG12" s="1">
        <v>0</v>
      </c>
      <c r="AH12" s="1">
        <v>-1.4653989999999999</v>
      </c>
      <c r="AI12" s="1">
        <v>0</v>
      </c>
      <c r="AJ12" s="1">
        <v>0</v>
      </c>
      <c r="AK12" s="1">
        <v>0</v>
      </c>
      <c r="AL12" s="1">
        <v>1.4653989999999999</v>
      </c>
      <c r="AM12" s="1">
        <v>39.090569000000002</v>
      </c>
      <c r="AN12" s="1">
        <v>88.534599</v>
      </c>
    </row>
    <row r="13" spans="1:40">
      <c r="A13" s="1">
        <v>8325.1923999999999</v>
      </c>
      <c r="B13" s="1">
        <v>151.55985999999999</v>
      </c>
      <c r="C13" s="1">
        <v>4.4125804999999998</v>
      </c>
      <c r="D13" s="1">
        <v>151.62407999999999</v>
      </c>
      <c r="E13" s="1">
        <v>-1.6676633000000001</v>
      </c>
      <c r="F13" s="7">
        <v>43348.570738645831</v>
      </c>
      <c r="G13" s="1">
        <v>-5.6864899000000002E-3</v>
      </c>
      <c r="H13" s="1">
        <v>2.9322107E-3</v>
      </c>
      <c r="I13" s="1">
        <v>4.3324465999999999</v>
      </c>
      <c r="J13" s="1">
        <v>3.6692906000000002E-3</v>
      </c>
      <c r="K13" s="1">
        <v>1</v>
      </c>
      <c r="L13">
        <v>11</v>
      </c>
      <c r="M13" s="1">
        <v>2.1248432000000001E-2</v>
      </c>
      <c r="N13" s="1">
        <v>1.401389E-4</v>
      </c>
      <c r="O13" s="1">
        <v>6.5924646000000003E-3</v>
      </c>
      <c r="P13" s="1">
        <v>1.9193591000000001E-4</v>
      </c>
      <c r="Q13" s="1">
        <v>6.5952581000000001E-3</v>
      </c>
      <c r="R13" s="1">
        <v>1.6676633000000001</v>
      </c>
      <c r="S13" s="1">
        <v>3.6692908000000002</v>
      </c>
      <c r="T13" s="1">
        <v>126.02991</v>
      </c>
      <c r="U13" s="1">
        <v>126.08332</v>
      </c>
      <c r="V13" s="1">
        <v>-88.332335999999998</v>
      </c>
      <c r="W13" s="1">
        <v>0</v>
      </c>
      <c r="X13" s="1">
        <v>0</v>
      </c>
      <c r="Y13" s="1">
        <v>0</v>
      </c>
      <c r="Z13" s="1">
        <v>88.332335999999998</v>
      </c>
      <c r="AA13" s="1">
        <v>0</v>
      </c>
      <c r="AB13" s="1">
        <v>0</v>
      </c>
      <c r="AC13" s="1">
        <v>0</v>
      </c>
      <c r="AD13" s="1">
        <v>-88.332335999999998</v>
      </c>
      <c r="AE13" s="1">
        <v>0</v>
      </c>
      <c r="AF13" s="1">
        <v>0</v>
      </c>
      <c r="AG13" s="1">
        <v>0</v>
      </c>
      <c r="AH13" s="1">
        <v>-1.6676633000000001</v>
      </c>
      <c r="AI13" s="1">
        <v>0</v>
      </c>
      <c r="AJ13" s="1">
        <v>0</v>
      </c>
      <c r="AK13" s="1">
        <v>0</v>
      </c>
      <c r="AL13" s="1">
        <v>1.6676633000000001</v>
      </c>
      <c r="AM13" s="1">
        <v>34.347217999999998</v>
      </c>
      <c r="AN13" s="1">
        <v>88.332335999999998</v>
      </c>
    </row>
    <row r="14" spans="1:40">
      <c r="A14" s="1">
        <v>6195.4931999999999</v>
      </c>
      <c r="B14" s="1">
        <v>152.39521999999999</v>
      </c>
      <c r="C14" s="1">
        <v>5.1316918999999999</v>
      </c>
      <c r="D14" s="1">
        <v>152.48159999999999</v>
      </c>
      <c r="E14" s="1">
        <v>-1.928625</v>
      </c>
      <c r="F14" s="7">
        <v>43348.570755023145</v>
      </c>
      <c r="G14" s="1">
        <v>-5.6908172999999996E-3</v>
      </c>
      <c r="H14" s="1">
        <v>2.7856561000000001E-3</v>
      </c>
      <c r="I14" s="1">
        <v>5.0059174999999998</v>
      </c>
      <c r="J14" s="1">
        <v>5.6698293999999996E-3</v>
      </c>
      <c r="K14" s="1">
        <v>1</v>
      </c>
      <c r="L14">
        <v>11</v>
      </c>
      <c r="M14" s="1">
        <v>2.1473783999999999E-2</v>
      </c>
      <c r="N14" s="1">
        <v>1.4082868999999999E-4</v>
      </c>
      <c r="O14" s="1">
        <v>6.5544532000000001E-3</v>
      </c>
      <c r="P14" s="1">
        <v>2.2071187E-4</v>
      </c>
      <c r="Q14" s="1">
        <v>6.5581681999999997E-3</v>
      </c>
      <c r="R14" s="1">
        <v>1.928625</v>
      </c>
      <c r="S14" s="1">
        <v>5.6698351000000002</v>
      </c>
      <c r="T14" s="1">
        <v>168.37621999999999</v>
      </c>
      <c r="U14" s="1">
        <v>168.47165000000001</v>
      </c>
      <c r="V14" s="1">
        <v>-88.071372999999994</v>
      </c>
      <c r="W14" s="1">
        <v>0</v>
      </c>
      <c r="X14" s="1">
        <v>0</v>
      </c>
      <c r="Y14" s="1">
        <v>0</v>
      </c>
      <c r="Z14" s="1">
        <v>88.071372999999994</v>
      </c>
      <c r="AA14" s="1">
        <v>0</v>
      </c>
      <c r="AB14" s="1">
        <v>0</v>
      </c>
      <c r="AC14" s="1">
        <v>0</v>
      </c>
      <c r="AD14" s="1">
        <v>-88.071372999999994</v>
      </c>
      <c r="AE14" s="1">
        <v>0</v>
      </c>
      <c r="AF14" s="1">
        <v>0</v>
      </c>
      <c r="AG14" s="1">
        <v>0</v>
      </c>
      <c r="AH14" s="1">
        <v>-1.928625</v>
      </c>
      <c r="AI14" s="1">
        <v>0</v>
      </c>
      <c r="AJ14" s="1">
        <v>0</v>
      </c>
      <c r="AK14" s="1">
        <v>0</v>
      </c>
      <c r="AL14" s="1">
        <v>1.928625</v>
      </c>
      <c r="AM14" s="1">
        <v>29.696877000000001</v>
      </c>
      <c r="AN14" s="1">
        <v>88.071372999999994</v>
      </c>
    </row>
    <row r="15" spans="1:40">
      <c r="A15" s="1">
        <v>4621.4780000000001</v>
      </c>
      <c r="B15" s="1">
        <v>153.40062</v>
      </c>
      <c r="C15" s="1">
        <v>5.9323521000000001</v>
      </c>
      <c r="D15" s="1">
        <v>153.51528999999999</v>
      </c>
      <c r="E15" s="1">
        <v>-2.2146549000000002</v>
      </c>
      <c r="F15" s="7">
        <v>43348.570774548614</v>
      </c>
      <c r="G15" s="1">
        <v>-5.6965430000000001E-3</v>
      </c>
      <c r="H15" s="1">
        <v>2.7951654000000002E-3</v>
      </c>
      <c r="I15" s="1">
        <v>5.8051348000000003</v>
      </c>
      <c r="J15" s="1">
        <v>8.6688780999999993E-3</v>
      </c>
      <c r="K15" s="1">
        <v>1</v>
      </c>
      <c r="L15">
        <v>11</v>
      </c>
      <c r="M15" s="1">
        <v>2.1596319999999999E-2</v>
      </c>
      <c r="N15" s="1">
        <v>1.4067862999999999E-4</v>
      </c>
      <c r="O15" s="1">
        <v>6.5091434000000004E-3</v>
      </c>
      <c r="P15" s="1">
        <v>2.5172341999999998E-4</v>
      </c>
      <c r="Q15" s="1">
        <v>6.5140090999999999E-3</v>
      </c>
      <c r="R15" s="1">
        <v>2.2146549000000002</v>
      </c>
      <c r="S15" s="1">
        <v>8.6688700000000001</v>
      </c>
      <c r="T15" s="1">
        <v>224.16256999999999</v>
      </c>
      <c r="U15" s="1">
        <v>224.33011999999999</v>
      </c>
      <c r="V15" s="1">
        <v>-87.785347000000002</v>
      </c>
      <c r="W15" s="1">
        <v>0</v>
      </c>
      <c r="X15" s="1">
        <v>0</v>
      </c>
      <c r="Y15" s="1">
        <v>0</v>
      </c>
      <c r="Z15" s="1">
        <v>87.785347000000002</v>
      </c>
      <c r="AA15" s="1">
        <v>0</v>
      </c>
      <c r="AB15" s="1">
        <v>0</v>
      </c>
      <c r="AC15" s="1">
        <v>0</v>
      </c>
      <c r="AD15" s="1">
        <v>-87.785347000000002</v>
      </c>
      <c r="AE15" s="1">
        <v>0</v>
      </c>
      <c r="AF15" s="1">
        <v>0</v>
      </c>
      <c r="AG15" s="1">
        <v>0</v>
      </c>
      <c r="AH15" s="1">
        <v>-2.2146549000000002</v>
      </c>
      <c r="AI15" s="1">
        <v>0</v>
      </c>
      <c r="AJ15" s="1">
        <v>0</v>
      </c>
      <c r="AK15" s="1">
        <v>0</v>
      </c>
      <c r="AL15" s="1">
        <v>2.2146549000000002</v>
      </c>
      <c r="AM15" s="1">
        <v>25.858312999999999</v>
      </c>
      <c r="AN15" s="1">
        <v>87.785347000000002</v>
      </c>
    </row>
    <row r="16" spans="1:40">
      <c r="A16" s="1">
        <v>3456.1052</v>
      </c>
      <c r="B16" s="1">
        <v>154.5437</v>
      </c>
      <c r="C16" s="1">
        <v>6.6058687999999997</v>
      </c>
      <c r="D16" s="1">
        <v>154.68481</v>
      </c>
      <c r="E16" s="1">
        <v>-2.4475806000000002</v>
      </c>
      <c r="F16" s="7">
        <v>43348.570794074076</v>
      </c>
      <c r="G16" s="1">
        <v>-5.6879636999999997E-3</v>
      </c>
      <c r="H16" s="1">
        <v>2.7595522999999999E-3</v>
      </c>
      <c r="I16" s="1">
        <v>6.9711303999999998</v>
      </c>
      <c r="J16" s="1">
        <v>1.2713577E-2</v>
      </c>
      <c r="K16" s="1">
        <v>1</v>
      </c>
      <c r="L16">
        <v>11</v>
      </c>
      <c r="M16" s="1">
        <v>2.1663829999999999E-2</v>
      </c>
      <c r="N16" s="1">
        <v>1.4005142999999999E-4</v>
      </c>
      <c r="O16" s="1">
        <v>6.4588613000000003E-3</v>
      </c>
      <c r="P16" s="1">
        <v>2.7607978000000001E-4</v>
      </c>
      <c r="Q16" s="1">
        <v>6.4647589E-3</v>
      </c>
      <c r="R16" s="1">
        <v>2.4475806000000002</v>
      </c>
      <c r="S16" s="1">
        <v>12.713566</v>
      </c>
      <c r="T16" s="1">
        <v>297.43295000000001</v>
      </c>
      <c r="U16" s="1">
        <v>297.70456000000001</v>
      </c>
      <c r="V16" s="1">
        <v>-87.552422000000007</v>
      </c>
      <c r="W16" s="1">
        <v>0</v>
      </c>
      <c r="X16" s="1">
        <v>0</v>
      </c>
      <c r="Y16" s="1">
        <v>0</v>
      </c>
      <c r="Z16" s="1">
        <v>87.552422000000007</v>
      </c>
      <c r="AA16" s="1">
        <v>0</v>
      </c>
      <c r="AB16" s="1">
        <v>0</v>
      </c>
      <c r="AC16" s="1">
        <v>0</v>
      </c>
      <c r="AD16" s="1">
        <v>-87.552422000000007</v>
      </c>
      <c r="AE16" s="1">
        <v>0</v>
      </c>
      <c r="AF16" s="1">
        <v>0</v>
      </c>
      <c r="AG16" s="1">
        <v>0</v>
      </c>
      <c r="AH16" s="1">
        <v>-2.4475806000000002</v>
      </c>
      <c r="AI16" s="1">
        <v>0</v>
      </c>
      <c r="AJ16" s="1">
        <v>0</v>
      </c>
      <c r="AK16" s="1">
        <v>0</v>
      </c>
      <c r="AL16" s="1">
        <v>2.4475806000000002</v>
      </c>
      <c r="AM16" s="1">
        <v>23.394908999999998</v>
      </c>
      <c r="AN16" s="1">
        <v>87.552422000000007</v>
      </c>
    </row>
    <row r="17" spans="1:40">
      <c r="A17" s="1">
        <v>2585.8269</v>
      </c>
      <c r="B17" s="1">
        <v>155.88105999999999</v>
      </c>
      <c r="C17" s="1">
        <v>7.3317432</v>
      </c>
      <c r="D17" s="1">
        <v>156.05339000000001</v>
      </c>
      <c r="E17" s="1">
        <v>-2.6928774999999998</v>
      </c>
      <c r="F17" s="7">
        <v>43348.570813599537</v>
      </c>
      <c r="G17" s="1">
        <v>-5.6904442999999999E-3</v>
      </c>
      <c r="H17" s="1">
        <v>2.7946064E-3</v>
      </c>
      <c r="I17" s="1">
        <v>8.3948593000000002</v>
      </c>
      <c r="J17" s="1">
        <v>1.8530260999999999E-2</v>
      </c>
      <c r="K17" s="1">
        <v>1</v>
      </c>
      <c r="L17">
        <v>11</v>
      </c>
      <c r="M17" s="1">
        <v>2.1692157E-2</v>
      </c>
      <c r="N17" s="1">
        <v>1.3900471000000001E-4</v>
      </c>
      <c r="O17" s="1">
        <v>6.4009870000000003E-3</v>
      </c>
      <c r="P17" s="1">
        <v>3.0106541999999999E-4</v>
      </c>
      <c r="Q17" s="1">
        <v>6.4080632000000004E-3</v>
      </c>
      <c r="R17" s="1">
        <v>2.6928774999999998</v>
      </c>
      <c r="S17" s="1">
        <v>18.530270000000002</v>
      </c>
      <c r="T17" s="1">
        <v>393.97406000000001</v>
      </c>
      <c r="U17" s="1">
        <v>394.40960999999999</v>
      </c>
      <c r="V17" s="1">
        <v>-87.307120999999995</v>
      </c>
      <c r="W17" s="1">
        <v>0</v>
      </c>
      <c r="X17" s="1">
        <v>0</v>
      </c>
      <c r="Y17" s="1">
        <v>0</v>
      </c>
      <c r="Z17" s="1">
        <v>87.307120999999995</v>
      </c>
      <c r="AA17" s="1">
        <v>0</v>
      </c>
      <c r="AB17" s="1">
        <v>0</v>
      </c>
      <c r="AC17" s="1">
        <v>0</v>
      </c>
      <c r="AD17" s="1">
        <v>-87.307120999999995</v>
      </c>
      <c r="AE17" s="1">
        <v>0</v>
      </c>
      <c r="AF17" s="1">
        <v>0</v>
      </c>
      <c r="AG17" s="1">
        <v>0</v>
      </c>
      <c r="AH17" s="1">
        <v>-2.6928774999999998</v>
      </c>
      <c r="AI17" s="1">
        <v>0</v>
      </c>
      <c r="AJ17" s="1">
        <v>0</v>
      </c>
      <c r="AK17" s="1">
        <v>0</v>
      </c>
      <c r="AL17" s="1">
        <v>2.6928774999999998</v>
      </c>
      <c r="AM17" s="1">
        <v>21.261118</v>
      </c>
      <c r="AN17" s="1">
        <v>87.307120999999995</v>
      </c>
    </row>
    <row r="18" spans="1:40">
      <c r="A18" s="1">
        <v>1935.6188999999999</v>
      </c>
      <c r="B18" s="1">
        <v>157.37607</v>
      </c>
      <c r="C18" s="1">
        <v>7.9039216000000003</v>
      </c>
      <c r="D18" s="1">
        <v>157.57442</v>
      </c>
      <c r="E18" s="1">
        <v>-2.8751587999999999</v>
      </c>
      <c r="F18" s="7">
        <v>43348.570833124999</v>
      </c>
      <c r="G18" s="1">
        <v>-5.6927009000000001E-3</v>
      </c>
      <c r="H18" s="1">
        <v>2.7996406000000001E-3</v>
      </c>
      <c r="I18" s="1">
        <v>10.402977999999999</v>
      </c>
      <c r="J18" s="1">
        <v>2.6174083000000001E-2</v>
      </c>
      <c r="K18" s="1">
        <v>1</v>
      </c>
      <c r="L18">
        <v>11</v>
      </c>
      <c r="M18" s="1">
        <v>2.1711033000000001E-2</v>
      </c>
      <c r="N18" s="1">
        <v>1.3778272999999999E-4</v>
      </c>
      <c r="O18" s="1">
        <v>6.3382196000000002E-3</v>
      </c>
      <c r="P18" s="1">
        <v>3.1832536000000002E-4</v>
      </c>
      <c r="Q18" s="1">
        <v>6.3462079999999999E-3</v>
      </c>
      <c r="R18" s="1">
        <v>2.8751587999999999</v>
      </c>
      <c r="S18" s="1">
        <v>26.174097</v>
      </c>
      <c r="T18" s="1">
        <v>521.15575999999999</v>
      </c>
      <c r="U18" s="1">
        <v>521.81262000000004</v>
      </c>
      <c r="V18" s="1">
        <v>-87.124840000000006</v>
      </c>
      <c r="W18" s="1">
        <v>0</v>
      </c>
      <c r="X18" s="1">
        <v>0</v>
      </c>
      <c r="Y18" s="1">
        <v>0</v>
      </c>
      <c r="Z18" s="1">
        <v>87.124840000000006</v>
      </c>
      <c r="AA18" s="1">
        <v>0</v>
      </c>
      <c r="AB18" s="1">
        <v>0</v>
      </c>
      <c r="AC18" s="1">
        <v>0</v>
      </c>
      <c r="AD18" s="1">
        <v>-87.124840000000006</v>
      </c>
      <c r="AE18" s="1">
        <v>0</v>
      </c>
      <c r="AF18" s="1">
        <v>0</v>
      </c>
      <c r="AG18" s="1">
        <v>0</v>
      </c>
      <c r="AH18" s="1">
        <v>-2.8751587999999999</v>
      </c>
      <c r="AI18" s="1">
        <v>0</v>
      </c>
      <c r="AJ18" s="1">
        <v>0</v>
      </c>
      <c r="AK18" s="1">
        <v>0</v>
      </c>
      <c r="AL18" s="1">
        <v>2.8751587999999999</v>
      </c>
      <c r="AM18" s="1">
        <v>19.911137</v>
      </c>
      <c r="AN18" s="1">
        <v>87.124840000000006</v>
      </c>
    </row>
    <row r="19" spans="1:40">
      <c r="A19" s="1">
        <v>1448.6094000000001</v>
      </c>
      <c r="B19" s="1">
        <v>158.90154000000001</v>
      </c>
      <c r="C19" s="1">
        <v>8.4525862000000007</v>
      </c>
      <c r="D19" s="1">
        <v>159.12619000000001</v>
      </c>
      <c r="E19" s="1">
        <v>-3.0449139999999999</v>
      </c>
      <c r="F19" s="7">
        <v>43348.570852662036</v>
      </c>
      <c r="G19" s="1">
        <v>-5.6906678000000002E-3</v>
      </c>
      <c r="H19" s="1">
        <v>2.7588068000000002E-3</v>
      </c>
      <c r="I19" s="1">
        <v>12.998081000000001</v>
      </c>
      <c r="J19" s="1">
        <v>3.6675422999999999E-2</v>
      </c>
      <c r="K19" s="1">
        <v>1</v>
      </c>
      <c r="L19">
        <v>11</v>
      </c>
      <c r="M19" s="1">
        <v>2.1720041999999998E-2</v>
      </c>
      <c r="N19" s="1">
        <v>1.3649571E-4</v>
      </c>
      <c r="O19" s="1">
        <v>6.2754485E-3</v>
      </c>
      <c r="P19" s="1">
        <v>3.3381535000000001E-4</v>
      </c>
      <c r="Q19" s="1">
        <v>6.2843207000000002E-3</v>
      </c>
      <c r="R19" s="1">
        <v>3.0449139999999999</v>
      </c>
      <c r="S19" s="1">
        <v>36.675429999999999</v>
      </c>
      <c r="T19" s="1">
        <v>689.46722</v>
      </c>
      <c r="U19" s="1">
        <v>690.44201999999996</v>
      </c>
      <c r="V19" s="1">
        <v>-86.955085999999994</v>
      </c>
      <c r="W19" s="1">
        <v>0</v>
      </c>
      <c r="X19" s="1">
        <v>0</v>
      </c>
      <c r="Y19" s="1">
        <v>0</v>
      </c>
      <c r="Z19" s="1">
        <v>86.955085999999994</v>
      </c>
      <c r="AA19" s="1">
        <v>0</v>
      </c>
      <c r="AB19" s="1">
        <v>0</v>
      </c>
      <c r="AC19" s="1">
        <v>0</v>
      </c>
      <c r="AD19" s="1">
        <v>-86.955085999999994</v>
      </c>
      <c r="AE19" s="1">
        <v>0</v>
      </c>
      <c r="AF19" s="1">
        <v>0</v>
      </c>
      <c r="AG19" s="1">
        <v>0</v>
      </c>
      <c r="AH19" s="1">
        <v>-3.0449139999999999</v>
      </c>
      <c r="AI19" s="1">
        <v>0</v>
      </c>
      <c r="AJ19" s="1">
        <v>0</v>
      </c>
      <c r="AK19" s="1">
        <v>0</v>
      </c>
      <c r="AL19" s="1">
        <v>3.0449139999999999</v>
      </c>
      <c r="AM19" s="1">
        <v>18.799161999999999</v>
      </c>
      <c r="AN19" s="1">
        <v>86.955085999999994</v>
      </c>
    </row>
    <row r="20" spans="1:40">
      <c r="A20" s="1">
        <v>1083.9594999999999</v>
      </c>
      <c r="B20" s="1">
        <v>160.43678</v>
      </c>
      <c r="C20" s="1">
        <v>8.9870090000000005</v>
      </c>
      <c r="D20" s="1">
        <v>160.68828999999999</v>
      </c>
      <c r="E20" s="1">
        <v>-3.2061234000000001</v>
      </c>
      <c r="F20" s="7">
        <v>43348.570872199074</v>
      </c>
      <c r="G20" s="1">
        <v>-5.6881685999999997E-3</v>
      </c>
      <c r="H20" s="1">
        <v>2.7755878000000002E-3</v>
      </c>
      <c r="I20" s="1">
        <v>16.337736</v>
      </c>
      <c r="J20" s="1">
        <v>5.1103871000000002E-2</v>
      </c>
      <c r="K20" s="1">
        <v>1</v>
      </c>
      <c r="L20">
        <v>11</v>
      </c>
      <c r="M20" s="1">
        <v>2.1723064E-2</v>
      </c>
      <c r="N20" s="1">
        <v>1.3518760000000001E-4</v>
      </c>
      <c r="O20" s="1">
        <v>6.2134881000000001E-3</v>
      </c>
      <c r="P20" s="1">
        <v>3.4805405E-4</v>
      </c>
      <c r="Q20" s="1">
        <v>6.2232288000000002E-3</v>
      </c>
      <c r="R20" s="1">
        <v>3.2061234000000001</v>
      </c>
      <c r="S20" s="1">
        <v>51.103867000000001</v>
      </c>
      <c r="T20" s="1">
        <v>912.31024000000002</v>
      </c>
      <c r="U20" s="1">
        <v>913.74041999999997</v>
      </c>
      <c r="V20" s="1">
        <v>-86.793876999999995</v>
      </c>
      <c r="W20" s="1">
        <v>0</v>
      </c>
      <c r="X20" s="1">
        <v>0</v>
      </c>
      <c r="Y20" s="1">
        <v>0</v>
      </c>
      <c r="Z20" s="1">
        <v>86.793876999999995</v>
      </c>
      <c r="AA20" s="1">
        <v>0</v>
      </c>
      <c r="AB20" s="1">
        <v>0</v>
      </c>
      <c r="AC20" s="1">
        <v>0</v>
      </c>
      <c r="AD20" s="1">
        <v>-86.793876999999995</v>
      </c>
      <c r="AE20" s="1">
        <v>0</v>
      </c>
      <c r="AF20" s="1">
        <v>0</v>
      </c>
      <c r="AG20" s="1">
        <v>0</v>
      </c>
      <c r="AH20" s="1">
        <v>-3.2061234000000001</v>
      </c>
      <c r="AI20" s="1">
        <v>0</v>
      </c>
      <c r="AJ20" s="1">
        <v>0</v>
      </c>
      <c r="AK20" s="1">
        <v>0</v>
      </c>
      <c r="AL20" s="1">
        <v>3.2061234000000001</v>
      </c>
      <c r="AM20" s="1">
        <v>17.852077000000001</v>
      </c>
      <c r="AN20" s="1">
        <v>86.793876999999995</v>
      </c>
    </row>
    <row r="21" spans="1:40">
      <c r="A21" s="1">
        <v>811.29767000000004</v>
      </c>
      <c r="B21" s="1">
        <v>161.99064999999999</v>
      </c>
      <c r="C21" s="1">
        <v>9.5810022000000004</v>
      </c>
      <c r="D21" s="1">
        <v>162.27374</v>
      </c>
      <c r="E21" s="1">
        <v>-3.3848387999999998</v>
      </c>
      <c r="F21" s="7">
        <v>43348.570891701391</v>
      </c>
      <c r="G21" s="1">
        <v>-5.6857625000000002E-3</v>
      </c>
      <c r="H21" s="1">
        <v>2.8274225000000002E-3</v>
      </c>
      <c r="I21" s="1">
        <v>20.475237</v>
      </c>
      <c r="J21" s="1">
        <v>7.1376345999999993E-2</v>
      </c>
      <c r="K21" s="1">
        <v>1</v>
      </c>
      <c r="L21">
        <v>11</v>
      </c>
      <c r="M21" s="1">
        <v>2.1722622E-2</v>
      </c>
      <c r="N21" s="1">
        <v>1.3386406000000001E-4</v>
      </c>
      <c r="O21" s="1">
        <v>6.1516762000000001E-3</v>
      </c>
      <c r="P21" s="1">
        <v>3.6384337000000002E-4</v>
      </c>
      <c r="Q21" s="1">
        <v>6.1624263999999996E-3</v>
      </c>
      <c r="R21" s="1">
        <v>3.3848387999999998</v>
      </c>
      <c r="S21" s="1">
        <v>71.376418999999999</v>
      </c>
      <c r="T21" s="1">
        <v>1206.7945999999999</v>
      </c>
      <c r="U21" s="1">
        <v>1208.9036000000001</v>
      </c>
      <c r="V21" s="1">
        <v>-86.615157999999994</v>
      </c>
      <c r="W21" s="1">
        <v>0</v>
      </c>
      <c r="X21" s="1">
        <v>0</v>
      </c>
      <c r="Y21" s="1">
        <v>0</v>
      </c>
      <c r="Z21" s="1">
        <v>86.615157999999994</v>
      </c>
      <c r="AA21" s="1">
        <v>0</v>
      </c>
      <c r="AB21" s="1">
        <v>0</v>
      </c>
      <c r="AC21" s="1">
        <v>0</v>
      </c>
      <c r="AD21" s="1">
        <v>-86.615157999999994</v>
      </c>
      <c r="AE21" s="1">
        <v>0</v>
      </c>
      <c r="AF21" s="1">
        <v>0</v>
      </c>
      <c r="AG21" s="1">
        <v>0</v>
      </c>
      <c r="AH21" s="1">
        <v>-3.3848387999999998</v>
      </c>
      <c r="AI21" s="1">
        <v>0</v>
      </c>
      <c r="AJ21" s="1">
        <v>0</v>
      </c>
      <c r="AK21" s="1">
        <v>0</v>
      </c>
      <c r="AL21" s="1">
        <v>3.3848387999999998</v>
      </c>
      <c r="AM21" s="1">
        <v>16.907484</v>
      </c>
      <c r="AN21" s="1">
        <v>86.615157999999994</v>
      </c>
    </row>
    <row r="22" spans="1:40">
      <c r="A22" s="1">
        <v>607.52715999999998</v>
      </c>
      <c r="B22" s="1">
        <v>163.53833</v>
      </c>
      <c r="C22" s="1">
        <v>10.281834999999999</v>
      </c>
      <c r="D22" s="1">
        <v>163.86122</v>
      </c>
      <c r="E22" s="1">
        <v>-3.5975136999999999</v>
      </c>
      <c r="F22" s="7">
        <v>43348.570911157411</v>
      </c>
      <c r="G22" s="1">
        <v>-5.6969346000000001E-3</v>
      </c>
      <c r="H22" s="1">
        <v>2.7798762999999998E-3</v>
      </c>
      <c r="I22" s="1">
        <v>25.479084</v>
      </c>
      <c r="J22" s="1">
        <v>0.10031656999999999</v>
      </c>
      <c r="K22" s="1">
        <v>1</v>
      </c>
      <c r="L22">
        <v>11</v>
      </c>
      <c r="M22" s="1">
        <v>2.1723428999999999E-2</v>
      </c>
      <c r="N22" s="1">
        <v>1.3257211000000001E-4</v>
      </c>
      <c r="O22" s="1">
        <v>6.0906996999999996E-3</v>
      </c>
      <c r="P22" s="1">
        <v>3.8292898999999999E-4</v>
      </c>
      <c r="Q22" s="1">
        <v>6.1027254E-3</v>
      </c>
      <c r="R22" s="1">
        <v>3.5975136999999999</v>
      </c>
      <c r="S22" s="1">
        <v>100.3165</v>
      </c>
      <c r="T22" s="1">
        <v>1595.5911000000001</v>
      </c>
      <c r="U22" s="1">
        <v>1598.7415000000001</v>
      </c>
      <c r="V22" s="1">
        <v>-86.402489000000003</v>
      </c>
      <c r="W22" s="1">
        <v>0</v>
      </c>
      <c r="X22" s="1">
        <v>0</v>
      </c>
      <c r="Y22" s="1">
        <v>0</v>
      </c>
      <c r="Z22" s="1">
        <v>86.402489000000003</v>
      </c>
      <c r="AA22" s="1">
        <v>0</v>
      </c>
      <c r="AB22" s="1">
        <v>0</v>
      </c>
      <c r="AC22" s="1">
        <v>0</v>
      </c>
      <c r="AD22" s="1">
        <v>-86.402489000000003</v>
      </c>
      <c r="AE22" s="1">
        <v>0</v>
      </c>
      <c r="AF22" s="1">
        <v>0</v>
      </c>
      <c r="AG22" s="1">
        <v>0</v>
      </c>
      <c r="AH22" s="1">
        <v>-3.5975136999999999</v>
      </c>
      <c r="AI22" s="1">
        <v>0</v>
      </c>
      <c r="AJ22" s="1">
        <v>0</v>
      </c>
      <c r="AK22" s="1">
        <v>0</v>
      </c>
      <c r="AL22" s="1">
        <v>3.5975136999999999</v>
      </c>
      <c r="AM22" s="1">
        <v>15.905559999999999</v>
      </c>
      <c r="AN22" s="1">
        <v>86.402489000000003</v>
      </c>
    </row>
    <row r="23" spans="1:40">
      <c r="A23" s="1">
        <v>454.56351000000001</v>
      </c>
      <c r="B23" s="1">
        <v>165.17192</v>
      </c>
      <c r="C23" s="1">
        <v>11.137442</v>
      </c>
      <c r="D23" s="1">
        <v>165.547</v>
      </c>
      <c r="E23" s="1">
        <v>-3.8575799000000002</v>
      </c>
      <c r="F23" s="7">
        <v>43348.570930706017</v>
      </c>
      <c r="G23" s="1">
        <v>-5.6919361999999999E-3</v>
      </c>
      <c r="H23" s="1">
        <v>2.7569418E-3</v>
      </c>
      <c r="I23" s="1">
        <v>31.436931999999999</v>
      </c>
      <c r="J23" s="1">
        <v>0.14228804</v>
      </c>
      <c r="K23" s="1">
        <v>1</v>
      </c>
      <c r="L23">
        <v>11</v>
      </c>
      <c r="M23" s="1">
        <v>2.1721733999999999E-2</v>
      </c>
      <c r="N23" s="1">
        <v>1.3121188000000001E-4</v>
      </c>
      <c r="O23" s="1">
        <v>6.0268947999999999E-3</v>
      </c>
      <c r="P23" s="1">
        <v>4.0638981999999998E-4</v>
      </c>
      <c r="Q23" s="1">
        <v>6.0405805999999996E-3</v>
      </c>
      <c r="R23" s="1">
        <v>3.8575799000000002</v>
      </c>
      <c r="S23" s="1">
        <v>142.28811999999999</v>
      </c>
      <c r="T23" s="1">
        <v>2110.1785</v>
      </c>
      <c r="U23" s="1">
        <v>2114.9702000000002</v>
      </c>
      <c r="V23" s="1">
        <v>-86.142418000000006</v>
      </c>
      <c r="W23" s="1">
        <v>0</v>
      </c>
      <c r="X23" s="1">
        <v>0</v>
      </c>
      <c r="Y23" s="1">
        <v>0</v>
      </c>
      <c r="Z23" s="1">
        <v>86.142418000000006</v>
      </c>
      <c r="AA23" s="1">
        <v>0</v>
      </c>
      <c r="AB23" s="1">
        <v>0</v>
      </c>
      <c r="AC23" s="1">
        <v>0</v>
      </c>
      <c r="AD23" s="1">
        <v>-86.142418000000006</v>
      </c>
      <c r="AE23" s="1">
        <v>0</v>
      </c>
      <c r="AF23" s="1">
        <v>0</v>
      </c>
      <c r="AG23" s="1">
        <v>0</v>
      </c>
      <c r="AH23" s="1">
        <v>-3.8575799000000002</v>
      </c>
      <c r="AI23" s="1">
        <v>0</v>
      </c>
      <c r="AJ23" s="1">
        <v>0</v>
      </c>
      <c r="AK23" s="1">
        <v>0</v>
      </c>
      <c r="AL23" s="1">
        <v>3.8575799000000002</v>
      </c>
      <c r="AM23" s="1">
        <v>14.830329000000001</v>
      </c>
      <c r="AN23" s="1">
        <v>86.142418000000006</v>
      </c>
    </row>
    <row r="24" spans="1:40">
      <c r="A24" s="1">
        <v>340.10876000000002</v>
      </c>
      <c r="B24" s="1">
        <v>166.95247000000001</v>
      </c>
      <c r="C24" s="1">
        <v>12.326654</v>
      </c>
      <c r="D24" s="1">
        <v>167.40691000000001</v>
      </c>
      <c r="E24" s="1">
        <v>-4.2226758000000002</v>
      </c>
      <c r="F24" s="7">
        <v>43348.570950231478</v>
      </c>
      <c r="G24" s="1">
        <v>-5.6879260000000003E-3</v>
      </c>
      <c r="H24" s="1">
        <v>2.7750279000000001E-3</v>
      </c>
      <c r="I24" s="1">
        <v>37.962699999999998</v>
      </c>
      <c r="J24" s="1">
        <v>0.20582627000000001</v>
      </c>
      <c r="K24" s="1">
        <v>1</v>
      </c>
      <c r="L24">
        <v>11</v>
      </c>
      <c r="M24" s="1">
        <v>2.1721880999999998E-2</v>
      </c>
      <c r="N24" s="1">
        <v>1.2975498999999999E-4</v>
      </c>
      <c r="O24" s="1">
        <v>5.9572532999999997E-3</v>
      </c>
      <c r="P24" s="1">
        <v>4.3984382999999997E-4</v>
      </c>
      <c r="Q24" s="1">
        <v>5.9734690000000003E-3</v>
      </c>
      <c r="R24" s="1">
        <v>4.2226758000000002</v>
      </c>
      <c r="S24" s="1">
        <v>205.82642999999999</v>
      </c>
      <c r="T24" s="1">
        <v>2787.7150999999999</v>
      </c>
      <c r="U24" s="1">
        <v>2795.3031999999998</v>
      </c>
      <c r="V24" s="1">
        <v>-85.777321000000001</v>
      </c>
      <c r="W24" s="1">
        <v>0</v>
      </c>
      <c r="X24" s="1">
        <v>0</v>
      </c>
      <c r="Y24" s="1">
        <v>0</v>
      </c>
      <c r="Z24" s="1">
        <v>85.777321000000001</v>
      </c>
      <c r="AA24" s="1">
        <v>0</v>
      </c>
      <c r="AB24" s="1">
        <v>0</v>
      </c>
      <c r="AC24" s="1">
        <v>0</v>
      </c>
      <c r="AD24" s="1">
        <v>-85.777321000000001</v>
      </c>
      <c r="AE24" s="1">
        <v>0</v>
      </c>
      <c r="AF24" s="1">
        <v>0</v>
      </c>
      <c r="AG24" s="1">
        <v>0</v>
      </c>
      <c r="AH24" s="1">
        <v>-4.2226758000000002</v>
      </c>
      <c r="AI24" s="1">
        <v>0</v>
      </c>
      <c r="AJ24" s="1">
        <v>0</v>
      </c>
      <c r="AK24" s="1">
        <v>0</v>
      </c>
      <c r="AL24" s="1">
        <v>4.2226758000000002</v>
      </c>
      <c r="AM24" s="1">
        <v>13.544022</v>
      </c>
      <c r="AN24" s="1">
        <v>85.777321000000001</v>
      </c>
    </row>
    <row r="25" spans="1:40">
      <c r="A25" s="1">
        <v>254.43001000000001</v>
      </c>
      <c r="B25" s="1">
        <v>168.82863</v>
      </c>
      <c r="C25" s="1">
        <v>13.677007</v>
      </c>
      <c r="D25" s="1">
        <v>169.38171</v>
      </c>
      <c r="E25" s="1">
        <v>-4.6314845</v>
      </c>
      <c r="F25" s="7">
        <v>43348.570969791668</v>
      </c>
      <c r="G25" s="1">
        <v>-5.6927009000000001E-3</v>
      </c>
      <c r="H25" s="1">
        <v>2.7317702999999998E-3</v>
      </c>
      <c r="I25" s="1">
        <v>45.736271000000002</v>
      </c>
      <c r="J25" s="1">
        <v>0.29820150000000001</v>
      </c>
      <c r="K25" s="1">
        <v>1</v>
      </c>
      <c r="L25">
        <v>11</v>
      </c>
      <c r="M25" s="1">
        <v>2.1723271999999998E-2</v>
      </c>
      <c r="N25" s="1">
        <v>1.2825038999999999E-4</v>
      </c>
      <c r="O25" s="1">
        <v>5.8845473000000001E-3</v>
      </c>
      <c r="P25" s="1">
        <v>4.7671410999999998E-4</v>
      </c>
      <c r="Q25" s="1">
        <v>5.9038251999999998E-3</v>
      </c>
      <c r="R25" s="1">
        <v>4.6314845</v>
      </c>
      <c r="S25" s="1">
        <v>298.20150999999998</v>
      </c>
      <c r="T25" s="1">
        <v>3680.9917</v>
      </c>
      <c r="U25" s="1">
        <v>3693.0508</v>
      </c>
      <c r="V25" s="1">
        <v>-85.368515000000002</v>
      </c>
      <c r="W25" s="1">
        <v>0</v>
      </c>
      <c r="X25" s="1">
        <v>0</v>
      </c>
      <c r="Y25" s="1">
        <v>0</v>
      </c>
      <c r="Z25" s="1">
        <v>85.368515000000002</v>
      </c>
      <c r="AA25" s="1">
        <v>0</v>
      </c>
      <c r="AB25" s="1">
        <v>0</v>
      </c>
      <c r="AC25" s="1">
        <v>0</v>
      </c>
      <c r="AD25" s="1">
        <v>-85.368515000000002</v>
      </c>
      <c r="AE25" s="1">
        <v>0</v>
      </c>
      <c r="AF25" s="1">
        <v>0</v>
      </c>
      <c r="AG25" s="1">
        <v>0</v>
      </c>
      <c r="AH25" s="1">
        <v>-4.6314845</v>
      </c>
      <c r="AI25" s="1">
        <v>0</v>
      </c>
      <c r="AJ25" s="1">
        <v>0</v>
      </c>
      <c r="AK25" s="1">
        <v>0</v>
      </c>
      <c r="AL25" s="1">
        <v>4.6314845</v>
      </c>
      <c r="AM25" s="1">
        <v>12.343975</v>
      </c>
      <c r="AN25" s="1">
        <v>85.368515000000002</v>
      </c>
    </row>
    <row r="26" spans="1:40">
      <c r="A26" s="1">
        <v>190.54874000000001</v>
      </c>
      <c r="B26" s="1">
        <v>170.85577000000001</v>
      </c>
      <c r="C26" s="1">
        <v>15.35586</v>
      </c>
      <c r="D26" s="1">
        <v>171.54445000000001</v>
      </c>
      <c r="E26" s="1">
        <v>-5.1357255000000004</v>
      </c>
      <c r="F26" s="7">
        <v>43348.570989247688</v>
      </c>
      <c r="G26" s="1">
        <v>-5.6926449999999996E-3</v>
      </c>
      <c r="H26" s="1">
        <v>2.7584330999999998E-3</v>
      </c>
      <c r="I26" s="1">
        <v>54.392612</v>
      </c>
      <c r="J26" s="1">
        <v>0.43584779000000001</v>
      </c>
      <c r="K26" s="1">
        <v>1</v>
      </c>
      <c r="L26">
        <v>11</v>
      </c>
      <c r="M26" s="1">
        <v>2.1721206999999999E-2</v>
      </c>
      <c r="N26" s="1">
        <v>1.2662145000000001E-4</v>
      </c>
      <c r="O26" s="1">
        <v>5.8059907000000003E-3</v>
      </c>
      <c r="P26" s="1">
        <v>5.2182010000000002E-4</v>
      </c>
      <c r="Q26" s="1">
        <v>5.8293929E-3</v>
      </c>
      <c r="R26" s="1">
        <v>5.1357255000000004</v>
      </c>
      <c r="S26" s="1">
        <v>435.84789999999998</v>
      </c>
      <c r="T26" s="1">
        <v>4849.4263000000001</v>
      </c>
      <c r="U26" s="1">
        <v>4868.9731000000002</v>
      </c>
      <c r="V26" s="1">
        <v>-84.864272999999997</v>
      </c>
      <c r="W26" s="1">
        <v>0</v>
      </c>
      <c r="X26" s="1">
        <v>0</v>
      </c>
      <c r="Y26" s="1">
        <v>0</v>
      </c>
      <c r="Z26" s="1">
        <v>84.864272999999997</v>
      </c>
      <c r="AA26" s="1">
        <v>0</v>
      </c>
      <c r="AB26" s="1">
        <v>0</v>
      </c>
      <c r="AC26" s="1">
        <v>0</v>
      </c>
      <c r="AD26" s="1">
        <v>-84.864272999999997</v>
      </c>
      <c r="AE26" s="1">
        <v>0</v>
      </c>
      <c r="AF26" s="1">
        <v>0</v>
      </c>
      <c r="AG26" s="1">
        <v>0</v>
      </c>
      <c r="AH26" s="1">
        <v>-5.1357255000000004</v>
      </c>
      <c r="AI26" s="1">
        <v>0</v>
      </c>
      <c r="AJ26" s="1">
        <v>0</v>
      </c>
      <c r="AK26" s="1">
        <v>0</v>
      </c>
      <c r="AL26" s="1">
        <v>5.1357255000000004</v>
      </c>
      <c r="AM26" s="1">
        <v>11.126422</v>
      </c>
      <c r="AN26" s="1">
        <v>84.864272999999997</v>
      </c>
    </row>
    <row r="27" spans="1:40">
      <c r="A27" s="1">
        <v>142.49214000000001</v>
      </c>
      <c r="B27" s="1">
        <v>173.26794000000001</v>
      </c>
      <c r="C27" s="1">
        <v>17.354969000000001</v>
      </c>
      <c r="D27" s="1">
        <v>174.13493</v>
      </c>
      <c r="E27" s="1">
        <v>-5.7198175999999998</v>
      </c>
      <c r="F27" s="7">
        <v>43348.571009085645</v>
      </c>
      <c r="G27" s="1">
        <v>-5.6891012999999999E-3</v>
      </c>
      <c r="H27" s="1">
        <v>2.8016911999999999E-3</v>
      </c>
      <c r="I27" s="1">
        <v>64.358421000000007</v>
      </c>
      <c r="J27" s="1">
        <v>0.63926548000000005</v>
      </c>
      <c r="K27" s="1">
        <v>1</v>
      </c>
      <c r="L27">
        <v>11</v>
      </c>
      <c r="M27" s="1">
        <v>2.1722581000000001E-2</v>
      </c>
      <c r="N27" s="1">
        <v>1.2474567999999999E-4</v>
      </c>
      <c r="O27" s="1">
        <v>5.7140812000000003E-3</v>
      </c>
      <c r="P27" s="1">
        <v>5.7233730000000001E-4</v>
      </c>
      <c r="Q27" s="1">
        <v>5.7426732999999999E-3</v>
      </c>
      <c r="R27" s="1">
        <v>5.7198175999999998</v>
      </c>
      <c r="S27" s="1">
        <v>639.26556000000005</v>
      </c>
      <c r="T27" s="1">
        <v>6382.2763999999997</v>
      </c>
      <c r="U27" s="1">
        <v>6414.2119000000002</v>
      </c>
      <c r="V27" s="1">
        <v>-84.280181999999996</v>
      </c>
      <c r="W27" s="1">
        <v>0</v>
      </c>
      <c r="X27" s="1">
        <v>0</v>
      </c>
      <c r="Y27" s="1">
        <v>0</v>
      </c>
      <c r="Z27" s="1">
        <v>84.280181999999996</v>
      </c>
      <c r="AA27" s="1">
        <v>0</v>
      </c>
      <c r="AB27" s="1">
        <v>0</v>
      </c>
      <c r="AC27" s="1">
        <v>0</v>
      </c>
      <c r="AD27" s="1">
        <v>-84.280181999999996</v>
      </c>
      <c r="AE27" s="1">
        <v>0</v>
      </c>
      <c r="AF27" s="1">
        <v>0</v>
      </c>
      <c r="AG27" s="1">
        <v>0</v>
      </c>
      <c r="AH27" s="1">
        <v>-5.7198175999999998</v>
      </c>
      <c r="AI27" s="1">
        <v>0</v>
      </c>
      <c r="AJ27" s="1">
        <v>0</v>
      </c>
      <c r="AK27" s="1">
        <v>0</v>
      </c>
      <c r="AL27" s="1">
        <v>5.7198175999999998</v>
      </c>
      <c r="AM27" s="1">
        <v>9.9837655999999999</v>
      </c>
      <c r="AN27" s="1">
        <v>84.280181999999996</v>
      </c>
    </row>
    <row r="28" spans="1:40">
      <c r="A28" s="1">
        <v>106.67264</v>
      </c>
      <c r="B28" s="1">
        <v>175.97059999999999</v>
      </c>
      <c r="C28" s="1">
        <v>19.748919000000001</v>
      </c>
      <c r="D28" s="1">
        <v>177.07532</v>
      </c>
      <c r="E28" s="1">
        <v>-6.4034262000000002</v>
      </c>
      <c r="F28" s="7">
        <v>43348.571028321756</v>
      </c>
      <c r="G28" s="1">
        <v>-5.6944168000000002E-3</v>
      </c>
      <c r="H28" s="1">
        <v>2.7358725E-3</v>
      </c>
      <c r="I28" s="1">
        <v>75.548141000000001</v>
      </c>
      <c r="J28" s="1">
        <v>0.93971108999999997</v>
      </c>
      <c r="K28" s="1">
        <v>1</v>
      </c>
      <c r="L28">
        <v>11</v>
      </c>
      <c r="M28" s="1">
        <v>2.1720314000000001E-2</v>
      </c>
      <c r="N28" s="1">
        <v>1.2266143999999999E-4</v>
      </c>
      <c r="O28" s="1">
        <v>5.6120817999999999E-3</v>
      </c>
      <c r="P28" s="1">
        <v>6.2983570000000005E-4</v>
      </c>
      <c r="Q28" s="1">
        <v>5.6473141999999997E-3</v>
      </c>
      <c r="R28" s="1">
        <v>6.4034262000000002</v>
      </c>
      <c r="S28" s="1">
        <v>939.71118000000001</v>
      </c>
      <c r="T28" s="1">
        <v>8373.1923999999999</v>
      </c>
      <c r="U28" s="1">
        <v>8425.7587999999996</v>
      </c>
      <c r="V28" s="1">
        <v>-83.596573000000006</v>
      </c>
      <c r="W28" s="1">
        <v>0</v>
      </c>
      <c r="X28" s="1">
        <v>0</v>
      </c>
      <c r="Y28" s="1">
        <v>0</v>
      </c>
      <c r="Z28" s="1">
        <v>83.596573000000006</v>
      </c>
      <c r="AA28" s="1">
        <v>0</v>
      </c>
      <c r="AB28" s="1">
        <v>0</v>
      </c>
      <c r="AC28" s="1">
        <v>0</v>
      </c>
      <c r="AD28" s="1">
        <v>-83.596573000000006</v>
      </c>
      <c r="AE28" s="1">
        <v>0</v>
      </c>
      <c r="AF28" s="1">
        <v>0</v>
      </c>
      <c r="AG28" s="1">
        <v>0</v>
      </c>
      <c r="AH28" s="1">
        <v>-6.4034262000000002</v>
      </c>
      <c r="AI28" s="1">
        <v>0</v>
      </c>
      <c r="AJ28" s="1">
        <v>0</v>
      </c>
      <c r="AK28" s="1">
        <v>0</v>
      </c>
      <c r="AL28" s="1">
        <v>6.4034262000000002</v>
      </c>
      <c r="AM28" s="1">
        <v>8.9103917999999993</v>
      </c>
      <c r="AN28" s="1">
        <v>83.596573000000006</v>
      </c>
    </row>
    <row r="29" spans="1:40">
      <c r="A29" s="1">
        <v>79.821213</v>
      </c>
      <c r="B29" s="1">
        <v>179.03833</v>
      </c>
      <c r="C29" s="1">
        <v>22.553415000000001</v>
      </c>
      <c r="D29" s="1">
        <v>180.45326</v>
      </c>
      <c r="E29" s="1">
        <v>-7.1797180000000003</v>
      </c>
      <c r="F29" s="7">
        <v>43348.571047893522</v>
      </c>
      <c r="G29" s="1">
        <v>-5.6971023000000004E-3</v>
      </c>
      <c r="H29" s="1">
        <v>2.7506027999999998E-3</v>
      </c>
      <c r="I29" s="1">
        <v>88.407584999999997</v>
      </c>
      <c r="J29" s="1">
        <v>1.3809712999999999</v>
      </c>
      <c r="K29" s="1">
        <v>1</v>
      </c>
      <c r="L29">
        <v>11</v>
      </c>
      <c r="M29" s="1">
        <v>2.1722695E-2</v>
      </c>
      <c r="N29" s="1">
        <v>1.2037851E-4</v>
      </c>
      <c r="O29" s="1">
        <v>5.4981494000000001E-3</v>
      </c>
      <c r="P29" s="1">
        <v>6.9260055999999996E-4</v>
      </c>
      <c r="Q29" s="1">
        <v>5.5416012000000002E-3</v>
      </c>
      <c r="R29" s="1">
        <v>7.1797180000000003</v>
      </c>
      <c r="S29" s="1">
        <v>1380.9712</v>
      </c>
      <c r="T29" s="1">
        <v>10962.721</v>
      </c>
      <c r="U29" s="1">
        <v>11049.358</v>
      </c>
      <c r="V29" s="1">
        <v>-82.820282000000006</v>
      </c>
      <c r="W29" s="1">
        <v>0</v>
      </c>
      <c r="X29" s="1">
        <v>0</v>
      </c>
      <c r="Y29" s="1">
        <v>0</v>
      </c>
      <c r="Z29" s="1">
        <v>82.820282000000006</v>
      </c>
      <c r="AA29" s="1">
        <v>0</v>
      </c>
      <c r="AB29" s="1">
        <v>0</v>
      </c>
      <c r="AC29" s="1">
        <v>0</v>
      </c>
      <c r="AD29" s="1">
        <v>-82.820282000000006</v>
      </c>
      <c r="AE29" s="1">
        <v>0</v>
      </c>
      <c r="AF29" s="1">
        <v>0</v>
      </c>
      <c r="AG29" s="1">
        <v>0</v>
      </c>
      <c r="AH29" s="1">
        <v>-7.1797180000000003</v>
      </c>
      <c r="AI29" s="1">
        <v>0</v>
      </c>
      <c r="AJ29" s="1">
        <v>0</v>
      </c>
      <c r="AK29" s="1">
        <v>0</v>
      </c>
      <c r="AL29" s="1">
        <v>7.1797180000000003</v>
      </c>
      <c r="AM29" s="1">
        <v>7.9384131</v>
      </c>
      <c r="AN29" s="1">
        <v>82.820282000000006</v>
      </c>
    </row>
    <row r="30" spans="1:40">
      <c r="A30" s="1">
        <v>59.789532000000001</v>
      </c>
      <c r="B30" s="1">
        <v>182.60068999999999</v>
      </c>
      <c r="C30" s="1">
        <v>25.847614</v>
      </c>
      <c r="D30" s="1">
        <v>184.42102</v>
      </c>
      <c r="E30" s="1">
        <v>-8.0568428000000001</v>
      </c>
      <c r="F30" s="7">
        <v>43348.571067511577</v>
      </c>
      <c r="G30" s="1">
        <v>-5.6942301000000002E-3</v>
      </c>
      <c r="H30" s="1">
        <v>2.7567555999999998E-3</v>
      </c>
      <c r="I30" s="1">
        <v>102.98513</v>
      </c>
      <c r="J30" s="1">
        <v>2.0229940000000002</v>
      </c>
      <c r="K30" s="1">
        <v>1</v>
      </c>
      <c r="L30">
        <v>11</v>
      </c>
      <c r="M30" s="1">
        <v>2.1723116000000001E-2</v>
      </c>
      <c r="N30" s="1">
        <v>1.1779089E-4</v>
      </c>
      <c r="O30" s="1">
        <v>5.3688535000000004E-3</v>
      </c>
      <c r="P30" s="1">
        <v>7.5997551999999996E-4</v>
      </c>
      <c r="Q30" s="1">
        <v>5.4223752000000002E-3</v>
      </c>
      <c r="R30" s="1">
        <v>8.0568428000000001</v>
      </c>
      <c r="S30" s="1">
        <v>2022.9933000000001</v>
      </c>
      <c r="T30" s="1">
        <v>14291.46</v>
      </c>
      <c r="U30" s="1">
        <v>14433.93</v>
      </c>
      <c r="V30" s="1">
        <v>-81.943161000000003</v>
      </c>
      <c r="W30" s="1">
        <v>0</v>
      </c>
      <c r="X30" s="1">
        <v>0</v>
      </c>
      <c r="Y30" s="1">
        <v>0</v>
      </c>
      <c r="Z30" s="1">
        <v>81.943161000000003</v>
      </c>
      <c r="AA30" s="1">
        <v>0</v>
      </c>
      <c r="AB30" s="1">
        <v>0</v>
      </c>
      <c r="AC30" s="1">
        <v>0</v>
      </c>
      <c r="AD30" s="1">
        <v>-81.943161000000003</v>
      </c>
      <c r="AE30" s="1">
        <v>0</v>
      </c>
      <c r="AF30" s="1">
        <v>0</v>
      </c>
      <c r="AG30" s="1">
        <v>0</v>
      </c>
      <c r="AH30" s="1">
        <v>-8.0568428000000001</v>
      </c>
      <c r="AI30" s="1">
        <v>0</v>
      </c>
      <c r="AJ30" s="1">
        <v>0</v>
      </c>
      <c r="AK30" s="1">
        <v>0</v>
      </c>
      <c r="AL30" s="1">
        <v>8.0568428000000001</v>
      </c>
      <c r="AM30" s="1">
        <v>7.0645084000000002</v>
      </c>
      <c r="AN30" s="1">
        <v>81.943161000000003</v>
      </c>
    </row>
    <row r="31" spans="1:40">
      <c r="A31" s="1">
        <v>44.728039000000003</v>
      </c>
      <c r="B31" s="1">
        <v>186.62174999999999</v>
      </c>
      <c r="C31" s="1">
        <v>29.628240999999999</v>
      </c>
      <c r="D31" s="1">
        <v>188.95901000000001</v>
      </c>
      <c r="E31" s="1">
        <v>-9.0210419000000002</v>
      </c>
      <c r="F31" s="7">
        <v>43348.571090011574</v>
      </c>
      <c r="G31" s="1">
        <v>-5.6953862999999999E-3</v>
      </c>
      <c r="H31" s="1">
        <v>2.4956817E-4</v>
      </c>
      <c r="I31" s="1">
        <v>120.09763</v>
      </c>
      <c r="J31" s="1">
        <v>2.9526428999999998</v>
      </c>
      <c r="K31" s="1">
        <v>1</v>
      </c>
      <c r="L31">
        <v>12</v>
      </c>
      <c r="M31" s="1">
        <v>2.173025E-2</v>
      </c>
      <c r="N31" s="1">
        <v>1.1499981E-4</v>
      </c>
      <c r="O31" s="1">
        <v>5.2266936000000003E-3</v>
      </c>
      <c r="P31" s="1">
        <v>8.2979468000000001E-4</v>
      </c>
      <c r="Q31" s="1">
        <v>5.292153E-3</v>
      </c>
      <c r="R31" s="1">
        <v>9.0210419000000002</v>
      </c>
      <c r="S31" s="1">
        <v>2952.6428000000001</v>
      </c>
      <c r="T31" s="1">
        <v>18598.044999999998</v>
      </c>
      <c r="U31" s="1">
        <v>18830.969000000001</v>
      </c>
      <c r="V31" s="1">
        <v>-80.978958000000006</v>
      </c>
      <c r="W31" s="1">
        <v>0</v>
      </c>
      <c r="X31" s="1">
        <v>0</v>
      </c>
      <c r="Y31" s="1">
        <v>0</v>
      </c>
      <c r="Z31" s="1">
        <v>80.978958000000006</v>
      </c>
      <c r="AA31" s="1">
        <v>0</v>
      </c>
      <c r="AB31" s="1">
        <v>0</v>
      </c>
      <c r="AC31" s="1">
        <v>0</v>
      </c>
      <c r="AD31" s="1">
        <v>-80.978958000000006</v>
      </c>
      <c r="AE31" s="1">
        <v>0</v>
      </c>
      <c r="AF31" s="1">
        <v>0</v>
      </c>
      <c r="AG31" s="1">
        <v>0</v>
      </c>
      <c r="AH31" s="1">
        <v>-9.0210419000000002</v>
      </c>
      <c r="AI31" s="1">
        <v>0</v>
      </c>
      <c r="AJ31" s="1">
        <v>0</v>
      </c>
      <c r="AK31" s="1">
        <v>0</v>
      </c>
      <c r="AL31" s="1">
        <v>9.0210419000000002</v>
      </c>
      <c r="AM31" s="1">
        <v>6.2987795000000002</v>
      </c>
      <c r="AN31" s="1">
        <v>80.978958000000006</v>
      </c>
    </row>
    <row r="32" spans="1:40">
      <c r="A32" s="1">
        <v>33.427559000000002</v>
      </c>
      <c r="B32" s="1">
        <v>191.37049999999999</v>
      </c>
      <c r="C32" s="1">
        <v>34.040683999999999</v>
      </c>
      <c r="D32" s="1">
        <v>194.37447</v>
      </c>
      <c r="E32" s="1">
        <v>-10.086188</v>
      </c>
      <c r="F32" s="7">
        <v>43348.571110393517</v>
      </c>
      <c r="G32" s="1">
        <v>-5.6875249999999997E-3</v>
      </c>
      <c r="H32" s="1">
        <v>2.3933685000000001E-4</v>
      </c>
      <c r="I32" s="1">
        <v>139.86762999999999</v>
      </c>
      <c r="J32" s="1">
        <v>4.2897829999999999</v>
      </c>
      <c r="K32" s="1">
        <v>1</v>
      </c>
      <c r="L32">
        <v>12</v>
      </c>
      <c r="M32" s="1">
        <v>2.17281E-2</v>
      </c>
      <c r="N32" s="1">
        <v>1.1178475E-4</v>
      </c>
      <c r="O32" s="1">
        <v>5.0651995E-3</v>
      </c>
      <c r="P32" s="1">
        <v>9.0098974999999997E-4</v>
      </c>
      <c r="Q32" s="1">
        <v>5.1447087999999998E-3</v>
      </c>
      <c r="R32" s="1">
        <v>10.086188</v>
      </c>
      <c r="S32" s="1">
        <v>4289.7831999999999</v>
      </c>
      <c r="T32" s="1">
        <v>24116.375</v>
      </c>
      <c r="U32" s="1">
        <v>24494.934000000001</v>
      </c>
      <c r="V32" s="1">
        <v>-79.913810999999995</v>
      </c>
      <c r="W32" s="1">
        <v>0</v>
      </c>
      <c r="X32" s="1">
        <v>0</v>
      </c>
      <c r="Y32" s="1">
        <v>0</v>
      </c>
      <c r="Z32" s="1">
        <v>79.913810999999995</v>
      </c>
      <c r="AA32" s="1">
        <v>0</v>
      </c>
      <c r="AB32" s="1">
        <v>0</v>
      </c>
      <c r="AC32" s="1">
        <v>0</v>
      </c>
      <c r="AD32" s="1">
        <v>-79.913810999999995</v>
      </c>
      <c r="AE32" s="1">
        <v>0</v>
      </c>
      <c r="AF32" s="1">
        <v>0</v>
      </c>
      <c r="AG32" s="1">
        <v>0</v>
      </c>
      <c r="AH32" s="1">
        <v>-10.086188</v>
      </c>
      <c r="AI32" s="1">
        <v>0</v>
      </c>
      <c r="AJ32" s="1">
        <v>0</v>
      </c>
      <c r="AK32" s="1">
        <v>0</v>
      </c>
      <c r="AL32" s="1">
        <v>10.086188</v>
      </c>
      <c r="AM32" s="1">
        <v>5.6218171000000003</v>
      </c>
      <c r="AN32" s="1">
        <v>79.913810999999995</v>
      </c>
    </row>
    <row r="33" spans="1:40">
      <c r="A33" s="1">
        <v>25.040061999999999</v>
      </c>
      <c r="B33" s="1">
        <v>196.81007</v>
      </c>
      <c r="C33" s="1">
        <v>39.062904000000003</v>
      </c>
      <c r="D33" s="1">
        <v>200.64922999999999</v>
      </c>
      <c r="E33" s="1">
        <v>-11.226179999999999</v>
      </c>
      <c r="F33" s="7">
        <v>43348.57112990741</v>
      </c>
      <c r="G33" s="1">
        <v>-5.6894928999999999E-3</v>
      </c>
      <c r="H33" s="1">
        <v>2.7799524999999999E-4</v>
      </c>
      <c r="I33" s="1">
        <v>162.71223000000001</v>
      </c>
      <c r="J33" s="1">
        <v>6.1670046000000003</v>
      </c>
      <c r="K33" s="1">
        <v>1</v>
      </c>
      <c r="L33">
        <v>12</v>
      </c>
      <c r="M33" s="1">
        <v>2.1730624E-2</v>
      </c>
      <c r="N33" s="1">
        <v>1.0830156E-4</v>
      </c>
      <c r="O33" s="1">
        <v>4.8884627999999999E-3</v>
      </c>
      <c r="P33" s="1">
        <v>9.7026320999999999E-4</v>
      </c>
      <c r="Q33" s="1">
        <v>4.9838219000000001E-3</v>
      </c>
      <c r="R33" s="1">
        <v>11.226179999999999</v>
      </c>
      <c r="S33" s="1">
        <v>6167.0048999999999</v>
      </c>
      <c r="T33" s="1">
        <v>31071.127</v>
      </c>
      <c r="U33" s="1">
        <v>31677.23</v>
      </c>
      <c r="V33" s="1">
        <v>-78.773819000000003</v>
      </c>
      <c r="W33" s="1">
        <v>0</v>
      </c>
      <c r="X33" s="1">
        <v>0</v>
      </c>
      <c r="Y33" s="1">
        <v>0</v>
      </c>
      <c r="Z33" s="1">
        <v>78.773819000000003</v>
      </c>
      <c r="AA33" s="1">
        <v>0</v>
      </c>
      <c r="AB33" s="1">
        <v>0</v>
      </c>
      <c r="AC33" s="1">
        <v>0</v>
      </c>
      <c r="AD33" s="1">
        <v>-78.773819000000003</v>
      </c>
      <c r="AE33" s="1">
        <v>0</v>
      </c>
      <c r="AF33" s="1">
        <v>0</v>
      </c>
      <c r="AG33" s="1">
        <v>0</v>
      </c>
      <c r="AH33" s="1">
        <v>-11.226179999999999</v>
      </c>
      <c r="AI33" s="1">
        <v>0</v>
      </c>
      <c r="AJ33" s="1">
        <v>0</v>
      </c>
      <c r="AK33" s="1">
        <v>0</v>
      </c>
      <c r="AL33" s="1">
        <v>11.226179999999999</v>
      </c>
      <c r="AM33" s="1">
        <v>5.0382857000000003</v>
      </c>
      <c r="AN33" s="1">
        <v>78.773819000000003</v>
      </c>
    </row>
    <row r="34" spans="1:40">
      <c r="A34" s="1">
        <v>18.735012000000001</v>
      </c>
      <c r="B34" s="1">
        <v>203.02718999999999</v>
      </c>
      <c r="C34" s="1">
        <v>44.844653999999998</v>
      </c>
      <c r="D34" s="1">
        <v>207.92085</v>
      </c>
      <c r="E34" s="1">
        <v>-12.455503999999999</v>
      </c>
      <c r="F34" s="7">
        <v>43348.571150659722</v>
      </c>
      <c r="G34" s="1">
        <v>-5.6884018999999999E-3</v>
      </c>
      <c r="H34" s="1">
        <v>2.4627558999999998E-4</v>
      </c>
      <c r="I34" s="1">
        <v>189.43292</v>
      </c>
      <c r="J34" s="1">
        <v>8.8121270999999997</v>
      </c>
      <c r="K34" s="1">
        <v>1</v>
      </c>
      <c r="L34">
        <v>12</v>
      </c>
      <c r="M34" s="1">
        <v>2.1724612000000001E-2</v>
      </c>
      <c r="N34" s="1">
        <v>1.0448501E-4</v>
      </c>
      <c r="O34" s="1">
        <v>4.6963244999999997E-3</v>
      </c>
      <c r="P34" s="1">
        <v>1.0373244E-3</v>
      </c>
      <c r="Q34" s="1">
        <v>4.8095224999999998E-3</v>
      </c>
      <c r="R34" s="1">
        <v>12.455503999999999</v>
      </c>
      <c r="S34" s="1">
        <v>8812.1270000000004</v>
      </c>
      <c r="T34" s="1">
        <v>39895.531000000003</v>
      </c>
      <c r="U34" s="1">
        <v>40857.152000000002</v>
      </c>
      <c r="V34" s="1">
        <v>-77.544494999999998</v>
      </c>
      <c r="W34" s="1">
        <v>0</v>
      </c>
      <c r="X34" s="1">
        <v>0</v>
      </c>
      <c r="Y34" s="1">
        <v>0</v>
      </c>
      <c r="Z34" s="1">
        <v>77.544494999999998</v>
      </c>
      <c r="AA34" s="1">
        <v>0</v>
      </c>
      <c r="AB34" s="1">
        <v>0</v>
      </c>
      <c r="AC34" s="1">
        <v>0</v>
      </c>
      <c r="AD34" s="1">
        <v>-77.544494999999998</v>
      </c>
      <c r="AE34" s="1">
        <v>0</v>
      </c>
      <c r="AF34" s="1">
        <v>0</v>
      </c>
      <c r="AG34" s="1">
        <v>0</v>
      </c>
      <c r="AH34" s="1">
        <v>-12.455503999999999</v>
      </c>
      <c r="AI34" s="1">
        <v>0</v>
      </c>
      <c r="AJ34" s="1">
        <v>0</v>
      </c>
      <c r="AK34" s="1">
        <v>0</v>
      </c>
      <c r="AL34" s="1">
        <v>12.455503999999999</v>
      </c>
      <c r="AM34" s="1">
        <v>4.5273441999999999</v>
      </c>
      <c r="AN34" s="1">
        <v>77.544494999999998</v>
      </c>
    </row>
    <row r="35" spans="1:40">
      <c r="A35" s="1">
        <v>14.017643</v>
      </c>
      <c r="B35" s="1">
        <v>210.21711999999999</v>
      </c>
      <c r="C35" s="1">
        <v>51.467232000000003</v>
      </c>
      <c r="D35" s="1">
        <v>216.42577</v>
      </c>
      <c r="E35" s="1">
        <v>-13.757053000000001</v>
      </c>
      <c r="F35" s="7">
        <v>43348.571171493059</v>
      </c>
      <c r="G35" s="1">
        <v>-5.6907049999999999E-3</v>
      </c>
      <c r="H35" s="1">
        <v>2.6795999000000002E-4</v>
      </c>
      <c r="I35" s="1">
        <v>220.60449</v>
      </c>
      <c r="J35" s="1">
        <v>12.475502000000001</v>
      </c>
      <c r="K35" s="1">
        <v>1</v>
      </c>
      <c r="L35">
        <v>12</v>
      </c>
      <c r="M35" s="1">
        <v>2.1722306E-2</v>
      </c>
      <c r="N35" s="1">
        <v>1.0036839E-4</v>
      </c>
      <c r="O35" s="1">
        <v>4.4879717999999997E-3</v>
      </c>
      <c r="P35" s="1">
        <v>1.0987853E-3</v>
      </c>
      <c r="Q35" s="1">
        <v>4.6205218000000001E-3</v>
      </c>
      <c r="R35" s="1">
        <v>13.757053000000001</v>
      </c>
      <c r="S35" s="1">
        <v>12475.498</v>
      </c>
      <c r="T35" s="1">
        <v>50955.995999999999</v>
      </c>
      <c r="U35" s="1">
        <v>52460.953000000001</v>
      </c>
      <c r="V35" s="1">
        <v>-76.242949999999993</v>
      </c>
      <c r="W35" s="1">
        <v>0</v>
      </c>
      <c r="X35" s="1">
        <v>0</v>
      </c>
      <c r="Y35" s="1">
        <v>0</v>
      </c>
      <c r="Z35" s="1">
        <v>76.242949999999993</v>
      </c>
      <c r="AA35" s="1">
        <v>0</v>
      </c>
      <c r="AB35" s="1">
        <v>0</v>
      </c>
      <c r="AC35" s="1">
        <v>0</v>
      </c>
      <c r="AD35" s="1">
        <v>-76.242949999999993</v>
      </c>
      <c r="AE35" s="1">
        <v>0</v>
      </c>
      <c r="AF35" s="1">
        <v>0</v>
      </c>
      <c r="AG35" s="1">
        <v>0</v>
      </c>
      <c r="AH35" s="1">
        <v>-13.757053000000001</v>
      </c>
      <c r="AI35" s="1">
        <v>0</v>
      </c>
      <c r="AJ35" s="1">
        <v>0</v>
      </c>
      <c r="AK35" s="1">
        <v>0</v>
      </c>
      <c r="AL35" s="1">
        <v>13.757053000000001</v>
      </c>
      <c r="AM35" s="1">
        <v>4.0844845999999997</v>
      </c>
      <c r="AN35" s="1">
        <v>76.242949999999993</v>
      </c>
    </row>
    <row r="36" spans="1:40">
      <c r="A36" s="1">
        <v>10.500673000000001</v>
      </c>
      <c r="B36" s="1">
        <v>218.42968999999999</v>
      </c>
      <c r="C36" s="1">
        <v>59.050358000000003</v>
      </c>
      <c r="D36" s="1">
        <v>226.27080000000001</v>
      </c>
      <c r="E36" s="1">
        <v>-15.127748</v>
      </c>
      <c r="F36" s="7">
        <v>43348.571190138886</v>
      </c>
      <c r="G36" s="1">
        <v>-5.6893997999999998E-3</v>
      </c>
      <c r="H36" s="1">
        <v>2.4137911999999999E-4</v>
      </c>
      <c r="I36" s="1">
        <v>256.67316</v>
      </c>
      <c r="J36" s="1">
        <v>17.481090999999999</v>
      </c>
      <c r="K36" s="1">
        <v>1</v>
      </c>
      <c r="L36">
        <v>12</v>
      </c>
      <c r="M36" s="1">
        <v>2.1721397999999999E-2</v>
      </c>
      <c r="N36" s="1">
        <v>9.5997355E-5</v>
      </c>
      <c r="O36" s="1">
        <v>4.2663318999999998E-3</v>
      </c>
      <c r="P36" s="1">
        <v>1.1533616000000001E-3</v>
      </c>
      <c r="Q36" s="1">
        <v>4.4194832000000002E-3</v>
      </c>
      <c r="R36" s="1">
        <v>15.127748</v>
      </c>
      <c r="S36" s="1">
        <v>17481.085999999999</v>
      </c>
      <c r="T36" s="1">
        <v>64663.266000000003</v>
      </c>
      <c r="U36" s="1">
        <v>66984.523000000001</v>
      </c>
      <c r="V36" s="1">
        <v>-74.872253000000001</v>
      </c>
      <c r="W36" s="1">
        <v>0</v>
      </c>
      <c r="X36" s="1">
        <v>0</v>
      </c>
      <c r="Y36" s="1">
        <v>0</v>
      </c>
      <c r="Z36" s="1">
        <v>74.872253000000001</v>
      </c>
      <c r="AA36" s="1">
        <v>0</v>
      </c>
      <c r="AB36" s="1">
        <v>0</v>
      </c>
      <c r="AC36" s="1">
        <v>0</v>
      </c>
      <c r="AD36" s="1">
        <v>-74.872253000000001</v>
      </c>
      <c r="AE36" s="1">
        <v>0</v>
      </c>
      <c r="AF36" s="1">
        <v>0</v>
      </c>
      <c r="AG36" s="1">
        <v>0</v>
      </c>
      <c r="AH36" s="1">
        <v>-15.127748</v>
      </c>
      <c r="AI36" s="1">
        <v>0</v>
      </c>
      <c r="AJ36" s="1">
        <v>0</v>
      </c>
      <c r="AK36" s="1">
        <v>0</v>
      </c>
      <c r="AL36" s="1">
        <v>15.127748</v>
      </c>
      <c r="AM36" s="1">
        <v>3.6990409</v>
      </c>
      <c r="AN36" s="1">
        <v>74.872253000000001</v>
      </c>
    </row>
    <row r="37" spans="1:40">
      <c r="A37" s="1">
        <v>7.8596544000000002</v>
      </c>
      <c r="B37" s="1">
        <v>227.91487000000001</v>
      </c>
      <c r="C37" s="1">
        <v>67.672156999999999</v>
      </c>
      <c r="D37" s="1">
        <v>237.74924999999999</v>
      </c>
      <c r="E37" s="1">
        <v>-16.537132</v>
      </c>
      <c r="F37" s="7">
        <v>43348.571214675925</v>
      </c>
      <c r="G37" s="1">
        <v>-5.6871333999999997E-3</v>
      </c>
      <c r="H37" s="1">
        <v>2.6680342999999999E-4</v>
      </c>
      <c r="I37" s="1">
        <v>299.23104999999998</v>
      </c>
      <c r="J37" s="1">
        <v>24.243113000000001</v>
      </c>
      <c r="K37" s="1">
        <v>1</v>
      </c>
      <c r="L37">
        <v>12</v>
      </c>
      <c r="M37" s="1">
        <v>2.1721242000000002E-2</v>
      </c>
      <c r="N37" s="1">
        <v>9.1361981000000005E-5</v>
      </c>
      <c r="O37" s="1">
        <v>4.0321285E-3</v>
      </c>
      <c r="P37" s="1">
        <v>1.1972138E-3</v>
      </c>
      <c r="Q37" s="1">
        <v>4.2061121000000002E-3</v>
      </c>
      <c r="R37" s="1">
        <v>16.537132</v>
      </c>
      <c r="S37" s="1">
        <v>24243.113000000001</v>
      </c>
      <c r="T37" s="1">
        <v>81649.031000000003</v>
      </c>
      <c r="U37" s="1">
        <v>85172.133000000002</v>
      </c>
      <c r="V37" s="1">
        <v>-73.462868</v>
      </c>
      <c r="W37" s="1">
        <v>0</v>
      </c>
      <c r="X37" s="1">
        <v>0</v>
      </c>
      <c r="Y37" s="1">
        <v>0</v>
      </c>
      <c r="Z37" s="1">
        <v>73.462868</v>
      </c>
      <c r="AA37" s="1">
        <v>0</v>
      </c>
      <c r="AB37" s="1">
        <v>0</v>
      </c>
      <c r="AC37" s="1">
        <v>0</v>
      </c>
      <c r="AD37" s="1">
        <v>-73.462868</v>
      </c>
      <c r="AE37" s="1">
        <v>0</v>
      </c>
      <c r="AF37" s="1">
        <v>0</v>
      </c>
      <c r="AG37" s="1">
        <v>0</v>
      </c>
      <c r="AH37" s="1">
        <v>-16.537132</v>
      </c>
      <c r="AI37" s="1">
        <v>0</v>
      </c>
      <c r="AJ37" s="1">
        <v>0</v>
      </c>
      <c r="AK37" s="1">
        <v>0</v>
      </c>
      <c r="AL37" s="1">
        <v>16.537132</v>
      </c>
      <c r="AM37" s="1">
        <v>3.3679268000000002</v>
      </c>
      <c r="AN37" s="1">
        <v>73.462868</v>
      </c>
    </row>
    <row r="38" spans="1:40">
      <c r="A38" s="1">
        <v>5.8829054999999997</v>
      </c>
      <c r="B38" s="1">
        <v>238.82265000000001</v>
      </c>
      <c r="C38" s="1">
        <v>77.507462000000004</v>
      </c>
      <c r="D38" s="1">
        <v>251.08498</v>
      </c>
      <c r="E38" s="1">
        <v>-17.980309999999999</v>
      </c>
      <c r="F38" s="7">
        <v>43348.571231469905</v>
      </c>
      <c r="G38" s="1">
        <v>-5.6873666999999999E-3</v>
      </c>
      <c r="H38" s="1">
        <v>1.1718581E-4</v>
      </c>
      <c r="I38" s="1">
        <v>349.04766999999998</v>
      </c>
      <c r="J38" s="1">
        <v>33.260615999999999</v>
      </c>
      <c r="K38" s="1">
        <v>1</v>
      </c>
      <c r="L38">
        <v>12</v>
      </c>
      <c r="M38" s="1">
        <v>2.1718993999999998E-2</v>
      </c>
      <c r="N38" s="1">
        <v>8.6500570999999997E-5</v>
      </c>
      <c r="O38" s="1">
        <v>3.7882100000000002E-3</v>
      </c>
      <c r="P38" s="1">
        <v>1.2294249999999999E-3</v>
      </c>
      <c r="Q38" s="1">
        <v>3.9827153000000001E-3</v>
      </c>
      <c r="R38" s="1">
        <v>17.980309999999999</v>
      </c>
      <c r="S38" s="1">
        <v>33260.612999999998</v>
      </c>
      <c r="T38" s="1">
        <v>102485.48</v>
      </c>
      <c r="U38" s="1">
        <v>107747.58</v>
      </c>
      <c r="V38" s="1">
        <v>-72.019690999999995</v>
      </c>
      <c r="W38" s="1">
        <v>0</v>
      </c>
      <c r="X38" s="1">
        <v>0</v>
      </c>
      <c r="Y38" s="1">
        <v>0</v>
      </c>
      <c r="Z38" s="1">
        <v>72.019690999999995</v>
      </c>
      <c r="AA38" s="1">
        <v>0</v>
      </c>
      <c r="AB38" s="1">
        <v>0</v>
      </c>
      <c r="AC38" s="1">
        <v>0</v>
      </c>
      <c r="AD38" s="1">
        <v>-72.019690999999995</v>
      </c>
      <c r="AE38" s="1">
        <v>0</v>
      </c>
      <c r="AF38" s="1">
        <v>0</v>
      </c>
      <c r="AG38" s="1">
        <v>0</v>
      </c>
      <c r="AH38" s="1">
        <v>-17.980309999999999</v>
      </c>
      <c r="AI38" s="1">
        <v>0</v>
      </c>
      <c r="AJ38" s="1">
        <v>0</v>
      </c>
      <c r="AK38" s="1">
        <v>0</v>
      </c>
      <c r="AL38" s="1">
        <v>17.980309999999999</v>
      </c>
      <c r="AM38" s="1">
        <v>3.081286</v>
      </c>
      <c r="AN38" s="1">
        <v>72.019690999999995</v>
      </c>
    </row>
    <row r="39" spans="1:40">
      <c r="A39" s="1">
        <v>4.3989295999999998</v>
      </c>
      <c r="B39" s="1">
        <v>251.19300999999999</v>
      </c>
      <c r="C39" s="1">
        <v>88.968040000000002</v>
      </c>
      <c r="D39" s="1">
        <v>266.48309</v>
      </c>
      <c r="E39" s="1">
        <v>-19.503229000000001</v>
      </c>
      <c r="F39" s="7">
        <v>43348.571253530092</v>
      </c>
      <c r="G39" s="1">
        <v>-5.6878887000000001E-3</v>
      </c>
      <c r="H39" s="1">
        <v>2.4239556E-4</v>
      </c>
      <c r="I39" s="1">
        <v>406.66717999999997</v>
      </c>
      <c r="J39" s="1">
        <v>45.328133000000001</v>
      </c>
      <c r="K39" s="1">
        <v>1</v>
      </c>
      <c r="L39">
        <v>12</v>
      </c>
      <c r="M39" s="1">
        <v>2.1718198000000001E-2</v>
      </c>
      <c r="N39" s="1">
        <v>8.1499346999999996E-5</v>
      </c>
      <c r="O39" s="1">
        <v>3.5372699999999999E-3</v>
      </c>
      <c r="P39" s="1">
        <v>1.2528374000000001E-3</v>
      </c>
      <c r="Q39" s="1">
        <v>3.7525831999999999E-3</v>
      </c>
      <c r="R39" s="1">
        <v>19.503229000000001</v>
      </c>
      <c r="S39" s="1">
        <v>45328.129000000001</v>
      </c>
      <c r="T39" s="1">
        <v>127979.78</v>
      </c>
      <c r="U39" s="1">
        <v>135769.89000000001</v>
      </c>
      <c r="V39" s="1">
        <v>-70.496773000000005</v>
      </c>
      <c r="W39" s="1">
        <v>0</v>
      </c>
      <c r="X39" s="1">
        <v>0</v>
      </c>
      <c r="Y39" s="1">
        <v>0</v>
      </c>
      <c r="Z39" s="1">
        <v>70.496773000000005</v>
      </c>
      <c r="AA39" s="1">
        <v>0</v>
      </c>
      <c r="AB39" s="1">
        <v>0</v>
      </c>
      <c r="AC39" s="1">
        <v>0</v>
      </c>
      <c r="AD39" s="1">
        <v>-70.496773000000005</v>
      </c>
      <c r="AE39" s="1">
        <v>0</v>
      </c>
      <c r="AF39" s="1">
        <v>0</v>
      </c>
      <c r="AG39" s="1">
        <v>0</v>
      </c>
      <c r="AH39" s="1">
        <v>-19.503229000000001</v>
      </c>
      <c r="AI39" s="1">
        <v>0</v>
      </c>
      <c r="AJ39" s="1">
        <v>0</v>
      </c>
      <c r="AK39" s="1">
        <v>0</v>
      </c>
      <c r="AL39" s="1">
        <v>19.503229000000001</v>
      </c>
      <c r="AM39" s="1">
        <v>2.8234072000000001</v>
      </c>
      <c r="AN39" s="1">
        <v>70.496773000000005</v>
      </c>
    </row>
    <row r="40" spans="1:40">
      <c r="A40" s="1">
        <v>3.2936331999999999</v>
      </c>
      <c r="B40" s="1">
        <v>265.43200999999999</v>
      </c>
      <c r="C40" s="1">
        <v>101.96216</v>
      </c>
      <c r="D40" s="1">
        <v>284.34210000000002</v>
      </c>
      <c r="E40" s="1">
        <v>-21.013611000000001</v>
      </c>
      <c r="F40" s="7">
        <v>43348.571282581019</v>
      </c>
      <c r="G40" s="1">
        <v>-5.688271E-3</v>
      </c>
      <c r="H40" s="1">
        <v>2.2824674999999999E-4</v>
      </c>
      <c r="I40" s="1">
        <v>473.92093</v>
      </c>
      <c r="J40" s="1">
        <v>60.939877000000003</v>
      </c>
      <c r="K40" s="1">
        <v>1</v>
      </c>
      <c r="L40">
        <v>12</v>
      </c>
      <c r="M40" s="1">
        <v>2.1716127000000002E-2</v>
      </c>
      <c r="N40" s="1">
        <v>7.6373239000000003E-5</v>
      </c>
      <c r="O40" s="1">
        <v>3.2830006000000001E-3</v>
      </c>
      <c r="P40" s="1">
        <v>1.2611206999999999E-3</v>
      </c>
      <c r="Q40" s="1">
        <v>3.5168903E-3</v>
      </c>
      <c r="R40" s="1">
        <v>21.013611000000001</v>
      </c>
      <c r="S40" s="1">
        <v>60939.875</v>
      </c>
      <c r="T40" s="1">
        <v>158641.14000000001</v>
      </c>
      <c r="U40" s="1">
        <v>169943.17</v>
      </c>
      <c r="V40" s="1">
        <v>-68.986389000000003</v>
      </c>
      <c r="W40" s="1">
        <v>0</v>
      </c>
      <c r="X40" s="1">
        <v>0</v>
      </c>
      <c r="Y40" s="1">
        <v>0</v>
      </c>
      <c r="Z40" s="1">
        <v>68.986389000000003</v>
      </c>
      <c r="AA40" s="1">
        <v>0</v>
      </c>
      <c r="AB40" s="1">
        <v>0</v>
      </c>
      <c r="AC40" s="1">
        <v>0</v>
      </c>
      <c r="AD40" s="1">
        <v>-68.986389000000003</v>
      </c>
      <c r="AE40" s="1">
        <v>0</v>
      </c>
      <c r="AF40" s="1">
        <v>0</v>
      </c>
      <c r="AG40" s="1">
        <v>0</v>
      </c>
      <c r="AH40" s="1">
        <v>-21.013611000000001</v>
      </c>
      <c r="AI40" s="1">
        <v>0</v>
      </c>
      <c r="AJ40" s="1">
        <v>0</v>
      </c>
      <c r="AK40" s="1">
        <v>0</v>
      </c>
      <c r="AL40" s="1">
        <v>21.013611000000001</v>
      </c>
      <c r="AM40" s="1">
        <v>2.6032405000000001</v>
      </c>
      <c r="AN40" s="1">
        <v>68.986389000000003</v>
      </c>
    </row>
    <row r="41" spans="1:40">
      <c r="A41" s="1">
        <v>2.4660668000000001</v>
      </c>
      <c r="B41" s="1">
        <v>281.66073999999998</v>
      </c>
      <c r="C41" s="1">
        <v>116.90755</v>
      </c>
      <c r="D41" s="1">
        <v>304.95925999999997</v>
      </c>
      <c r="E41" s="1">
        <v>-22.541632</v>
      </c>
      <c r="F41" s="7">
        <v>43348.571321041665</v>
      </c>
      <c r="G41" s="1">
        <v>-5.6844256000000001E-3</v>
      </c>
      <c r="H41" s="1">
        <v>2.5123555999999997E-4</v>
      </c>
      <c r="I41" s="1">
        <v>552.04278999999997</v>
      </c>
      <c r="J41" s="1">
        <v>81.128639000000007</v>
      </c>
      <c r="K41" s="1">
        <v>1</v>
      </c>
      <c r="L41">
        <v>12</v>
      </c>
      <c r="M41" s="1">
        <v>2.1720089000000001E-2</v>
      </c>
      <c r="N41" s="1">
        <v>7.1222923000000002E-5</v>
      </c>
      <c r="O41" s="1">
        <v>3.0286050999999998E-3</v>
      </c>
      <c r="P41" s="1">
        <v>1.2570684E-3</v>
      </c>
      <c r="Q41" s="1">
        <v>3.2791265E-3</v>
      </c>
      <c r="R41" s="1">
        <v>22.541632</v>
      </c>
      <c r="S41" s="1">
        <v>81128.648000000001</v>
      </c>
      <c r="T41" s="1">
        <v>195460.03</v>
      </c>
      <c r="U41" s="1">
        <v>211628.17</v>
      </c>
      <c r="V41" s="1">
        <v>-67.458365999999998</v>
      </c>
      <c r="W41" s="1">
        <v>0</v>
      </c>
      <c r="X41" s="1">
        <v>0</v>
      </c>
      <c r="Y41" s="1">
        <v>0</v>
      </c>
      <c r="Z41" s="1">
        <v>67.458365999999998</v>
      </c>
      <c r="AA41" s="1">
        <v>0</v>
      </c>
      <c r="AB41" s="1">
        <v>0</v>
      </c>
      <c r="AC41" s="1">
        <v>0</v>
      </c>
      <c r="AD41" s="1">
        <v>-67.458365999999998</v>
      </c>
      <c r="AE41" s="1">
        <v>0</v>
      </c>
      <c r="AF41" s="1">
        <v>0</v>
      </c>
      <c r="AG41" s="1">
        <v>0</v>
      </c>
      <c r="AH41" s="1">
        <v>-22.541632</v>
      </c>
      <c r="AI41" s="1">
        <v>0</v>
      </c>
      <c r="AJ41" s="1">
        <v>0</v>
      </c>
      <c r="AK41" s="1">
        <v>0</v>
      </c>
      <c r="AL41" s="1">
        <v>22.541632</v>
      </c>
      <c r="AM41" s="1">
        <v>2.4092604999999998</v>
      </c>
      <c r="AN41" s="1">
        <v>67.458365999999998</v>
      </c>
    </row>
    <row r="42" spans="1:40">
      <c r="A42" s="1">
        <v>1.8425707</v>
      </c>
      <c r="B42" s="1">
        <v>300.41897999999998</v>
      </c>
      <c r="C42" s="1">
        <v>134.08122</v>
      </c>
      <c r="D42" s="1">
        <v>328.98227000000003</v>
      </c>
      <c r="E42" s="1">
        <v>-24.051880000000001</v>
      </c>
      <c r="F42" s="7">
        <v>43348.571372164355</v>
      </c>
      <c r="G42" s="1">
        <v>-5.6846505E-3</v>
      </c>
      <c r="H42" s="1">
        <v>2.6531953999999998E-4</v>
      </c>
      <c r="I42" s="1">
        <v>644.21082000000001</v>
      </c>
      <c r="J42" s="1">
        <v>107.00867</v>
      </c>
      <c r="K42" s="1">
        <v>1</v>
      </c>
      <c r="L42">
        <v>12</v>
      </c>
      <c r="M42" s="1">
        <v>2.1718884000000001E-2</v>
      </c>
      <c r="N42" s="1">
        <v>6.6018401000000001E-5</v>
      </c>
      <c r="O42" s="1">
        <v>2.7757629000000001E-3</v>
      </c>
      <c r="P42" s="1">
        <v>1.2388620999999999E-3</v>
      </c>
      <c r="Q42" s="1">
        <v>3.0396773999999999E-3</v>
      </c>
      <c r="R42" s="1">
        <v>24.051880000000001</v>
      </c>
      <c r="S42" s="1">
        <v>107008.67</v>
      </c>
      <c r="T42" s="1">
        <v>239760.91</v>
      </c>
      <c r="U42" s="1">
        <v>262556.94</v>
      </c>
      <c r="V42" s="1">
        <v>-65.948120000000003</v>
      </c>
      <c r="W42" s="1">
        <v>0</v>
      </c>
      <c r="X42" s="1">
        <v>0</v>
      </c>
      <c r="Y42" s="1">
        <v>0</v>
      </c>
      <c r="Z42" s="1">
        <v>65.948120000000003</v>
      </c>
      <c r="AA42" s="1">
        <v>0</v>
      </c>
      <c r="AB42" s="1">
        <v>0</v>
      </c>
      <c r="AC42" s="1">
        <v>0</v>
      </c>
      <c r="AD42" s="1">
        <v>-65.948120000000003</v>
      </c>
      <c r="AE42" s="1">
        <v>0</v>
      </c>
      <c r="AF42" s="1">
        <v>0</v>
      </c>
      <c r="AG42" s="1">
        <v>0</v>
      </c>
      <c r="AH42" s="1">
        <v>-24.051880000000001</v>
      </c>
      <c r="AI42" s="1">
        <v>0</v>
      </c>
      <c r="AJ42" s="1">
        <v>0</v>
      </c>
      <c r="AK42" s="1">
        <v>0</v>
      </c>
      <c r="AL42" s="1">
        <v>24.051880000000001</v>
      </c>
      <c r="AM42" s="1">
        <v>2.2405746</v>
      </c>
      <c r="AN42" s="1">
        <v>65.948120000000003</v>
      </c>
    </row>
    <row r="43" spans="1:40">
      <c r="A43" s="1">
        <v>1.3812761</v>
      </c>
      <c r="B43" s="1">
        <v>321.55237</v>
      </c>
      <c r="C43" s="1">
        <v>153.75077999999999</v>
      </c>
      <c r="D43" s="1">
        <v>356.42000999999999</v>
      </c>
      <c r="E43" s="1">
        <v>-25.554869</v>
      </c>
      <c r="F43" s="7">
        <v>43348.571440057873</v>
      </c>
      <c r="G43" s="1">
        <v>-5.6847230999999996E-3</v>
      </c>
      <c r="H43" s="1">
        <v>2.5139623999999999E-4</v>
      </c>
      <c r="I43" s="1">
        <v>749.41485999999998</v>
      </c>
      <c r="J43" s="1">
        <v>139.45456999999999</v>
      </c>
      <c r="K43" s="1">
        <v>1</v>
      </c>
      <c r="L43">
        <v>12</v>
      </c>
      <c r="M43" s="1">
        <v>2.1719296999999999E-2</v>
      </c>
      <c r="N43" s="1">
        <v>6.0937367E-5</v>
      </c>
      <c r="O43" s="1">
        <v>2.5312065E-3</v>
      </c>
      <c r="P43" s="1">
        <v>1.2103004E-3</v>
      </c>
      <c r="Q43" s="1">
        <v>2.8056786E-3</v>
      </c>
      <c r="R43" s="1">
        <v>25.554869</v>
      </c>
      <c r="S43" s="1">
        <v>139454.57999999999</v>
      </c>
      <c r="T43" s="1">
        <v>291653.46999999997</v>
      </c>
      <c r="U43" s="1">
        <v>323279.03000000003</v>
      </c>
      <c r="V43" s="1">
        <v>-64.445128999999994</v>
      </c>
      <c r="W43" s="1">
        <v>0</v>
      </c>
      <c r="X43" s="1">
        <v>0</v>
      </c>
      <c r="Y43" s="1">
        <v>0</v>
      </c>
      <c r="Z43" s="1">
        <v>64.445128999999994</v>
      </c>
      <c r="AA43" s="1">
        <v>0</v>
      </c>
      <c r="AB43" s="1">
        <v>0</v>
      </c>
      <c r="AC43" s="1">
        <v>0</v>
      </c>
      <c r="AD43" s="1">
        <v>-64.445128999999994</v>
      </c>
      <c r="AE43" s="1">
        <v>0</v>
      </c>
      <c r="AF43" s="1">
        <v>0</v>
      </c>
      <c r="AG43" s="1">
        <v>0</v>
      </c>
      <c r="AH43" s="1">
        <v>-25.554869</v>
      </c>
      <c r="AI43" s="1">
        <v>0</v>
      </c>
      <c r="AJ43" s="1">
        <v>0</v>
      </c>
      <c r="AK43" s="1">
        <v>0</v>
      </c>
      <c r="AL43" s="1">
        <v>25.554869</v>
      </c>
      <c r="AM43" s="1">
        <v>2.0913870000000001</v>
      </c>
      <c r="AN43" s="1">
        <v>64.445128999999994</v>
      </c>
    </row>
    <row r="44" spans="1:40">
      <c r="A44" s="1">
        <v>1.0333992000000001</v>
      </c>
      <c r="B44" s="1">
        <v>345.86676</v>
      </c>
      <c r="C44" s="1">
        <v>176.44441</v>
      </c>
      <c r="D44" s="1">
        <v>388.27368000000001</v>
      </c>
      <c r="E44" s="1">
        <v>-27.028462999999999</v>
      </c>
      <c r="F44" s="7">
        <v>43348.57153050926</v>
      </c>
      <c r="G44" s="1">
        <v>-5.6818700000000003E-3</v>
      </c>
      <c r="H44" s="1">
        <v>2.5565325999999999E-4</v>
      </c>
      <c r="I44" s="1">
        <v>872.85901000000001</v>
      </c>
      <c r="J44" s="1">
        <v>180.25362999999999</v>
      </c>
      <c r="K44" s="1">
        <v>1</v>
      </c>
      <c r="L44">
        <v>12</v>
      </c>
      <c r="M44" s="1">
        <v>2.1719424000000001E-2</v>
      </c>
      <c r="N44" s="1">
        <v>5.5938439E-5</v>
      </c>
      <c r="O44" s="1">
        <v>2.2942089000000001E-3</v>
      </c>
      <c r="P44" s="1">
        <v>1.1703938000000001E-3</v>
      </c>
      <c r="Q44" s="1">
        <v>2.5755029999999998E-3</v>
      </c>
      <c r="R44" s="1">
        <v>27.028462999999999</v>
      </c>
      <c r="S44" s="1">
        <v>180253.63</v>
      </c>
      <c r="T44" s="1">
        <v>353333.59</v>
      </c>
      <c r="U44" s="1">
        <v>396656.03</v>
      </c>
      <c r="V44" s="1">
        <v>-62.971535000000003</v>
      </c>
      <c r="W44" s="1">
        <v>0</v>
      </c>
      <c r="X44" s="1">
        <v>0</v>
      </c>
      <c r="Y44" s="1">
        <v>0</v>
      </c>
      <c r="Z44" s="1">
        <v>62.971535000000003</v>
      </c>
      <c r="AA44" s="1">
        <v>0</v>
      </c>
      <c r="AB44" s="1">
        <v>0</v>
      </c>
      <c r="AC44" s="1">
        <v>0</v>
      </c>
      <c r="AD44" s="1">
        <v>-62.971535000000003</v>
      </c>
      <c r="AE44" s="1">
        <v>0</v>
      </c>
      <c r="AF44" s="1">
        <v>0</v>
      </c>
      <c r="AG44" s="1">
        <v>0</v>
      </c>
      <c r="AH44" s="1">
        <v>-27.028462999999999</v>
      </c>
      <c r="AI44" s="1">
        <v>0</v>
      </c>
      <c r="AJ44" s="1">
        <v>0</v>
      </c>
      <c r="AK44" s="1">
        <v>0</v>
      </c>
      <c r="AL44" s="1">
        <v>27.028462999999999</v>
      </c>
      <c r="AM44" s="1">
        <v>1.9602025000000001</v>
      </c>
      <c r="AN44" s="1">
        <v>62.971535000000003</v>
      </c>
    </row>
    <row r="45" spans="1:40">
      <c r="A45" s="1">
        <v>0.77320820000000001</v>
      </c>
      <c r="B45" s="1">
        <v>373.67755</v>
      </c>
      <c r="C45" s="1">
        <v>202.63642999999999</v>
      </c>
      <c r="D45" s="1">
        <v>425.08404999999999</v>
      </c>
      <c r="E45" s="1">
        <v>-28.469920999999999</v>
      </c>
      <c r="F45" s="7">
        <v>43348.571651134262</v>
      </c>
      <c r="G45" s="1">
        <v>-5.6765935999999999E-3</v>
      </c>
      <c r="H45" s="1">
        <v>2.5429353E-4</v>
      </c>
      <c r="I45" s="1">
        <v>1015.7952</v>
      </c>
      <c r="J45" s="1">
        <v>230.82964000000001</v>
      </c>
      <c r="K45" s="1">
        <v>1</v>
      </c>
      <c r="L45">
        <v>12</v>
      </c>
      <c r="M45" s="1">
        <v>2.1717705E-2</v>
      </c>
      <c r="N45" s="1">
        <v>5.1090376999999998E-5</v>
      </c>
      <c r="O45" s="1">
        <v>2.067985E-3</v>
      </c>
      <c r="P45" s="1">
        <v>1.121419E-3</v>
      </c>
      <c r="Q45" s="1">
        <v>2.3524759E-3</v>
      </c>
      <c r="R45" s="1">
        <v>28.469920999999999</v>
      </c>
      <c r="S45" s="1">
        <v>230829.64</v>
      </c>
      <c r="T45" s="1">
        <v>425668.06</v>
      </c>
      <c r="U45" s="1">
        <v>484226.84</v>
      </c>
      <c r="V45" s="1">
        <v>-61.530079000000001</v>
      </c>
      <c r="W45" s="1">
        <v>0</v>
      </c>
      <c r="X45" s="1">
        <v>0</v>
      </c>
      <c r="Y45" s="1">
        <v>0</v>
      </c>
      <c r="Z45" s="1">
        <v>61.530079000000001</v>
      </c>
      <c r="AA45" s="1">
        <v>0</v>
      </c>
      <c r="AB45" s="1">
        <v>0</v>
      </c>
      <c r="AC45" s="1">
        <v>0</v>
      </c>
      <c r="AD45" s="1">
        <v>-61.530079000000001</v>
      </c>
      <c r="AE45" s="1">
        <v>0</v>
      </c>
      <c r="AF45" s="1">
        <v>0</v>
      </c>
      <c r="AG45" s="1">
        <v>0</v>
      </c>
      <c r="AH45" s="1">
        <v>-28.469920999999999</v>
      </c>
      <c r="AI45" s="1">
        <v>0</v>
      </c>
      <c r="AJ45" s="1">
        <v>0</v>
      </c>
      <c r="AK45" s="1">
        <v>0</v>
      </c>
      <c r="AL45" s="1">
        <v>28.469920999999999</v>
      </c>
      <c r="AM45" s="1">
        <v>1.8440789</v>
      </c>
      <c r="AN45" s="1">
        <v>61.530074999999997</v>
      </c>
    </row>
    <row r="46" spans="1:40">
      <c r="A46" s="1">
        <v>0.57853222000000004</v>
      </c>
      <c r="B46" s="1">
        <v>405.45465000000002</v>
      </c>
      <c r="C46" s="1">
        <v>232.36383000000001</v>
      </c>
      <c r="D46" s="1">
        <v>467.31833</v>
      </c>
      <c r="E46" s="1">
        <v>-29.816783999999998</v>
      </c>
      <c r="F46" s="7">
        <v>43348.571832546295</v>
      </c>
      <c r="G46" s="1">
        <v>-5.6705725999999998E-3</v>
      </c>
      <c r="H46" s="1">
        <v>3.9288751999999998E-5</v>
      </c>
      <c r="I46" s="1">
        <v>1183.9247</v>
      </c>
      <c r="J46" s="1">
        <v>292.70862</v>
      </c>
      <c r="K46" s="1">
        <v>1</v>
      </c>
      <c r="L46">
        <v>13</v>
      </c>
      <c r="M46" s="1">
        <v>2.1727584000000001E-2</v>
      </c>
      <c r="N46" s="1">
        <v>4.6494184000000002E-5</v>
      </c>
      <c r="O46" s="1">
        <v>1.8565927E-3</v>
      </c>
      <c r="P46" s="1">
        <v>1.064003E-3</v>
      </c>
      <c r="Q46" s="1">
        <v>2.1398688999999999E-3</v>
      </c>
      <c r="R46" s="1">
        <v>29.816783999999998</v>
      </c>
      <c r="S46" s="1">
        <v>292708.59000000003</v>
      </c>
      <c r="T46" s="1">
        <v>510751.03</v>
      </c>
      <c r="U46" s="1">
        <v>588680.68999999994</v>
      </c>
      <c r="V46" s="1">
        <v>-60.183216000000002</v>
      </c>
      <c r="W46" s="1">
        <v>0</v>
      </c>
      <c r="X46" s="1">
        <v>0</v>
      </c>
      <c r="Y46" s="1">
        <v>0</v>
      </c>
      <c r="Z46" s="1">
        <v>60.183216000000002</v>
      </c>
      <c r="AA46" s="1">
        <v>0</v>
      </c>
      <c r="AB46" s="1">
        <v>0</v>
      </c>
      <c r="AC46" s="1">
        <v>0</v>
      </c>
      <c r="AD46" s="1">
        <v>-60.183216000000002</v>
      </c>
      <c r="AE46" s="1">
        <v>0</v>
      </c>
      <c r="AF46" s="1">
        <v>0</v>
      </c>
      <c r="AG46" s="1">
        <v>0</v>
      </c>
      <c r="AH46" s="1">
        <v>-29.816783999999998</v>
      </c>
      <c r="AI46" s="1">
        <v>0</v>
      </c>
      <c r="AJ46" s="1">
        <v>0</v>
      </c>
      <c r="AK46" s="1">
        <v>0</v>
      </c>
      <c r="AL46" s="1">
        <v>29.816783999999998</v>
      </c>
      <c r="AM46" s="1">
        <v>1.7449129999999999</v>
      </c>
      <c r="AN46" s="1">
        <v>60.183211999999997</v>
      </c>
    </row>
    <row r="47" spans="1:40">
      <c r="A47" s="1">
        <v>0.43306540999999998</v>
      </c>
      <c r="B47" s="1">
        <v>442.21364999999997</v>
      </c>
      <c r="C47" s="1">
        <v>267.49301000000003</v>
      </c>
      <c r="D47" s="1">
        <v>516.82245</v>
      </c>
      <c r="E47" s="1">
        <v>-31.169551999999999</v>
      </c>
      <c r="F47" s="7">
        <v>43348.5720472338</v>
      </c>
      <c r="G47" s="1">
        <v>-5.6732018000000004E-3</v>
      </c>
      <c r="H47" s="1">
        <v>7.6226183999999995E-5</v>
      </c>
      <c r="I47" s="1">
        <v>1373.8969999999999</v>
      </c>
      <c r="J47" s="1">
        <v>368.04111</v>
      </c>
      <c r="K47" s="1">
        <v>1</v>
      </c>
      <c r="L47">
        <v>13</v>
      </c>
      <c r="M47" s="1">
        <v>2.1721536E-2</v>
      </c>
      <c r="N47" s="1">
        <v>4.2029013000000003E-5</v>
      </c>
      <c r="O47" s="1">
        <v>1.6555770999999999E-3</v>
      </c>
      <c r="P47" s="1">
        <v>1.001451E-3</v>
      </c>
      <c r="Q47" s="1">
        <v>1.9349004E-3</v>
      </c>
      <c r="R47" s="1">
        <v>31.169551999999999</v>
      </c>
      <c r="S47" s="1">
        <v>368041.13</v>
      </c>
      <c r="T47" s="1">
        <v>608437.63</v>
      </c>
      <c r="U47" s="1">
        <v>711091.13</v>
      </c>
      <c r="V47" s="1">
        <v>-58.830447999999997</v>
      </c>
      <c r="W47" s="1">
        <v>0</v>
      </c>
      <c r="X47" s="1">
        <v>0</v>
      </c>
      <c r="Y47" s="1">
        <v>0</v>
      </c>
      <c r="Z47" s="1">
        <v>58.830447999999997</v>
      </c>
      <c r="AA47" s="1">
        <v>0</v>
      </c>
      <c r="AB47" s="1">
        <v>0</v>
      </c>
      <c r="AC47" s="1">
        <v>0</v>
      </c>
      <c r="AD47" s="1">
        <v>-58.830447999999997</v>
      </c>
      <c r="AE47" s="1">
        <v>0</v>
      </c>
      <c r="AF47" s="1">
        <v>0</v>
      </c>
      <c r="AG47" s="1">
        <v>0</v>
      </c>
      <c r="AH47" s="1">
        <v>-31.169551999999999</v>
      </c>
      <c r="AI47" s="1">
        <v>0</v>
      </c>
      <c r="AJ47" s="1">
        <v>0</v>
      </c>
      <c r="AK47" s="1">
        <v>0</v>
      </c>
      <c r="AL47" s="1">
        <v>31.169551999999999</v>
      </c>
      <c r="AM47" s="1">
        <v>1.6531783</v>
      </c>
      <c r="AN47" s="1">
        <v>58.830444</v>
      </c>
    </row>
    <row r="48" spans="1:40">
      <c r="A48" s="1">
        <v>0.32390132999999999</v>
      </c>
      <c r="B48" s="1">
        <v>484.37563999999998</v>
      </c>
      <c r="C48" s="1">
        <v>308.24029999999999</v>
      </c>
      <c r="D48" s="1">
        <v>574.13574000000006</v>
      </c>
      <c r="E48" s="1">
        <v>-32.471297999999997</v>
      </c>
      <c r="F48" s="7">
        <v>43348.5723340162</v>
      </c>
      <c r="G48" s="1">
        <v>-5.6782806999999998E-3</v>
      </c>
      <c r="H48" s="1">
        <v>6.8248461000000002E-5</v>
      </c>
      <c r="I48" s="1">
        <v>1594.1089999999999</v>
      </c>
      <c r="J48" s="1">
        <v>459.48111</v>
      </c>
      <c r="K48" s="1">
        <v>1</v>
      </c>
      <c r="L48">
        <v>13</v>
      </c>
      <c r="M48" s="1">
        <v>2.1719597E-2</v>
      </c>
      <c r="N48" s="1">
        <v>3.7830071999999999E-5</v>
      </c>
      <c r="O48" s="1">
        <v>1.4694444E-3</v>
      </c>
      <c r="P48" s="1">
        <v>9.3510472999999998E-4</v>
      </c>
      <c r="Q48" s="1">
        <v>1.7417483999999999E-3</v>
      </c>
      <c r="R48" s="1">
        <v>32.471297999999997</v>
      </c>
      <c r="S48" s="1">
        <v>459481.13</v>
      </c>
      <c r="T48" s="1">
        <v>722038.81</v>
      </c>
      <c r="U48" s="1">
        <v>855840.5</v>
      </c>
      <c r="V48" s="1">
        <v>-57.528702000000003</v>
      </c>
      <c r="W48" s="1">
        <v>0</v>
      </c>
      <c r="X48" s="1">
        <v>0</v>
      </c>
      <c r="Y48" s="1">
        <v>0</v>
      </c>
      <c r="Z48" s="1">
        <v>57.528702000000003</v>
      </c>
      <c r="AA48" s="1">
        <v>0</v>
      </c>
      <c r="AB48" s="1">
        <v>0</v>
      </c>
      <c r="AC48" s="1">
        <v>0</v>
      </c>
      <c r="AD48" s="1">
        <v>-57.528702000000003</v>
      </c>
      <c r="AE48" s="1">
        <v>0</v>
      </c>
      <c r="AF48" s="1">
        <v>0</v>
      </c>
      <c r="AG48" s="1">
        <v>0</v>
      </c>
      <c r="AH48" s="1">
        <v>-32.471297999999997</v>
      </c>
      <c r="AI48" s="1">
        <v>0</v>
      </c>
      <c r="AJ48" s="1">
        <v>0</v>
      </c>
      <c r="AK48" s="1">
        <v>0</v>
      </c>
      <c r="AL48" s="1">
        <v>32.471297999999997</v>
      </c>
      <c r="AM48" s="1">
        <v>1.5714222</v>
      </c>
      <c r="AN48" s="1">
        <v>57.528702000000003</v>
      </c>
    </row>
    <row r="49" spans="1:40">
      <c r="A49" s="1">
        <v>0.24232318999999999</v>
      </c>
      <c r="B49" s="1">
        <v>533.15832999999998</v>
      </c>
      <c r="C49" s="1">
        <v>355.19817999999998</v>
      </c>
      <c r="D49" s="1">
        <v>640.64306999999997</v>
      </c>
      <c r="E49" s="1">
        <v>-33.672156999999999</v>
      </c>
      <c r="F49" s="7">
        <v>43348.57271709491</v>
      </c>
      <c r="G49" s="1">
        <v>-5.6757978000000001E-3</v>
      </c>
      <c r="H49" s="1">
        <v>6.5713516999999993E-5</v>
      </c>
      <c r="I49" s="1">
        <v>1849.0744999999999</v>
      </c>
      <c r="J49" s="1">
        <v>568.41247999999996</v>
      </c>
      <c r="K49" s="1">
        <v>1</v>
      </c>
      <c r="L49">
        <v>13</v>
      </c>
      <c r="M49" s="1">
        <v>2.1718916000000001E-2</v>
      </c>
      <c r="N49" s="1">
        <v>3.3901742000000003E-5</v>
      </c>
      <c r="O49" s="1">
        <v>1.2990441000000001E-3</v>
      </c>
      <c r="P49" s="1">
        <v>8.6544303000000002E-4</v>
      </c>
      <c r="Q49" s="1">
        <v>1.5609316E-3</v>
      </c>
      <c r="R49" s="1">
        <v>33.672156999999999</v>
      </c>
      <c r="S49" s="1">
        <v>568412.56000000006</v>
      </c>
      <c r="T49" s="1">
        <v>853196.56</v>
      </c>
      <c r="U49" s="1">
        <v>1025201.1</v>
      </c>
      <c r="V49" s="1">
        <v>-56.327843000000001</v>
      </c>
      <c r="W49" s="1">
        <v>0</v>
      </c>
      <c r="X49" s="1">
        <v>0</v>
      </c>
      <c r="Y49" s="1">
        <v>0</v>
      </c>
      <c r="Z49" s="1">
        <v>56.327843000000001</v>
      </c>
      <c r="AA49" s="1">
        <v>0</v>
      </c>
      <c r="AB49" s="1">
        <v>0</v>
      </c>
      <c r="AC49" s="1">
        <v>0</v>
      </c>
      <c r="AD49" s="1">
        <v>-56.327843000000001</v>
      </c>
      <c r="AE49" s="1">
        <v>0</v>
      </c>
      <c r="AF49" s="1">
        <v>0</v>
      </c>
      <c r="AG49" s="1">
        <v>0</v>
      </c>
      <c r="AH49" s="1">
        <v>-33.672156999999999</v>
      </c>
      <c r="AI49" s="1">
        <v>0</v>
      </c>
      <c r="AJ49" s="1">
        <v>0</v>
      </c>
      <c r="AK49" s="1">
        <v>0</v>
      </c>
      <c r="AL49" s="1">
        <v>33.672156999999999</v>
      </c>
      <c r="AM49" s="1">
        <v>1.5010165</v>
      </c>
      <c r="AN49" s="1">
        <v>56.327843000000001</v>
      </c>
    </row>
    <row r="50" spans="1:40">
      <c r="A50" s="1">
        <v>0.18153406999999999</v>
      </c>
      <c r="B50" s="1">
        <v>589.45001000000002</v>
      </c>
      <c r="C50" s="1">
        <v>407.63315</v>
      </c>
      <c r="D50" s="1">
        <v>716.67016999999998</v>
      </c>
      <c r="E50" s="1">
        <v>-34.665730000000003</v>
      </c>
      <c r="F50" s="7">
        <v>43348.573228229165</v>
      </c>
      <c r="G50" s="1">
        <v>-5.6803221999999999E-3</v>
      </c>
      <c r="H50" s="1">
        <v>4.7298185E-5</v>
      </c>
      <c r="I50" s="1">
        <v>2150.7629000000002</v>
      </c>
      <c r="J50" s="1">
        <v>695.81353999999999</v>
      </c>
      <c r="K50" s="1">
        <v>1</v>
      </c>
      <c r="L50">
        <v>13</v>
      </c>
      <c r="M50" s="1">
        <v>2.1717792E-2</v>
      </c>
      <c r="N50" s="1">
        <v>3.0303749E-5</v>
      </c>
      <c r="O50" s="1">
        <v>1.1476469999999999E-3</v>
      </c>
      <c r="P50" s="1">
        <v>7.9365337E-4</v>
      </c>
      <c r="Q50" s="1">
        <v>1.3953421E-3</v>
      </c>
      <c r="R50" s="1">
        <v>34.665730000000003</v>
      </c>
      <c r="S50" s="1">
        <v>695813.44</v>
      </c>
      <c r="T50" s="1">
        <v>1006167.6</v>
      </c>
      <c r="U50" s="1">
        <v>1223327.3</v>
      </c>
      <c r="V50" s="1">
        <v>-55.334269999999997</v>
      </c>
      <c r="W50" s="1">
        <v>0</v>
      </c>
      <c r="X50" s="1">
        <v>0</v>
      </c>
      <c r="Y50" s="1">
        <v>0</v>
      </c>
      <c r="Z50" s="1">
        <v>55.334269999999997</v>
      </c>
      <c r="AA50" s="1">
        <v>0</v>
      </c>
      <c r="AB50" s="1">
        <v>0</v>
      </c>
      <c r="AC50" s="1">
        <v>0</v>
      </c>
      <c r="AD50" s="1">
        <v>-55.334269999999997</v>
      </c>
      <c r="AE50" s="1">
        <v>0</v>
      </c>
      <c r="AF50" s="1">
        <v>0</v>
      </c>
      <c r="AG50" s="1">
        <v>0</v>
      </c>
      <c r="AH50" s="1">
        <v>-34.665730000000003</v>
      </c>
      <c r="AI50" s="1">
        <v>0</v>
      </c>
      <c r="AJ50" s="1">
        <v>0</v>
      </c>
      <c r="AK50" s="1">
        <v>0</v>
      </c>
      <c r="AL50" s="1">
        <v>34.665730000000003</v>
      </c>
      <c r="AM50" s="1">
        <v>1.4460306000000001</v>
      </c>
      <c r="AN50" s="1">
        <v>55.334274000000001</v>
      </c>
    </row>
    <row r="51" spans="1:40">
      <c r="A51" s="1">
        <v>0.13584590999999999</v>
      </c>
      <c r="B51" s="1">
        <v>652.84551999999996</v>
      </c>
      <c r="C51" s="1">
        <v>464.89951000000002</v>
      </c>
      <c r="D51" s="1">
        <v>801.46045000000004</v>
      </c>
      <c r="E51" s="1">
        <v>-35.455146999999997</v>
      </c>
      <c r="F51" s="7">
        <v>43348.573911006948</v>
      </c>
      <c r="G51" s="1">
        <v>-5.6762280999999998E-3</v>
      </c>
      <c r="H51" s="1">
        <v>4.0340816000000002E-5</v>
      </c>
      <c r="I51" s="1">
        <v>2520.0808000000002</v>
      </c>
      <c r="J51" s="1">
        <v>847.94646999999998</v>
      </c>
      <c r="K51" s="1">
        <v>1</v>
      </c>
      <c r="L51">
        <v>13</v>
      </c>
      <c r="M51" s="1">
        <v>2.1718286E-2</v>
      </c>
      <c r="N51" s="1">
        <v>2.7098386999999999E-5</v>
      </c>
      <c r="O51" s="1">
        <v>1.0163569E-3</v>
      </c>
      <c r="P51" s="1">
        <v>7.2376052000000003E-4</v>
      </c>
      <c r="Q51" s="1">
        <v>1.2477222E-3</v>
      </c>
      <c r="R51" s="1">
        <v>35.455146999999997</v>
      </c>
      <c r="S51" s="1">
        <v>847946.56</v>
      </c>
      <c r="T51" s="1">
        <v>1190747.8999999999</v>
      </c>
      <c r="U51" s="1">
        <v>1461811.9</v>
      </c>
      <c r="V51" s="1">
        <v>-54.544853000000003</v>
      </c>
      <c r="W51" s="1">
        <v>0</v>
      </c>
      <c r="X51" s="1">
        <v>0</v>
      </c>
      <c r="Y51" s="1">
        <v>0</v>
      </c>
      <c r="Z51" s="1">
        <v>54.544853000000003</v>
      </c>
      <c r="AA51" s="1">
        <v>0</v>
      </c>
      <c r="AB51" s="1">
        <v>0</v>
      </c>
      <c r="AC51" s="1">
        <v>0</v>
      </c>
      <c r="AD51" s="1">
        <v>-54.544853000000003</v>
      </c>
      <c r="AE51" s="1">
        <v>0</v>
      </c>
      <c r="AF51" s="1">
        <v>0</v>
      </c>
      <c r="AG51" s="1">
        <v>0</v>
      </c>
      <c r="AH51" s="1">
        <v>-35.455146999999997</v>
      </c>
      <c r="AI51" s="1">
        <v>0</v>
      </c>
      <c r="AJ51" s="1">
        <v>0</v>
      </c>
      <c r="AK51" s="1">
        <v>0</v>
      </c>
      <c r="AL51" s="1">
        <v>35.455146999999997</v>
      </c>
      <c r="AM51" s="1">
        <v>1.4042722999999999</v>
      </c>
      <c r="AN51" s="1">
        <v>54.544853000000003</v>
      </c>
    </row>
    <row r="52" spans="1:40">
      <c r="A52" s="1">
        <v>0.10172522000000001</v>
      </c>
      <c r="B52" s="1">
        <v>718.98595999999998</v>
      </c>
      <c r="C52" s="1">
        <v>527.16107</v>
      </c>
      <c r="D52" s="1">
        <v>891.53778</v>
      </c>
      <c r="E52" s="1">
        <v>-36.248897999999997</v>
      </c>
      <c r="F52" s="7">
        <v>43348.574822569448</v>
      </c>
      <c r="G52" s="1">
        <v>-5.6750434000000004E-3</v>
      </c>
      <c r="H52" s="1">
        <v>3.992323E-5</v>
      </c>
      <c r="I52" s="1">
        <v>2967.8923</v>
      </c>
      <c r="J52" s="1">
        <v>1037.6605</v>
      </c>
      <c r="K52" s="1">
        <v>1</v>
      </c>
      <c r="L52">
        <v>13</v>
      </c>
      <c r="M52" s="1">
        <v>2.1718679000000001E-2</v>
      </c>
      <c r="N52" s="1">
        <v>2.4360916999999999E-5</v>
      </c>
      <c r="O52" s="1">
        <v>9.0456737000000004E-4</v>
      </c>
      <c r="P52" s="1">
        <v>6.6322943999999997E-4</v>
      </c>
      <c r="Q52" s="1">
        <v>1.1216574E-3</v>
      </c>
      <c r="R52" s="1">
        <v>36.248897999999997</v>
      </c>
      <c r="S52" s="1">
        <v>1037660.5</v>
      </c>
      <c r="T52" s="1">
        <v>1415247.5</v>
      </c>
      <c r="U52" s="1">
        <v>1754897.4</v>
      </c>
      <c r="V52" s="1">
        <v>-53.751102000000003</v>
      </c>
      <c r="W52" s="1">
        <v>0</v>
      </c>
      <c r="X52" s="1">
        <v>0</v>
      </c>
      <c r="Y52" s="1">
        <v>0</v>
      </c>
      <c r="Z52" s="1">
        <v>53.751102000000003</v>
      </c>
      <c r="AA52" s="1">
        <v>0</v>
      </c>
      <c r="AB52" s="1">
        <v>0</v>
      </c>
      <c r="AC52" s="1">
        <v>0</v>
      </c>
      <c r="AD52" s="1">
        <v>-53.751102000000003</v>
      </c>
      <c r="AE52" s="1">
        <v>0</v>
      </c>
      <c r="AF52" s="1">
        <v>0</v>
      </c>
      <c r="AG52" s="1">
        <v>0</v>
      </c>
      <c r="AH52" s="1">
        <v>-36.248897999999997</v>
      </c>
      <c r="AI52" s="1">
        <v>0</v>
      </c>
      <c r="AJ52" s="1">
        <v>0</v>
      </c>
      <c r="AK52" s="1">
        <v>0</v>
      </c>
      <c r="AL52" s="1">
        <v>36.248897999999997</v>
      </c>
      <c r="AM52" s="1">
        <v>1.3638828999999999</v>
      </c>
      <c r="AN52" s="1">
        <v>53.751099000000004</v>
      </c>
    </row>
    <row r="53" spans="1:40">
      <c r="A53" s="1">
        <v>7.6103694999999999E-2</v>
      </c>
      <c r="B53" s="1">
        <v>782.16314999999997</v>
      </c>
      <c r="C53" s="1">
        <v>599.80023000000006</v>
      </c>
      <c r="D53" s="1">
        <v>985.66705000000002</v>
      </c>
      <c r="E53" s="1">
        <v>-37.482723</v>
      </c>
      <c r="F53" s="7">
        <v>43348.576040798609</v>
      </c>
      <c r="G53" s="1">
        <v>-5.6749977999999996E-3</v>
      </c>
      <c r="H53" s="1">
        <v>3.9342613000000001E-5</v>
      </c>
      <c r="I53" s="1">
        <v>3486.6453000000001</v>
      </c>
      <c r="J53" s="1">
        <v>1291.1018999999999</v>
      </c>
      <c r="K53" s="1">
        <v>1</v>
      </c>
      <c r="L53">
        <v>13</v>
      </c>
      <c r="M53" s="1">
        <v>2.1718136999999998E-2</v>
      </c>
      <c r="N53" s="1">
        <v>2.2033948000000001E-5</v>
      </c>
      <c r="O53" s="1">
        <v>8.0507598000000003E-4</v>
      </c>
      <c r="P53" s="1">
        <v>6.1737094000000005E-4</v>
      </c>
      <c r="Q53" s="1">
        <v>1.0145414E-3</v>
      </c>
      <c r="R53" s="1">
        <v>37.482723</v>
      </c>
      <c r="S53" s="1">
        <v>1291102.1000000001</v>
      </c>
      <c r="T53" s="1">
        <v>1683648</v>
      </c>
      <c r="U53" s="1">
        <v>2121701</v>
      </c>
      <c r="V53" s="1">
        <v>-52.517277</v>
      </c>
      <c r="W53" s="1">
        <v>0</v>
      </c>
      <c r="X53" s="1">
        <v>0</v>
      </c>
      <c r="Y53" s="1">
        <v>0</v>
      </c>
      <c r="Z53" s="1">
        <v>52.517277</v>
      </c>
      <c r="AA53" s="1">
        <v>0</v>
      </c>
      <c r="AB53" s="1">
        <v>0</v>
      </c>
      <c r="AC53" s="1">
        <v>0</v>
      </c>
      <c r="AD53" s="1">
        <v>-52.517277</v>
      </c>
      <c r="AE53" s="1">
        <v>0</v>
      </c>
      <c r="AF53" s="1">
        <v>0</v>
      </c>
      <c r="AG53" s="1">
        <v>0</v>
      </c>
      <c r="AH53" s="1">
        <v>-37.482723</v>
      </c>
      <c r="AI53" s="1">
        <v>0</v>
      </c>
      <c r="AJ53" s="1">
        <v>0</v>
      </c>
      <c r="AK53" s="1">
        <v>0</v>
      </c>
      <c r="AL53" s="1">
        <v>37.482723</v>
      </c>
      <c r="AM53" s="1">
        <v>1.3040395</v>
      </c>
      <c r="AN53" s="1">
        <v>52.517273000000003</v>
      </c>
    </row>
    <row r="54" spans="1:40">
      <c r="A54" s="1">
        <v>5.6966494999999999E-2</v>
      </c>
      <c r="B54" s="1">
        <v>837.38422000000003</v>
      </c>
      <c r="C54" s="1">
        <v>693.16765999999996</v>
      </c>
      <c r="D54" s="1">
        <v>1087.0573999999999</v>
      </c>
      <c r="E54" s="1">
        <v>-39.617187999999999</v>
      </c>
      <c r="F54" s="7">
        <v>43348.577668032405</v>
      </c>
      <c r="G54" s="1">
        <v>-5.6843930000000003E-3</v>
      </c>
      <c r="H54" s="1">
        <v>4.5755954000000001E-5</v>
      </c>
      <c r="I54" s="1">
        <v>4030.5317</v>
      </c>
      <c r="J54" s="1">
        <v>1638.8303000000001</v>
      </c>
      <c r="K54" s="1">
        <v>1</v>
      </c>
      <c r="L54">
        <v>13</v>
      </c>
      <c r="M54" s="1">
        <v>2.1709405000000001E-2</v>
      </c>
      <c r="N54" s="1">
        <v>1.9970798999999999E-5</v>
      </c>
      <c r="O54" s="1">
        <v>7.0863047999999995E-4</v>
      </c>
      <c r="P54" s="1">
        <v>5.8658823000000003E-4</v>
      </c>
      <c r="Q54" s="1">
        <v>9.1991462999999995E-4</v>
      </c>
      <c r="R54" s="1">
        <v>39.617187999999999</v>
      </c>
      <c r="S54" s="1">
        <v>1638830.4</v>
      </c>
      <c r="T54" s="1">
        <v>1979796.1</v>
      </c>
      <c r="U54" s="1">
        <v>2570089</v>
      </c>
      <c r="V54" s="1">
        <v>-50.382812999999999</v>
      </c>
      <c r="W54" s="1">
        <v>0</v>
      </c>
      <c r="X54" s="1">
        <v>0</v>
      </c>
      <c r="Y54" s="1">
        <v>0</v>
      </c>
      <c r="Z54" s="1">
        <v>50.382812999999999</v>
      </c>
      <c r="AA54" s="1">
        <v>0</v>
      </c>
      <c r="AB54" s="1">
        <v>0</v>
      </c>
      <c r="AC54" s="1">
        <v>0</v>
      </c>
      <c r="AD54" s="1">
        <v>-50.382812999999999</v>
      </c>
      <c r="AE54" s="1">
        <v>0</v>
      </c>
      <c r="AF54" s="1">
        <v>0</v>
      </c>
      <c r="AG54" s="1">
        <v>0</v>
      </c>
      <c r="AH54" s="1">
        <v>-39.617187999999999</v>
      </c>
      <c r="AI54" s="1">
        <v>0</v>
      </c>
      <c r="AJ54" s="1">
        <v>0</v>
      </c>
      <c r="AK54" s="1">
        <v>0</v>
      </c>
      <c r="AL54" s="1">
        <v>39.617187999999999</v>
      </c>
      <c r="AM54" s="1">
        <v>1.2080542999999999</v>
      </c>
      <c r="AN54" s="1">
        <v>50.382812999999999</v>
      </c>
    </row>
    <row r="55" spans="1:40">
      <c r="A55" s="1">
        <v>4.2644646000000001E-2</v>
      </c>
      <c r="B55" s="1">
        <v>882.25194999999997</v>
      </c>
      <c r="C55" s="1">
        <v>821.83569</v>
      </c>
      <c r="D55" s="1">
        <v>1205.729</v>
      </c>
      <c r="E55" s="1">
        <v>-42.969501000000001</v>
      </c>
      <c r="F55" s="7">
        <v>43348.579841516206</v>
      </c>
      <c r="G55" s="1">
        <v>-5.6819408000000002E-3</v>
      </c>
      <c r="H55" s="1">
        <v>3.8501143999999997E-5</v>
      </c>
      <c r="I55" s="1">
        <v>4541.2002000000002</v>
      </c>
      <c r="J55" s="1">
        <v>2109.7995999999998</v>
      </c>
      <c r="K55" s="1">
        <v>1</v>
      </c>
      <c r="L55">
        <v>13</v>
      </c>
      <c r="M55" s="1">
        <v>2.1713343999999999E-2</v>
      </c>
      <c r="N55" s="1">
        <v>1.8008479000000001E-5</v>
      </c>
      <c r="O55" s="1">
        <v>6.0686655000000004E-4</v>
      </c>
      <c r="P55" s="1">
        <v>5.6530860999999999E-4</v>
      </c>
      <c r="Q55" s="1">
        <v>8.2937378000000003E-4</v>
      </c>
      <c r="R55" s="1">
        <v>42.969501000000001</v>
      </c>
      <c r="S55" s="1">
        <v>2109799.5</v>
      </c>
      <c r="T55" s="1">
        <v>2264899</v>
      </c>
      <c r="U55" s="1">
        <v>3095322.5</v>
      </c>
      <c r="V55" s="1">
        <v>-47.030498999999999</v>
      </c>
      <c r="W55" s="1">
        <v>0</v>
      </c>
      <c r="X55" s="1">
        <v>0</v>
      </c>
      <c r="Y55" s="1">
        <v>0</v>
      </c>
      <c r="Z55" s="1">
        <v>47.030498999999999</v>
      </c>
      <c r="AA55" s="1">
        <v>0</v>
      </c>
      <c r="AB55" s="1">
        <v>0</v>
      </c>
      <c r="AC55" s="1">
        <v>0</v>
      </c>
      <c r="AD55" s="1">
        <v>-47.030498999999999</v>
      </c>
      <c r="AE55" s="1">
        <v>0</v>
      </c>
      <c r="AF55" s="1">
        <v>0</v>
      </c>
      <c r="AG55" s="1">
        <v>0</v>
      </c>
      <c r="AH55" s="1">
        <v>-42.969501000000001</v>
      </c>
      <c r="AI55" s="1">
        <v>0</v>
      </c>
      <c r="AJ55" s="1">
        <v>0</v>
      </c>
      <c r="AK55" s="1">
        <v>0</v>
      </c>
      <c r="AL55" s="1">
        <v>42.969501000000001</v>
      </c>
      <c r="AM55" s="1">
        <v>1.0735136999999999</v>
      </c>
      <c r="AN55" s="1">
        <v>47.030501999999998</v>
      </c>
    </row>
    <row r="56" spans="1:40">
      <c r="A56" s="1">
        <v>3.1913798E-2</v>
      </c>
      <c r="B56" s="1">
        <v>918.43073000000004</v>
      </c>
      <c r="C56" s="1">
        <v>1003.2464</v>
      </c>
      <c r="D56" s="1">
        <v>1360.1538</v>
      </c>
      <c r="E56" s="1">
        <v>-47.527180000000001</v>
      </c>
      <c r="F56" s="7">
        <v>43348.582745590276</v>
      </c>
      <c r="G56" s="1">
        <v>-5.6842131999999997E-3</v>
      </c>
      <c r="H56" s="1">
        <v>3.4019634999999998E-5</v>
      </c>
      <c r="I56" s="1">
        <v>4970.8887000000004</v>
      </c>
      <c r="J56" s="1">
        <v>2704.4142999999999</v>
      </c>
      <c r="K56" s="1">
        <v>1</v>
      </c>
      <c r="L56">
        <v>13</v>
      </c>
      <c r="M56" s="1">
        <v>2.1716319000000001E-2</v>
      </c>
      <c r="N56" s="1">
        <v>1.5966076000000001E-5</v>
      </c>
      <c r="O56" s="1">
        <v>4.9644412000000003E-4</v>
      </c>
      <c r="P56" s="1">
        <v>5.4228993000000002E-4</v>
      </c>
      <c r="Q56" s="1">
        <v>7.3521095000000003E-4</v>
      </c>
      <c r="R56" s="1">
        <v>47.527180000000001</v>
      </c>
      <c r="S56" s="1">
        <v>2704414</v>
      </c>
      <c r="T56" s="1">
        <v>2475779.7999999998</v>
      </c>
      <c r="U56" s="1">
        <v>3666516.3</v>
      </c>
      <c r="V56" s="1">
        <v>-42.472819999999999</v>
      </c>
      <c r="W56" s="1">
        <v>0</v>
      </c>
      <c r="X56" s="1">
        <v>0</v>
      </c>
      <c r="Y56" s="1">
        <v>0</v>
      </c>
      <c r="Z56" s="1">
        <v>42.472819999999999</v>
      </c>
      <c r="AA56" s="1">
        <v>0</v>
      </c>
      <c r="AB56" s="1">
        <v>0</v>
      </c>
      <c r="AC56" s="1">
        <v>0</v>
      </c>
      <c r="AD56" s="1">
        <v>-42.472819999999999</v>
      </c>
      <c r="AE56" s="1">
        <v>0</v>
      </c>
      <c r="AF56" s="1">
        <v>0</v>
      </c>
      <c r="AG56" s="1">
        <v>0</v>
      </c>
      <c r="AH56" s="1">
        <v>-47.527180000000001</v>
      </c>
      <c r="AI56" s="1">
        <v>0</v>
      </c>
      <c r="AJ56" s="1">
        <v>0</v>
      </c>
      <c r="AK56" s="1">
        <v>0</v>
      </c>
      <c r="AL56" s="1">
        <v>47.527180000000001</v>
      </c>
      <c r="AM56" s="1">
        <v>0.91545880000000002</v>
      </c>
      <c r="AN56" s="1">
        <v>42.472824000000003</v>
      </c>
    </row>
    <row r="57" spans="1:40">
      <c r="A57" s="1">
        <v>2.3876827E-2</v>
      </c>
      <c r="B57" s="1">
        <v>948.91858000000002</v>
      </c>
      <c r="C57" s="1">
        <v>1257.1605</v>
      </c>
      <c r="D57" s="1">
        <v>1575.087</v>
      </c>
      <c r="E57" s="1">
        <v>-52.954093999999998</v>
      </c>
      <c r="F57" s="7">
        <v>43348.586626944445</v>
      </c>
      <c r="G57" s="1">
        <v>-5.6771371000000001E-3</v>
      </c>
      <c r="H57" s="1">
        <v>3.5817517E-5</v>
      </c>
      <c r="I57" s="1">
        <v>5302.1592000000001</v>
      </c>
      <c r="J57" s="1">
        <v>3377.7314000000001</v>
      </c>
      <c r="K57" s="1">
        <v>1</v>
      </c>
      <c r="L57">
        <v>13</v>
      </c>
      <c r="M57" s="1">
        <v>2.1715838000000001E-2</v>
      </c>
      <c r="N57" s="1">
        <v>1.3787072000000001E-5</v>
      </c>
      <c r="O57" s="1">
        <v>3.8248979E-4</v>
      </c>
      <c r="P57" s="1">
        <v>5.0673587000000001E-4</v>
      </c>
      <c r="Q57" s="1">
        <v>6.3488556999999996E-4</v>
      </c>
      <c r="R57" s="1">
        <v>52.954093999999998</v>
      </c>
      <c r="S57" s="1">
        <v>3377732</v>
      </c>
      <c r="T57" s="1">
        <v>2549549.2999999998</v>
      </c>
      <c r="U57" s="1">
        <v>4231935</v>
      </c>
      <c r="V57" s="1">
        <v>-37.045906000000002</v>
      </c>
      <c r="W57" s="1">
        <v>0</v>
      </c>
      <c r="X57" s="1">
        <v>0</v>
      </c>
      <c r="Y57" s="1">
        <v>0</v>
      </c>
      <c r="Z57" s="1">
        <v>37.045906000000002</v>
      </c>
      <c r="AA57" s="1">
        <v>0</v>
      </c>
      <c r="AB57" s="1">
        <v>0</v>
      </c>
      <c r="AC57" s="1">
        <v>0</v>
      </c>
      <c r="AD57" s="1">
        <v>-37.045906000000002</v>
      </c>
      <c r="AE57" s="1">
        <v>0</v>
      </c>
      <c r="AF57" s="1">
        <v>0</v>
      </c>
      <c r="AG57" s="1">
        <v>0</v>
      </c>
      <c r="AH57" s="1">
        <v>-52.954093999999998</v>
      </c>
      <c r="AI57" s="1">
        <v>0</v>
      </c>
      <c r="AJ57" s="1">
        <v>0</v>
      </c>
      <c r="AK57" s="1">
        <v>0</v>
      </c>
      <c r="AL57" s="1">
        <v>52.954093999999998</v>
      </c>
      <c r="AM57" s="1">
        <v>0.75481098999999996</v>
      </c>
      <c r="AN57" s="1">
        <v>37.045898000000001</v>
      </c>
    </row>
    <row r="58" spans="1:40">
      <c r="A58" s="1">
        <v>1.7841151E-2</v>
      </c>
      <c r="B58" s="1">
        <v>976.53557999999998</v>
      </c>
      <c r="C58" s="1">
        <v>1609.7634</v>
      </c>
      <c r="D58" s="1">
        <v>1882.8063999999999</v>
      </c>
      <c r="E58" s="1">
        <v>-58.757618000000001</v>
      </c>
      <c r="F58" s="7">
        <v>43348.591821122682</v>
      </c>
      <c r="G58" s="1">
        <v>-5.6763444999999996E-3</v>
      </c>
      <c r="H58" s="1">
        <v>3.7861729999999999E-5</v>
      </c>
      <c r="I58" s="1">
        <v>5541.6000999999997</v>
      </c>
      <c r="J58" s="1">
        <v>4050.8669</v>
      </c>
      <c r="K58" s="1">
        <v>1</v>
      </c>
      <c r="L58">
        <v>13</v>
      </c>
      <c r="M58" s="1">
        <v>2.1717687999999999E-2</v>
      </c>
      <c r="N58" s="1">
        <v>1.1534743000000001E-5</v>
      </c>
      <c r="O58" s="1">
        <v>2.7547154000000002E-4</v>
      </c>
      <c r="P58" s="1">
        <v>4.5409915000000001E-4</v>
      </c>
      <c r="Q58" s="1">
        <v>5.3112202999999996E-4</v>
      </c>
      <c r="R58" s="1">
        <v>58.757618000000001</v>
      </c>
      <c r="S58" s="1">
        <v>4050866.8</v>
      </c>
      <c r="T58" s="1">
        <v>2457389.5</v>
      </c>
      <c r="U58" s="1">
        <v>4737962</v>
      </c>
      <c r="V58" s="1">
        <v>-31.242381999999999</v>
      </c>
      <c r="W58" s="1">
        <v>0</v>
      </c>
      <c r="X58" s="1">
        <v>0</v>
      </c>
      <c r="Y58" s="1">
        <v>0</v>
      </c>
      <c r="Z58" s="1">
        <v>31.242381999999999</v>
      </c>
      <c r="AA58" s="1">
        <v>0</v>
      </c>
      <c r="AB58" s="1">
        <v>0</v>
      </c>
      <c r="AC58" s="1">
        <v>0</v>
      </c>
      <c r="AD58" s="1">
        <v>-31.242381999999999</v>
      </c>
      <c r="AE58" s="1">
        <v>0</v>
      </c>
      <c r="AF58" s="1">
        <v>0</v>
      </c>
      <c r="AG58" s="1">
        <v>0</v>
      </c>
      <c r="AH58" s="1">
        <v>-58.757618000000001</v>
      </c>
      <c r="AI58" s="1">
        <v>0</v>
      </c>
      <c r="AJ58" s="1">
        <v>0</v>
      </c>
      <c r="AK58" s="1">
        <v>0</v>
      </c>
      <c r="AL58" s="1">
        <v>58.757618000000001</v>
      </c>
      <c r="AM58" s="1">
        <v>0.60663301000000003</v>
      </c>
      <c r="AN58" s="1">
        <v>31.242386</v>
      </c>
    </row>
    <row r="59" spans="1:40">
      <c r="A59" s="1">
        <v>1.3377564999999999E-2</v>
      </c>
      <c r="B59" s="1">
        <v>1003.6292</v>
      </c>
      <c r="C59" s="1">
        <v>2083.8366999999998</v>
      </c>
      <c r="D59" s="1">
        <v>2312.9304000000002</v>
      </c>
      <c r="E59" s="1">
        <v>-64.283339999999995</v>
      </c>
      <c r="F59" s="7">
        <v>43348.598748159726</v>
      </c>
      <c r="G59" s="1">
        <v>-5.6794988999999997E-3</v>
      </c>
      <c r="H59" s="1">
        <v>3.6703531999999999E-5</v>
      </c>
      <c r="I59" s="1">
        <v>5709.2543999999998</v>
      </c>
      <c r="J59" s="1">
        <v>4634.2728999999999</v>
      </c>
      <c r="K59" s="1">
        <v>1</v>
      </c>
      <c r="L59">
        <v>13</v>
      </c>
      <c r="M59" s="1">
        <v>2.1717259999999999E-2</v>
      </c>
      <c r="N59" s="1">
        <v>9.3894996000000007E-6</v>
      </c>
      <c r="O59" s="1">
        <v>1.8760662000000001E-4</v>
      </c>
      <c r="P59" s="1">
        <v>3.8952787999999998E-4</v>
      </c>
      <c r="Q59" s="1">
        <v>4.3235194999999998E-4</v>
      </c>
      <c r="R59" s="1">
        <v>64.283339999999995</v>
      </c>
      <c r="S59" s="1">
        <v>4634273.5</v>
      </c>
      <c r="T59" s="1">
        <v>2231985</v>
      </c>
      <c r="U59" s="1">
        <v>5143758</v>
      </c>
      <c r="V59" s="1">
        <v>-25.716660000000001</v>
      </c>
      <c r="W59" s="1">
        <v>0</v>
      </c>
      <c r="X59" s="1">
        <v>0</v>
      </c>
      <c r="Y59" s="1">
        <v>0</v>
      </c>
      <c r="Z59" s="1">
        <v>25.716660000000001</v>
      </c>
      <c r="AA59" s="1">
        <v>0</v>
      </c>
      <c r="AB59" s="1">
        <v>0</v>
      </c>
      <c r="AC59" s="1">
        <v>0</v>
      </c>
      <c r="AD59" s="1">
        <v>-25.716660000000001</v>
      </c>
      <c r="AE59" s="1">
        <v>0</v>
      </c>
      <c r="AF59" s="1">
        <v>0</v>
      </c>
      <c r="AG59" s="1">
        <v>0</v>
      </c>
      <c r="AH59" s="1">
        <v>-64.283339999999995</v>
      </c>
      <c r="AI59" s="1">
        <v>0</v>
      </c>
      <c r="AJ59" s="1">
        <v>0</v>
      </c>
      <c r="AK59" s="1">
        <v>0</v>
      </c>
      <c r="AL59" s="1">
        <v>64.283339999999995</v>
      </c>
      <c r="AM59" s="1">
        <v>0.48162561999999998</v>
      </c>
      <c r="AN59" s="1">
        <v>25.716660000000001</v>
      </c>
    </row>
    <row r="60" spans="1:40">
      <c r="A60" s="1">
        <v>1.0684486999999999E-2</v>
      </c>
      <c r="B60" s="1">
        <v>1033.7644</v>
      </c>
      <c r="C60" s="1">
        <v>2695.7075</v>
      </c>
      <c r="D60" s="1">
        <v>2887.1279</v>
      </c>
      <c r="E60" s="1">
        <v>-69.018912999999998</v>
      </c>
      <c r="F60" s="7">
        <v>43348.607935706015</v>
      </c>
      <c r="G60" s="1">
        <v>-5.6736212999999999E-3</v>
      </c>
      <c r="H60" s="1">
        <v>4.4293916000000003E-5</v>
      </c>
      <c r="I60" s="1">
        <v>5525.7812999999996</v>
      </c>
      <c r="J60" s="1">
        <v>4817.3383999999996</v>
      </c>
      <c r="K60" s="1">
        <v>1</v>
      </c>
      <c r="L60">
        <v>13</v>
      </c>
      <c r="M60" s="1">
        <v>2.1717163000000001E-2</v>
      </c>
      <c r="N60" s="1">
        <v>7.5220645999999999E-6</v>
      </c>
      <c r="O60" s="1">
        <v>1.2401934999999999E-4</v>
      </c>
      <c r="P60" s="1">
        <v>3.2340051000000002E-4</v>
      </c>
      <c r="Q60" s="1">
        <v>3.4636497999999998E-4</v>
      </c>
      <c r="R60" s="1">
        <v>69.018912999999998</v>
      </c>
      <c r="S60" s="1">
        <v>4817338.5</v>
      </c>
      <c r="T60" s="1">
        <v>1847378.8</v>
      </c>
      <c r="U60" s="1">
        <v>5159414.5</v>
      </c>
      <c r="V60" s="1">
        <v>-20.981086999999999</v>
      </c>
      <c r="W60" s="1">
        <v>0</v>
      </c>
      <c r="X60" s="1">
        <v>0</v>
      </c>
      <c r="Y60" s="1">
        <v>0</v>
      </c>
      <c r="Z60" s="1">
        <v>20.981086999999999</v>
      </c>
      <c r="AA60" s="1">
        <v>0</v>
      </c>
      <c r="AB60" s="1">
        <v>0</v>
      </c>
      <c r="AC60" s="1">
        <v>0</v>
      </c>
      <c r="AD60" s="1">
        <v>-20.981086999999999</v>
      </c>
      <c r="AE60" s="1">
        <v>0</v>
      </c>
      <c r="AF60" s="1">
        <v>0</v>
      </c>
      <c r="AG60" s="1">
        <v>0</v>
      </c>
      <c r="AH60" s="1">
        <v>-69.018912999999998</v>
      </c>
      <c r="AI60" s="1">
        <v>0</v>
      </c>
      <c r="AJ60" s="1">
        <v>0</v>
      </c>
      <c r="AK60" s="1">
        <v>0</v>
      </c>
      <c r="AL60" s="1">
        <v>69.018912999999998</v>
      </c>
      <c r="AM60" s="1">
        <v>0.38348537999999999</v>
      </c>
      <c r="AN60" s="1">
        <v>20.981079000000001</v>
      </c>
    </row>
    <row r="61" spans="1:40">
      <c r="A61" s="1">
        <v>8.0046048000000005E-3</v>
      </c>
      <c r="B61" s="1">
        <v>1062.3749</v>
      </c>
      <c r="C61" s="1">
        <v>3370.7129</v>
      </c>
      <c r="D61" s="1">
        <v>3534.1682000000001</v>
      </c>
      <c r="E61" s="1">
        <v>-72.506287</v>
      </c>
      <c r="F61" s="7">
        <v>43348.619511921293</v>
      </c>
      <c r="G61" s="1">
        <v>-5.6660123999999999E-3</v>
      </c>
      <c r="H61" s="1">
        <v>3.6531081000000001E-5</v>
      </c>
      <c r="I61" s="1">
        <v>5898.7295000000004</v>
      </c>
      <c r="J61" s="1">
        <v>5365.7147999999997</v>
      </c>
      <c r="K61" s="1">
        <v>1</v>
      </c>
      <c r="L61">
        <v>13</v>
      </c>
      <c r="M61" s="1">
        <v>2.1716653999999998E-2</v>
      </c>
      <c r="N61" s="1">
        <v>6.1447708999999999E-6</v>
      </c>
      <c r="O61" s="1">
        <v>8.5055696999999998E-5</v>
      </c>
      <c r="P61" s="1">
        <v>2.6986547000000001E-4</v>
      </c>
      <c r="Q61" s="1">
        <v>2.8295201000000001E-4</v>
      </c>
      <c r="R61" s="1">
        <v>72.506287</v>
      </c>
      <c r="S61" s="1">
        <v>5365714</v>
      </c>
      <c r="T61" s="1">
        <v>1691156</v>
      </c>
      <c r="U61" s="1">
        <v>5625913</v>
      </c>
      <c r="V61" s="1">
        <v>-17.493713</v>
      </c>
      <c r="W61" s="1">
        <v>0</v>
      </c>
      <c r="X61" s="1">
        <v>0</v>
      </c>
      <c r="Y61" s="1">
        <v>0</v>
      </c>
      <c r="Z61" s="1">
        <v>17.493713</v>
      </c>
      <c r="AA61" s="1">
        <v>0</v>
      </c>
      <c r="AB61" s="1">
        <v>0</v>
      </c>
      <c r="AC61" s="1">
        <v>0</v>
      </c>
      <c r="AD61" s="1">
        <v>-17.493713</v>
      </c>
      <c r="AE61" s="1">
        <v>0</v>
      </c>
      <c r="AF61" s="1">
        <v>0</v>
      </c>
      <c r="AG61" s="1">
        <v>0</v>
      </c>
      <c r="AH61" s="1">
        <v>-72.506287</v>
      </c>
      <c r="AI61" s="1">
        <v>0</v>
      </c>
      <c r="AJ61" s="1">
        <v>0</v>
      </c>
      <c r="AK61" s="1">
        <v>0</v>
      </c>
      <c r="AL61" s="1">
        <v>72.506287</v>
      </c>
      <c r="AM61" s="1">
        <v>0.31517810000000002</v>
      </c>
      <c r="AN61" s="1">
        <v>17.493713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ECDC-29A6-415E-AA7F-D57F3E0FD68A}">
  <sheetPr codeName="Sheet3"/>
  <dimension ref="A1:F108"/>
  <sheetViews>
    <sheetView topLeftCell="B1" workbookViewId="0">
      <selection activeCell="J42" sqref="J42"/>
    </sheetView>
  </sheetViews>
  <sheetFormatPr defaultRowHeight="15"/>
  <cols>
    <col min="1" max="1" width="40.42578125" hidden="1" customWidth="1"/>
    <col min="2" max="2" width="36.28515625" bestFit="1" customWidth="1"/>
    <col min="4" max="4" width="12" bestFit="1" customWidth="1"/>
  </cols>
  <sheetData>
    <row r="1" spans="1:6">
      <c r="B1" t="s">
        <v>12</v>
      </c>
    </row>
    <row r="2" spans="1:6">
      <c r="B2" t="s">
        <v>5</v>
      </c>
      <c r="C2">
        <v>586.77278711209237</v>
      </c>
    </row>
    <row r="3" spans="1:6">
      <c r="B3" t="s">
        <v>13</v>
      </c>
      <c r="C3">
        <v>2.1647939229650875E-3</v>
      </c>
      <c r="F3" t="e">
        <f>+SUM(E8:E107)</f>
        <v>#REF!</v>
      </c>
    </row>
    <row r="4" spans="1:6">
      <c r="B4" t="s">
        <v>14</v>
      </c>
      <c r="C4">
        <v>1</v>
      </c>
    </row>
    <row r="5" spans="1:6">
      <c r="B5" t="s">
        <v>17</v>
      </c>
      <c r="C5" t="s">
        <v>18</v>
      </c>
    </row>
    <row r="6" spans="1:6">
      <c r="B6" s="10" t="s">
        <v>9</v>
      </c>
      <c r="C6" s="10"/>
      <c r="D6" s="10"/>
      <c r="E6" s="10"/>
    </row>
    <row r="7" spans="1:6">
      <c r="A7" t="s">
        <v>16</v>
      </c>
      <c r="B7" s="4" t="s">
        <v>15</v>
      </c>
      <c r="C7" s="4" t="s">
        <v>7</v>
      </c>
      <c r="D7" s="4" t="s">
        <v>8</v>
      </c>
      <c r="E7" s="4" t="s">
        <v>10</v>
      </c>
    </row>
    <row r="8" spans="1:6">
      <c r="A8" t="str">
        <f>IMPOWER(IMPRODUCT($C$5,' Experimetal S3_1'!A4*2*PI()),$C$4)</f>
        <v>7.6985845401023E-11+1256759.4578857i</v>
      </c>
      <c r="B8" t="str">
        <f>IMDIV(IMDIV(IMPRODUCT(COMPLEX(2,0),COMPLEX($C$2,0),_xlfn.IMCOSH(IMSQRT(IMPRODUCT(A8,COMPLEX($C$3,0))))),_xlfn.IMSINH(IMSQRT(IMPRODUCT(A8,COMPLEX($C$3,0))))),IMSQRT(IMPRODUCT(A8,COMPLEX($C$3,0))))</f>
        <v>15.9092827669358-15.9092827669358i</v>
      </c>
      <c r="C8">
        <f>IMREAL(B8)</f>
        <v>15.909282766935799</v>
      </c>
      <c r="D8">
        <f>-IMAGINARY(B8)</f>
        <v>15.909282766935799</v>
      </c>
      <c r="E8" t="e">
        <f>((C8-' Experimetal S3_1'!B4)^2+(D8-' Experimetal S3_1'!#REF!)^2)/((' Experimetal S3_1'!B4)^2+(' Experimetal S3_1'!#REF!)^2)</f>
        <v>#REF!</v>
      </c>
    </row>
    <row r="9" spans="1:6">
      <c r="A9" t="str">
        <f>IMPOWER(IMPRODUCT($C$5,' Experimetal S3_1'!A5*2*PI()),$C$4)</f>
        <v>5.76097101751325E-11+940452.725452434i</v>
      </c>
      <c r="B9" t="str">
        <f t="shared" ref="B9:B72" si="0">IMDIV(IMDIV(IMPRODUCT(COMPLEX(2,0),COMPLEX($C$2,0),_xlfn.IMCOSH(IMSQRT(IMPRODUCT(A9,COMPLEX($C$3,0))))),_xlfn.IMSINH(IMSQRT(IMPRODUCT(A9,COMPLEX($C$3,0))))),IMSQRT(IMPRODUCT(A9,COMPLEX($C$3,0))))</f>
        <v>18.3911208146888-18.3911208146888i</v>
      </c>
      <c r="C9">
        <f t="shared" ref="C9:C72" si="1">IMREAL(B9)</f>
        <v>18.391120814688801</v>
      </c>
      <c r="D9">
        <f t="shared" ref="D9:D72" si="2">-IMAGINARY(B9)</f>
        <v>18.391120814688801</v>
      </c>
      <c r="E9" t="e">
        <f>((C9-' Experimetal S3_1'!B5)^2+(D9-' Experimetal S3_1'!#REF!)^2)/((' Experimetal S3_1'!B5)^2+(' Experimetal S3_1'!#REF!)^2)</f>
        <v>#REF!</v>
      </c>
    </row>
    <row r="10" spans="1:6">
      <c r="A10" t="str">
        <f>IMPOWER(IMPRODUCT($C$5,' Experimetal S3_1'!A6*2*PI()),$C$4)</f>
        <v>4.31123779509165E-11+703790.267672208i</v>
      </c>
      <c r="B10" t="str">
        <f t="shared" si="0"/>
        <v>21.2595982666436-21.2595982666436i</v>
      </c>
      <c r="C10">
        <f t="shared" si="1"/>
        <v>21.2595982666436</v>
      </c>
      <c r="D10">
        <f t="shared" si="2"/>
        <v>21.2595982666436</v>
      </c>
      <c r="E10" t="e">
        <f>((C10-' Experimetal S3_1'!B6)^2+(D10-' Experimetal S3_1'!#REF!)^2)/((' Experimetal S3_1'!B6)^2+(' Experimetal S3_1'!#REF!)^2)</f>
        <v>#REF!</v>
      </c>
    </row>
    <row r="11" spans="1:6">
      <c r="A11" t="str">
        <f>IMPOWER(IMPRODUCT($C$5,' Experimetal S3_1'!A7*2*PI()),$C$4)</f>
        <v>3.22647439181084E-11+526707.498815152i</v>
      </c>
      <c r="B11" t="str">
        <f t="shared" si="0"/>
        <v>24.5749097335013-24.5749097335012i</v>
      </c>
      <c r="C11">
        <f t="shared" si="1"/>
        <v>24.5749097335013</v>
      </c>
      <c r="D11">
        <f t="shared" si="2"/>
        <v>24.574909733501201</v>
      </c>
      <c r="E11" t="e">
        <f>((C11-' Experimetal S3_1'!B7)^2+(D11-' Experimetal S3_1'!#REF!)^2)/((' Experimetal S3_1'!B7)^2+(' Experimetal S3_1'!#REF!)^2)</f>
        <v>#REF!</v>
      </c>
    </row>
    <row r="12" spans="1:6">
      <c r="A12" t="str">
        <f>IMPOWER(IMPRODUCT($C$5,' Experimetal S3_1'!A8*2*PI()),$C$4)</f>
        <v>2.4145936502316E-11+394171.602724129i</v>
      </c>
      <c r="B12" t="str">
        <f t="shared" si="0"/>
        <v>28.4075654166408-28.4075654166407i</v>
      </c>
      <c r="C12">
        <f t="shared" si="1"/>
        <v>28.4075654166408</v>
      </c>
      <c r="D12">
        <f t="shared" si="2"/>
        <v>28.407565416640701</v>
      </c>
      <c r="E12" t="e">
        <f>((C12-' Experimetal S3_1'!B8)^2+(D12-' Experimetal S3_1'!#REF!)^2)/((' Experimetal S3_1'!B8)^2+(' Experimetal S3_1'!#REF!)^2)</f>
        <v>#REF!</v>
      </c>
    </row>
    <row r="13" spans="1:6">
      <c r="A13" t="str">
        <f>IMPOWER(IMPRODUCT($C$5,' Experimetal S3_1'!A9*2*PI()),$C$4)</f>
        <v>1.80718637533274E-11+295015.084595202i</v>
      </c>
      <c r="B13" t="str">
        <f t="shared" si="0"/>
        <v>32.8363269064263-32.8363269064261i</v>
      </c>
      <c r="C13">
        <f t="shared" si="1"/>
        <v>32.836326906426301</v>
      </c>
      <c r="D13">
        <f t="shared" si="2"/>
        <v>32.836326906426102</v>
      </c>
      <c r="E13" t="e">
        <f>((C13-' Experimetal S3_1'!B9)^2+(D13-' Experimetal S3_1'!#REF!)^2)/((' Experimetal S3_1'!B9)^2+(' Experimetal S3_1'!#REF!)^2)</f>
        <v>#REF!</v>
      </c>
    </row>
    <row r="14" spans="1:6">
      <c r="A14" t="str">
        <f>IMPOWER(IMPRODUCT($C$5,' Experimetal S3_1'!A10*2*PI()),$C$4)</f>
        <v>1.35238282441442E-11+220770.441165074i</v>
      </c>
      <c r="B14" t="str">
        <f t="shared" si="0"/>
        <v>37.9582532766529-37.9582532766502i</v>
      </c>
      <c r="C14">
        <f t="shared" si="1"/>
        <v>37.958253276652897</v>
      </c>
      <c r="D14">
        <f t="shared" si="2"/>
        <v>37.958253276650197</v>
      </c>
      <c r="E14" t="e">
        <f>((C14-' Experimetal S3_1'!B10)^2+(D14-' Experimetal S3_1'!#REF!)^2)/((' Experimetal S3_1'!B10)^2+(' Experimetal S3_1'!#REF!)^2)</f>
        <v>#REF!</v>
      </c>
    </row>
    <row r="15" spans="1:6">
      <c r="A15" t="str">
        <f>IMPOWER(IMPRODUCT($C$5,' Experimetal S3_1'!A11*2*PI()),$C$4)</f>
        <v>1.01221985516078E-11+165240.359420161i</v>
      </c>
      <c r="B15" t="str">
        <f t="shared" si="0"/>
        <v>43.8751502357725-43.8751502361963i</v>
      </c>
      <c r="C15">
        <f t="shared" si="1"/>
        <v>43.875150235772502</v>
      </c>
      <c r="D15">
        <f t="shared" si="2"/>
        <v>43.875150236196298</v>
      </c>
      <c r="E15" t="e">
        <f>((C15-' Experimetal S3_1'!B11)^2+(D15-' Experimetal S3_1'!#REF!)^2)/((' Experimetal S3_1'!B11)^2+(' Experimetal S3_1'!#REF!)^2)</f>
        <v>#REF!</v>
      </c>
    </row>
    <row r="16" spans="1:6">
      <c r="A16" t="str">
        <f>IMPOWER(IMPRODUCT($C$5,' Experimetal S3_1'!A12*2*PI()),$C$4)</f>
        <v>7.57379648019668E-12+123638.836581018i</v>
      </c>
      <c r="B16" t="str">
        <f t="shared" si="0"/>
        <v>50.7223337321573-50.7223337156143i</v>
      </c>
      <c r="C16">
        <f t="shared" si="1"/>
        <v>50.722333732157303</v>
      </c>
      <c r="D16">
        <f t="shared" si="2"/>
        <v>50.722333715614297</v>
      </c>
      <c r="E16" t="e">
        <f>((C16-' Experimetal S3_1'!B12)^2+(D16-' Experimetal S3_1'!#REF!)^2)/((' Experimetal S3_1'!B12)^2+(' Experimetal S3_1'!#REF!)^2)</f>
        <v>#REF!</v>
      </c>
    </row>
    <row r="17" spans="1:5">
      <c r="A17" t="str">
        <f>IMPOWER(IMPRODUCT($C$5,' Experimetal S3_1'!A13*2*PI()),$C$4)</f>
        <v>5.66813012658244E-12+92529.6865677427i</v>
      </c>
      <c r="B17" t="str">
        <f t="shared" si="0"/>
        <v>58.6321926411378-58.6321930786554i</v>
      </c>
      <c r="C17">
        <f t="shared" si="1"/>
        <v>58.632192641137799</v>
      </c>
      <c r="D17">
        <f t="shared" si="2"/>
        <v>58.632193078655398</v>
      </c>
      <c r="E17" t="e">
        <f>((C17-' Experimetal S3_1'!B13)^2+(D17-' Experimetal S3_1'!#REF!)^2)/((' Experimetal S3_1'!B13)^2+(' Experimetal S3_1'!#REF!)^2)</f>
        <v>#REF!</v>
      </c>
    </row>
    <row r="18" spans="1:5">
      <c r="A18" t="str">
        <f>IMPOWER(IMPRODUCT($C$5,' Experimetal S3_1'!A14*2*PI()),$C$4)</f>
        <v>4.24358075550589E-12+69274.5558875541i</v>
      </c>
      <c r="B18" t="str">
        <f t="shared" si="0"/>
        <v>67.7625645665115-67.7625564123383i</v>
      </c>
      <c r="C18">
        <f t="shared" si="1"/>
        <v>67.7625645665115</v>
      </c>
      <c r="D18">
        <f t="shared" si="2"/>
        <v>67.762556412338299</v>
      </c>
      <c r="E18" t="e">
        <f>((C18-' Experimetal S3_1'!B14)^2+(D18-' Experimetal S3_1'!#REF!)^2)/((' Experimetal S3_1'!B14)^2+(' Experimetal S3_1'!#REF!)^2)</f>
        <v>#REF!</v>
      </c>
    </row>
    <row r="19" spans="1:5">
      <c r="A19" t="str">
        <f>IMPOWER(IMPRODUCT($C$5,' Experimetal S3_1'!A15*2*PI()),$C$4)</f>
        <v>3.20429777659742E-12+52308.7265671232i</v>
      </c>
      <c r="B19" t="str">
        <f t="shared" si="0"/>
        <v>77.9810813947734-77.9811370134702i</v>
      </c>
      <c r="C19">
        <f t="shared" si="1"/>
        <v>77.981081394773398</v>
      </c>
      <c r="D19">
        <f t="shared" si="2"/>
        <v>77.981137013470203</v>
      </c>
      <c r="E19" t="e">
        <f>((C19-' Experimetal S3_1'!B15)^2+(D19-' Experimetal S3_1'!#REF!)^2)/((' Experimetal S3_1'!B15)^2+(' Experimetal S3_1'!#REF!)^2)</f>
        <v>#REF!</v>
      </c>
    </row>
    <row r="20" spans="1:5">
      <c r="A20" t="str">
        <f>IMPOWER(IMPRODUCT($C$5,' Experimetal S3_1'!A16*2*PI()),$C$4)</f>
        <v>2.38459414892134E-12+38927.431844971i</v>
      </c>
      <c r="B20" t="str">
        <f t="shared" si="0"/>
        <v>90.3961275270959-90.3964636406488i</v>
      </c>
      <c r="C20">
        <f t="shared" si="1"/>
        <v>90.396127527095899</v>
      </c>
      <c r="D20">
        <f t="shared" si="2"/>
        <v>90.396463640648804</v>
      </c>
      <c r="E20" t="e">
        <f>((C20-' Experimetal S3_1'!B16)^2+(D20-' Experimetal S3_1'!#REF!)^2)/((' Experimetal S3_1'!B16)^2+(' Experimetal S3_1'!#REF!)^2)</f>
        <v>#REF!</v>
      </c>
    </row>
    <row r="21" spans="1:5">
      <c r="A21" t="str">
        <f>IMPOWER(IMPRODUCT($C$5,' Experimetal S3_1'!A17*2*PI()),$C$4)</f>
        <v>1.77876870208956E-12+29037.6026670537i</v>
      </c>
      <c r="B21" t="str">
        <f t="shared" si="0"/>
        <v>104.667121793201-104.66160081414i</v>
      </c>
      <c r="C21">
        <f t="shared" si="1"/>
        <v>104.66712179320101</v>
      </c>
      <c r="D21">
        <f t="shared" si="2"/>
        <v>104.66160081414</v>
      </c>
      <c r="E21" t="e">
        <f>((C21-' Experimetal S3_1'!B17)^2+(D21-' Experimetal S3_1'!#REF!)^2)/((' Experimetal S3_1'!B17)^2+(' Experimetal S3_1'!#REF!)^2)</f>
        <v>#REF!</v>
      </c>
    </row>
    <row r="22" spans="1:5">
      <c r="A22" t="str">
        <f>IMPOWER(IMPRODUCT($C$5,' Experimetal S3_1'!A18*2*PI()),$C$4)</f>
        <v>1.33022633903894E-12+21715.349412707i</v>
      </c>
      <c r="B22" t="str">
        <f t="shared" si="0"/>
        <v>121.019716493605-121.011730591354i</v>
      </c>
      <c r="C22">
        <f t="shared" si="1"/>
        <v>121.019716493605</v>
      </c>
      <c r="D22">
        <f t="shared" si="2"/>
        <v>121.011730591354</v>
      </c>
      <c r="E22" t="e">
        <f>((C22-' Experimetal S3_1'!B18)^2+(D22-' Experimetal S3_1'!#REF!)^2)/((' Experimetal S3_1'!B18)^2+(' Experimetal S3_1'!#REF!)^2)</f>
        <v>#REF!</v>
      </c>
    </row>
    <row r="23" spans="1:5">
      <c r="A23" t="str">
        <f>IMPOWER(IMPRODUCT($C$5,' Experimetal S3_1'!A19*2*PI()),$C$4)</f>
        <v>9.95263411129788E-13+16247.2295849897i</v>
      </c>
      <c r="B23" t="str">
        <f t="shared" si="0"/>
        <v>139.835040066763-139.944808553855i</v>
      </c>
      <c r="C23">
        <f t="shared" si="1"/>
        <v>139.83504006676301</v>
      </c>
      <c r="D23">
        <f t="shared" si="2"/>
        <v>139.94480855385501</v>
      </c>
      <c r="E23" t="e">
        <f>((C23-' Experimetal S3_1'!B19)^2+(D23-' Experimetal S3_1'!#REF!)^2)/((' Experimetal S3_1'!B19)^2+(' Experimetal S3_1'!#REF!)^2)</f>
        <v>#REF!</v>
      </c>
    </row>
    <row r="24" spans="1:5">
      <c r="A24" t="str">
        <f>IMPOWER(IMPRODUCT($C$5,' Experimetal S3_1'!A20*2*PI()),$C$4)</f>
        <v>7.45003723590813E-13+12161.8522327791i</v>
      </c>
      <c r="B24" t="str">
        <f t="shared" si="0"/>
        <v>161.664388745126-162.042056477344i</v>
      </c>
      <c r="C24">
        <f t="shared" si="1"/>
        <v>161.66438874512599</v>
      </c>
      <c r="D24">
        <f t="shared" si="2"/>
        <v>162.042056477344</v>
      </c>
      <c r="E24" t="e">
        <f>((C24-' Experimetal S3_1'!B20)^2+(D24-' Experimetal S3_1'!#REF!)^2)/((' Experimetal S3_1'!B20)^2+(' Experimetal S3_1'!#REF!)^2)</f>
        <v>#REF!</v>
      </c>
    </row>
    <row r="25" spans="1:5">
      <c r="A25" t="str">
        <f>IMPOWER(IMPRODUCT($C$5,' Experimetal S3_1'!A21*2*PI()),$C$4)</f>
        <v>5.57557790445555E-13+9101.88129792224i</v>
      </c>
      <c r="B25" t="str">
        <f t="shared" si="0"/>
        <v>187.651281821927-187.643311261656i</v>
      </c>
      <c r="C25">
        <f t="shared" si="1"/>
        <v>187.651281821927</v>
      </c>
      <c r="D25">
        <f t="shared" si="2"/>
        <v>187.64331126165601</v>
      </c>
      <c r="E25" t="e">
        <f>((C25-' Experimetal S3_1'!B21)^2+(D25-' Experimetal S3_1'!#REF!)^2)/((' Experimetal S3_1'!B21)^2+(' Experimetal S3_1'!#REF!)^2)</f>
        <v>#REF!</v>
      </c>
    </row>
    <row r="26" spans="1:5">
      <c r="A26" t="str">
        <f>IMPOWER(IMPRODUCT($C$5,' Experimetal S3_1'!A22*2*PI()),$C$4)</f>
        <v>4.17207056472551E-13+6810.71840397773i</v>
      </c>
      <c r="B26" t="str">
        <f t="shared" si="0"/>
        <v>218.79219415749-215.922507130693i</v>
      </c>
      <c r="C26">
        <f t="shared" si="1"/>
        <v>218.79219415749</v>
      </c>
      <c r="D26">
        <f t="shared" si="2"/>
        <v>215.92250713069299</v>
      </c>
      <c r="E26" t="e">
        <f>((C26-' Experimetal S3_1'!B22)^2+(D26-' Experimetal S3_1'!#REF!)^2)/((' Experimetal S3_1'!B22)^2+(' Experimetal S3_1'!#REF!)^2)</f>
        <v>#REF!</v>
      </c>
    </row>
    <row r="27" spans="1:5">
      <c r="A27" t="str">
        <f>IMPOWER(IMPRODUCT($C$5,' Experimetal S3_1'!A23*2*PI()),$C$4)</f>
        <v>3.12261770687686E-13+5097.53359989303i</v>
      </c>
      <c r="B27" t="str">
        <f t="shared" si="0"/>
        <v>254.2465121483-245.143392624179i</v>
      </c>
      <c r="C27">
        <f t="shared" si="1"/>
        <v>254.24651214830001</v>
      </c>
      <c r="D27">
        <f t="shared" si="2"/>
        <v>245.143392624179</v>
      </c>
      <c r="E27" t="e">
        <f>((C27-' Experimetal S3_1'!B23)^2+(D27-' Experimetal S3_1'!#REF!)^2)/((' Experimetal S3_1'!B23)^2+(' Experimetal S3_1'!#REF!)^2)</f>
        <v>#REF!</v>
      </c>
    </row>
    <row r="28" spans="1:5">
      <c r="A28" t="str">
        <f>IMPOWER(IMPRODUCT($C$5,' Experimetal S3_1'!A24*2*PI()),$C$4)</f>
        <v>2.33832184828611E-13+3817.20572542454i</v>
      </c>
      <c r="B28" t="str">
        <f t="shared" si="0"/>
        <v>290.397142591541-274.915302555979i</v>
      </c>
      <c r="C28">
        <f t="shared" si="1"/>
        <v>290.39714259154101</v>
      </c>
      <c r="D28">
        <f t="shared" si="2"/>
        <v>274.915302555979</v>
      </c>
      <c r="E28" t="e">
        <f>((C28-' Experimetal S3_1'!B24)^2+(D28-' Experimetal S3_1'!#REF!)^2)/((' Experimetal S3_1'!B24)^2+(' Experimetal S3_1'!#REF!)^2)</f>
        <v>#REF!</v>
      </c>
    </row>
    <row r="29" spans="1:5">
      <c r="A29" t="str">
        <f>IMPOWER(IMPRODUCT($C$5,' Experimetal S3_1'!A25*2*PI()),$C$4)</f>
        <v>1.74957739645191E-13+2856.10676721198i</v>
      </c>
      <c r="B29" t="str">
        <f t="shared" si="0"/>
        <v>322.574324400049-308.826828732172i</v>
      </c>
      <c r="C29">
        <f t="shared" si="1"/>
        <v>322.57432440004902</v>
      </c>
      <c r="D29">
        <f t="shared" si="2"/>
        <v>308.82682873217198</v>
      </c>
      <c r="E29" t="e">
        <f>((C29-' Experimetal S3_1'!B25)^2+(D29-' Experimetal S3_1'!#REF!)^2)/((' Experimetal S3_1'!B25)^2+(' Experimetal S3_1'!#REF!)^2)</f>
        <v>#REF!</v>
      </c>
    </row>
    <row r="30" spans="1:5">
      <c r="A30" t="str">
        <f>IMPOWER(IMPRODUCT($C$5,' Experimetal S3_1'!A26*2*PI()),$C$4)</f>
        <v>1.3090505193241E-13+2136.96636367507i</v>
      </c>
      <c r="B30" t="str">
        <f t="shared" si="0"/>
        <v>347.451253215581-354.146013221241i</v>
      </c>
      <c r="C30">
        <f t="shared" si="1"/>
        <v>347.451253215581</v>
      </c>
      <c r="D30">
        <f t="shared" si="2"/>
        <v>354.14601322124099</v>
      </c>
      <c r="E30" t="e">
        <f>((C30-' Experimetal S3_1'!B26)^2+(D30-' Experimetal S3_1'!#REF!)^2)/((' Experimetal S3_1'!B26)^2+(' Experimetal S3_1'!#REF!)^2)</f>
        <v>#REF!</v>
      </c>
    </row>
    <row r="31" spans="1:5">
      <c r="A31" t="str">
        <f>IMPOWER(IMPRODUCT($C$5,' Experimetal S3_1'!A27*2*PI()),$C$4)</f>
        <v>9.79280088881384E-14+1598.63090053756i</v>
      </c>
      <c r="B31" t="str">
        <f t="shared" si="0"/>
        <v>364.640792752778-420.185455465117i</v>
      </c>
      <c r="C31">
        <f t="shared" si="1"/>
        <v>364.640792752778</v>
      </c>
      <c r="D31">
        <f t="shared" si="2"/>
        <v>420.185455465117</v>
      </c>
      <c r="E31" t="e">
        <f>((C31-' Experimetal S3_1'!B27)^2+(D31-' Experimetal S3_1'!#REF!)^2)/((' Experimetal S3_1'!B27)^2+(' Experimetal S3_1'!#REF!)^2)</f>
        <v>#REF!</v>
      </c>
    </row>
    <row r="32" spans="1:5">
      <c r="A32" t="str">
        <f>IMPOWER(IMPRODUCT($C$5,' Experimetal S3_1'!A28*2*PI()),$C$4)</f>
        <v>7.33406358170699E-14+1197.25304346958i</v>
      </c>
      <c r="B32" t="str">
        <f t="shared" si="0"/>
        <v>375.556847871663-516.335524223891i</v>
      </c>
      <c r="C32">
        <f t="shared" si="1"/>
        <v>375.55684787166302</v>
      </c>
      <c r="D32">
        <f t="shared" si="2"/>
        <v>516.33552422389096</v>
      </c>
      <c r="E32" t="e">
        <f>((C32-' Experimetal S3_1'!B28)^2+(D32-' Experimetal S3_1'!#REF!)^2)/((' Experimetal S3_1'!B28)^2+(' Experimetal S3_1'!#REF!)^2)</f>
        <v>#REF!</v>
      </c>
    </row>
    <row r="33" spans="1:5">
      <c r="A33" t="str">
        <f>IMPOWER(IMPRODUCT($C$5,' Experimetal S3_1'!A29*2*PI()),$C$4)</f>
        <v>5.48440474942788E-14+895.304520436577i</v>
      </c>
      <c r="B33" t="str">
        <f t="shared" si="0"/>
        <v>382.192922375974-654.301106840549i</v>
      </c>
      <c r="C33">
        <f t="shared" si="1"/>
        <v>382.19292237597398</v>
      </c>
      <c r="D33">
        <f t="shared" si="2"/>
        <v>654.30110684054898</v>
      </c>
      <c r="E33" t="e">
        <f>((C33-' Experimetal S3_1'!B29)^2+(D33-' Experimetal S3_1'!#REF!)^2)/((' Experimetal S3_1'!B29)^2+(' Experimetal S3_1'!#REF!)^2)</f>
        <v>#REF!</v>
      </c>
    </row>
    <row r="34" spans="1:5">
      <c r="A34" t="str">
        <f>IMPOWER(IMPRODUCT($C$5,' Experimetal S3_1'!A30*2*PI()),$C$4)</f>
        <v>4.10574178652949E-14+670.243964326057i</v>
      </c>
      <c r="B34" t="str">
        <f t="shared" si="0"/>
        <v>386.061956285543-845.91349587208i</v>
      </c>
      <c r="C34">
        <f t="shared" si="1"/>
        <v>386.06195628554298</v>
      </c>
      <c r="D34">
        <f t="shared" si="2"/>
        <v>845.91349587208003</v>
      </c>
      <c r="E34" t="e">
        <f>((C34-' Experimetal S3_1'!B30)^2+(D34-' Experimetal S3_1'!#REF!)^2)/((' Experimetal S3_1'!B30)^2+(' Experimetal S3_1'!#REF!)^2)</f>
        <v>#REF!</v>
      </c>
    </row>
    <row r="35" spans="1:5">
      <c r="A35" t="str">
        <f>IMPOWER(IMPRODUCT($C$5,' Experimetal S3_1'!A31*2*PI()),$C$4)</f>
        <v>3.07225254447223E-14+501.531472722852i</v>
      </c>
      <c r="B35" t="str">
        <f t="shared" si="0"/>
        <v>388.288593961981-1108.89921647891i</v>
      </c>
      <c r="C35">
        <f t="shared" si="1"/>
        <v>388.28859396198101</v>
      </c>
      <c r="D35">
        <f t="shared" si="2"/>
        <v>1108.8992164789099</v>
      </c>
      <c r="E35" t="e">
        <f>((C35-' Experimetal S3_1'!B31)^2+(D35-' Experimetal S3_1'!#REF!)^2)/((' Experimetal S3_1'!B31)^2+(' Experimetal S3_1'!#REF!)^2)</f>
        <v>#REF!</v>
      </c>
    </row>
    <row r="36" spans="1:5">
      <c r="A36" t="str">
        <f>IMPOWER(IMPRODUCT($C$5,' Experimetal S3_1'!A32*2*PI()),$C$4)</f>
        <v>2.30124969185578E-14+375.668708985544i</v>
      </c>
      <c r="B36" t="str">
        <f t="shared" si="0"/>
        <v>389.55012183674-1464.11579187222i</v>
      </c>
      <c r="C36">
        <f t="shared" si="1"/>
        <v>389.55012183674</v>
      </c>
      <c r="D36">
        <f t="shared" si="2"/>
        <v>1464.1157918722199</v>
      </c>
      <c r="E36" t="e">
        <f>((C36-' Experimetal S3_1'!B32)^2+(D36-' Experimetal S3_1'!#REF!)^2)/((' Experimetal S3_1'!B32)^2+(' Experimetal S3_1'!#REF!)^2)</f>
        <v>#REF!</v>
      </c>
    </row>
    <row r="37" spans="1:5">
      <c r="A37" t="str">
        <f>IMPOWER(IMPRODUCT($C$5,' Experimetal S3_1'!A33*2*PI()),$C$4)</f>
        <v>1.72154526926324E-14+281.034557463756i</v>
      </c>
      <c r="B37" t="str">
        <f t="shared" si="0"/>
        <v>390.26599583056-1944.77215315i</v>
      </c>
      <c r="C37">
        <f t="shared" si="1"/>
        <v>390.26599583055997</v>
      </c>
      <c r="D37">
        <f t="shared" si="2"/>
        <v>1944.7721531499999</v>
      </c>
      <c r="E37" t="e">
        <f>((C37-' Experimetal S3_1'!B33)^2+(D37-' Experimetal S3_1'!#REF!)^2)/((' Experimetal S3_1'!B33)^2+(' Experimetal S3_1'!#REF!)^2)</f>
        <v>#REF!</v>
      </c>
    </row>
    <row r="38" spans="1:5">
      <c r="A38" t="str">
        <f>IMPOWER(IMPRODUCT($C$5,' Experimetal S3_1'!A34*2*PI()),$C$4)</f>
        <v>1.28659912989854E-14+210.031547563679i</v>
      </c>
      <c r="B38" t="str">
        <f t="shared" si="0"/>
        <v>390.669475415207-2592.898637236i</v>
      </c>
      <c r="C38">
        <f t="shared" si="1"/>
        <v>390.66947541520699</v>
      </c>
      <c r="D38">
        <f t="shared" si="2"/>
        <v>2592.898637236</v>
      </c>
      <c r="E38" t="e">
        <f>((C38-' Experimetal S3_1'!B34)^2+(D38-' Experimetal S3_1'!#REF!)^2)/((' Experimetal S3_1'!B34)^2+(' Experimetal S3_1'!#REF!)^2)</f>
        <v>#REF!</v>
      </c>
    </row>
    <row r="39" spans="1:5">
      <c r="A39" t="str">
        <f>IMPOWER(IMPRODUCT($C$5,' Experimetal S3_1'!A35*2*PI()),$C$4)</f>
        <v>9.6377129965743E-15+157.331349649266i</v>
      </c>
      <c r="B39" t="str">
        <f t="shared" si="0"/>
        <v>390.894082961242-3454.498339003i</v>
      </c>
      <c r="C39">
        <f t="shared" si="1"/>
        <v>390.89408296124202</v>
      </c>
      <c r="D39">
        <f t="shared" si="2"/>
        <v>3454.4983390030002</v>
      </c>
      <c r="E39" t="e">
        <f>((C39-' Experimetal S3_1'!B35)^2+(D39-' Experimetal S3_1'!#REF!)^2)/((' Experimetal S3_1'!B35)^2+(' Experimetal S3_1'!#REF!)^2)</f>
        <v>#REF!</v>
      </c>
    </row>
    <row r="40" spans="1:5">
      <c r="A40" t="str">
        <f>IMPOWER(IMPRODUCT($C$5,' Experimetal S3_1'!A36*2*PI()),$C$4)</f>
        <v>7.21095134043099E-15+117.715552128233i</v>
      </c>
      <c r="B40" t="str">
        <f t="shared" si="0"/>
        <v>391.020676950968-4611.85278745277i</v>
      </c>
      <c r="C40">
        <f t="shared" si="1"/>
        <v>391.02067695096798</v>
      </c>
      <c r="D40">
        <f t="shared" si="2"/>
        <v>4611.8527874527699</v>
      </c>
      <c r="E40" t="e">
        <f>((C40-' Experimetal S3_1'!B36)^2+(D40-' Experimetal S3_1'!#REF!)^2)/((' Experimetal S3_1'!B36)^2+(' Experimetal S3_1'!#REF!)^2)</f>
        <v>#REF!</v>
      </c>
    </row>
    <row r="41" spans="1:5">
      <c r="A41" t="str">
        <f>IMPOWER(IMPRODUCT($C$5,' Experimetal S3_1'!A37*2*PI()),$C$4)</f>
        <v>5.39527498464016E-15+88.0754485388888i</v>
      </c>
      <c r="B41" t="str">
        <f t="shared" si="0"/>
        <v>391.09160093847-6159.9773852918i</v>
      </c>
      <c r="C41">
        <f t="shared" si="1"/>
        <v>391.09160093846998</v>
      </c>
      <c r="D41">
        <f t="shared" si="2"/>
        <v>6159.9773852917997</v>
      </c>
      <c r="E41" t="e">
        <f>((C41-' Experimetal S3_1'!B37)^2+(D41-' Experimetal S3_1'!#REF!)^2)/((' Experimetal S3_1'!B37)^2+(' Experimetal S3_1'!#REF!)^2)</f>
        <v>#REF!</v>
      </c>
    </row>
    <row r="42" spans="1:5">
      <c r="A42" t="str">
        <f>IMPOWER(IMPRODUCT($C$5,' Experimetal S3_1'!A38*2*PI()),$C$4)</f>
        <v>4.04162228691274E-15+65.9776743090974i</v>
      </c>
      <c r="B42" t="str">
        <f t="shared" si="0"/>
        <v>391.131201503343-8220.21530973793i</v>
      </c>
      <c r="C42">
        <f t="shared" si="1"/>
        <v>391.13120150334299</v>
      </c>
      <c r="D42">
        <f t="shared" si="2"/>
        <v>8220.2153097379305</v>
      </c>
      <c r="E42" t="e">
        <f>((C42-' Experimetal S3_1'!B38)^2+(D42-' Experimetal S3_1'!#REF!)^2)/((' Experimetal S3_1'!B38)^2+(' Experimetal S3_1'!#REF!)^2)</f>
        <v>#REF!</v>
      </c>
    </row>
    <row r="43" spans="1:5">
      <c r="A43" t="str">
        <f>IMPOWER(IMPRODUCT($C$5,' Experimetal S3_1'!A39*2*PI()),$C$4)</f>
        <v>3.02511604641643E-15+49.3836650455894i</v>
      </c>
      <c r="B43" t="str">
        <f t="shared" si="0"/>
        <v>391.153475762663-10980.2026257419i</v>
      </c>
      <c r="C43">
        <f t="shared" si="1"/>
        <v>391.15347576266299</v>
      </c>
      <c r="D43">
        <f t="shared" si="2"/>
        <v>10980.2026257419</v>
      </c>
      <c r="E43" t="e">
        <f>((C43-' Experimetal S3_1'!B39)^2+(D43-' Experimetal S3_1'!#REF!)^2)/((' Experimetal S3_1'!B39)^2+(' Experimetal S3_1'!#REF!)^2)</f>
        <v>#REF!</v>
      </c>
    </row>
    <row r="44" spans="1:5">
      <c r="A44" t="str">
        <f>IMPOWER(IMPRODUCT($C$5,' Experimetal S3_1'!A40*2*PI()),$C$4)</f>
        <v>2.26428172561907E-15+36.963385401126i</v>
      </c>
      <c r="B44" t="str">
        <f t="shared" si="0"/>
        <v>391.16595626102-14668.0859276689i</v>
      </c>
      <c r="C44">
        <f t="shared" si="1"/>
        <v>391.16595626102003</v>
      </c>
      <c r="D44">
        <f t="shared" si="2"/>
        <v>14668.085927668901</v>
      </c>
      <c r="E44" t="e">
        <f>((C44-' Experimetal S3_1'!B40)^2+(D44-' Experimetal S3_1'!#REF!)^2)/((' Experimetal S3_1'!B40)^2+(' Experimetal S3_1'!#REF!)^2)</f>
        <v>#REF!</v>
      </c>
    </row>
    <row r="45" spans="1:5">
      <c r="A45" t="str">
        <f>IMPOWER(IMPRODUCT($C$5,' Experimetal S3_1'!A41*2*PI()),$C$4)</f>
        <v>1.69311166150209E-15+27.6392898300374i</v>
      </c>
      <c r="B45" t="str">
        <f t="shared" si="0"/>
        <v>391.172966691656-19615.1244609999i</v>
      </c>
      <c r="C45">
        <f t="shared" si="1"/>
        <v>391.17296669165597</v>
      </c>
      <c r="D45">
        <f t="shared" si="2"/>
        <v>19615.124460999901</v>
      </c>
      <c r="E45" t="e">
        <f>((C45-' Experimetal S3_1'!B41)^2+(D45-' Experimetal S3_1'!#REF!)^2)/((' Experimetal S3_1'!B41)^2+(' Experimetal S3_1'!#REF!)^2)</f>
        <v>#REF!</v>
      </c>
    </row>
    <row r="46" spans="1:5">
      <c r="A46" t="str">
        <f>IMPOWER(IMPRODUCT($C$5,' Experimetal S3_1'!A42*2*PI()),$C$4)</f>
        <v>1.26769220849328E-15+20.6945077294789i</v>
      </c>
      <c r="B46" t="str">
        <f t="shared" si="0"/>
        <v>391.176873447806-26196.765244951i</v>
      </c>
      <c r="C46">
        <f t="shared" si="1"/>
        <v>391.17687344780597</v>
      </c>
      <c r="D46">
        <f t="shared" si="2"/>
        <v>26196.765244950999</v>
      </c>
      <c r="E46" t="e">
        <f>((C46-' Experimetal S3_1'!B42)^2+(D46-' Experimetal S3_1'!#REF!)^2)/((' Experimetal S3_1'!B42)^2+(' Experimetal S3_1'!#REF!)^2)</f>
        <v>#REF!</v>
      </c>
    </row>
    <row r="47" spans="1:5">
      <c r="A47" t="str">
        <f>IMPOWER(IMPRODUCT($C$5,' Experimetal S3_1'!A43*2*PI()),$C$4)</f>
        <v>9.49168738031895E-16+15.4947546842834i</v>
      </c>
      <c r="B47" t="str">
        <f t="shared" si="0"/>
        <v>391.179063628577-34987.2294683233i</v>
      </c>
      <c r="C47">
        <f t="shared" si="1"/>
        <v>391.17906362857701</v>
      </c>
      <c r="D47">
        <f t="shared" si="2"/>
        <v>34987.229468323298</v>
      </c>
      <c r="E47" t="e">
        <f>((C47-' Experimetal S3_1'!B43)^2+(D47-' Experimetal S3_1'!#REF!)^2)/((' Experimetal S3_1'!B43)^2+(' Experimetal S3_1'!#REF!)^2)</f>
        <v>#REF!</v>
      </c>
    </row>
    <row r="48" spans="1:5">
      <c r="A48" t="str">
        <f>IMPOWER(IMPRODUCT($C$5,' Experimetal S3_1'!A44*2*PI()),$C$4)</f>
        <v>7.09190240123886E-16+11.5772131496796i</v>
      </c>
      <c r="B48" t="str">
        <f t="shared" si="0"/>
        <v>391.180298031789-46825.8244360686i</v>
      </c>
      <c r="C48">
        <f t="shared" si="1"/>
        <v>391.18029803178899</v>
      </c>
      <c r="D48">
        <f t="shared" si="2"/>
        <v>46825.8244360686</v>
      </c>
      <c r="E48" t="e">
        <f>((C48-' Experimetal S3_1'!B44)^2+(D48-' Experimetal S3_1'!#REF!)^2)/((' Experimetal S3_1'!B44)^2+(' Experimetal S3_1'!#REF!)^2)</f>
        <v>#REF!</v>
      </c>
    </row>
    <row r="49" spans="1:5">
      <c r="A49" t="str">
        <f>IMPOWER(IMPRODUCT($C$5,' Experimetal S3_1'!A45*2*PI()),$C$4)</f>
        <v>5.31641759546261E-16+8.67881369667832i</v>
      </c>
      <c r="B49" t="str">
        <f t="shared" si="0"/>
        <v>391.180981375819-62463.5180446204i</v>
      </c>
      <c r="C49">
        <f t="shared" si="1"/>
        <v>391.18098137581899</v>
      </c>
      <c r="D49">
        <f t="shared" si="2"/>
        <v>62463.518044620403</v>
      </c>
      <c r="E49" t="e">
        <f>((C49-' Experimetal S3_1'!B45)^2+(D49-' Experimetal S3_1'!#REF!)^2)/((' Experimetal S3_1'!B45)^2+(' Experimetal S3_1'!#REF!)^2)</f>
        <v>#REF!</v>
      </c>
    </row>
    <row r="50" spans="1:5">
      <c r="A50" t="str">
        <f>IMPOWER(IMPRODUCT($C$5,' Experimetal S3_1'!A46*2*PI()),$C$4)</f>
        <v>3.97746814703953E-16+6.49303866989114i</v>
      </c>
      <c r="B50" t="str">
        <f t="shared" si="0"/>
        <v>391.181367363076-83490.5490845066i</v>
      </c>
      <c r="C50">
        <f t="shared" si="1"/>
        <v>391.18136736307599</v>
      </c>
      <c r="D50">
        <f t="shared" si="2"/>
        <v>83490.549084506594</v>
      </c>
      <c r="E50" t="e">
        <f>((C50-' Experimetal S3_1'!B46)^2+(D50-' Experimetal S3_1'!#REF!)^2)/((' Experimetal S3_1'!B46)^2+(' Experimetal S3_1'!#REF!)^2)</f>
        <v>#REF!</v>
      </c>
    </row>
    <row r="51" spans="1:5">
      <c r="A51" t="str">
        <f>IMPOWER(IMPRODUCT($C$5,' Experimetal S3_1'!A47*2*PI()),$C$4)</f>
        <v>2.97601448358947E-16+4.85821040163078i</v>
      </c>
      <c r="B51" t="str">
        <f t="shared" si="0"/>
        <v>391.181583359014-111585.598667898i</v>
      </c>
      <c r="C51">
        <f t="shared" si="1"/>
        <v>391.18158335901398</v>
      </c>
      <c r="D51">
        <f t="shared" si="2"/>
        <v>111585.598667898</v>
      </c>
      <c r="E51" t="e">
        <f>((C51-' Experimetal S3_1'!B47)^2+(D51-' Experimetal S3_1'!#REF!)^2)/((' Experimetal S3_1'!B47)^2+(' Experimetal S3_1'!#REF!)^2)</f>
        <v>#REF!</v>
      </c>
    </row>
    <row r="52" spans="1:5">
      <c r="A52" t="str">
        <f>IMPOWER(IMPRODUCT($C$5,' Experimetal S3_1'!A48*2*PI()),$C$4)</f>
        <v>2.22672271962864E-16+3.63502514443399i</v>
      </c>
      <c r="B52" t="str">
        <f t="shared" si="0"/>
        <v>391.181704278444-149133.969664485i</v>
      </c>
      <c r="C52">
        <f t="shared" si="1"/>
        <v>391.18170427844399</v>
      </c>
      <c r="D52">
        <f t="shared" si="2"/>
        <v>149133.96966448499</v>
      </c>
      <c r="E52" t="e">
        <f>((C52-' Experimetal S3_1'!B48)^2+(D52-' Experimetal S3_1'!#REF!)^2)/((' Experimetal S3_1'!B48)^2+(' Experimetal S3_1'!#REF!)^2)</f>
        <v>#REF!</v>
      </c>
    </row>
    <row r="53" spans="1:5">
      <c r="A53" t="str">
        <f>IMPOWER(IMPRODUCT($C$5,' Experimetal S3_1'!A49*2*PI()),$C$4)</f>
        <v>1.66683298560673E-16+2.7210302211597i</v>
      </c>
      <c r="B53" t="str">
        <f t="shared" si="0"/>
        <v>391.181771896354-199227.997334738i</v>
      </c>
      <c r="C53">
        <f t="shared" si="1"/>
        <v>391.18177189635401</v>
      </c>
      <c r="D53">
        <f t="shared" si="2"/>
        <v>199227.997334738</v>
      </c>
      <c r="E53" t="e">
        <f>((C53-' Experimetal S3_1'!B49)^2+(D53-' Experimetal S3_1'!#REF!)^2)/((' Experimetal S3_1'!B49)^2+(' Experimetal S3_1'!#REF!)^2)</f>
        <v>#REF!</v>
      </c>
    </row>
    <row r="54" spans="1:5">
      <c r="A54" t="str">
        <f>IMPOWER(IMPRODUCT($C$5,' Experimetal S3_1'!A50*2*PI()),$C$4)</f>
        <v>1.24666946022286E-16+2.03513207763193i</v>
      </c>
      <c r="B54" t="str">
        <f t="shared" si="0"/>
        <v>391.181809866849-266373.481818062i</v>
      </c>
      <c r="C54">
        <f t="shared" si="1"/>
        <v>391.18180986684899</v>
      </c>
      <c r="D54">
        <f t="shared" si="2"/>
        <v>266373.48181806202</v>
      </c>
      <c r="E54" t="e">
        <f>((C54-' Experimetal S3_1'!B50)^2+(D54-' Experimetal S3_1'!#REF!)^2)/((' Experimetal S3_1'!B50)^2+(' Experimetal S3_1'!#REF!)^2)</f>
        <v>#REF!</v>
      </c>
    </row>
    <row r="55" spans="1:5">
      <c r="A55" t="str">
        <f>IMPOWER(IMPRODUCT($C$5,' Experimetal S3_1'!A51*2*PI()),$C$4)</f>
        <v>9.3268193890029E-17+1.52256150699689i</v>
      </c>
      <c r="B55" t="str">
        <f t="shared" si="0"/>
        <v>391.181831092698-356048.088722378i</v>
      </c>
      <c r="C55">
        <f t="shared" si="1"/>
        <v>391.18183109269802</v>
      </c>
      <c r="D55">
        <f t="shared" si="2"/>
        <v>356048.08872237802</v>
      </c>
      <c r="E55" t="e">
        <f>((C55-' Experimetal S3_1'!B51)^2+(D55-' Experimetal S3_1'!#REF!)^2)/((' Experimetal S3_1'!B51)^2+(' Experimetal S3_1'!#REF!)^2)</f>
        <v>#REF!</v>
      </c>
    </row>
    <row r="56" spans="1:5">
      <c r="A56" t="str">
        <f>IMPOWER(IMPRODUCT($C$5,' Experimetal S3_1'!A52*2*PI()),$C$4)</f>
        <v>6.98709638083176E-17+1.14061220137651i</v>
      </c>
      <c r="B56" t="str">
        <f t="shared" si="0"/>
        <v>391.181842933368-475275.519977961i</v>
      </c>
      <c r="C56">
        <f t="shared" si="1"/>
        <v>391.18184293336799</v>
      </c>
      <c r="D56">
        <f t="shared" si="2"/>
        <v>475275.51997796103</v>
      </c>
      <c r="E56" t="e">
        <f>((C56-' Experimetal S3_1'!B52)^2+(D56-' Experimetal S3_1'!#REF!)^2)/((' Experimetal S3_1'!B52)^2+(' Experimetal S3_1'!#REF!)^2)</f>
        <v>#REF!</v>
      </c>
    </row>
    <row r="57" spans="1:5">
      <c r="A57" t="str">
        <f>IMPOWER(IMPRODUCT($C$5,' Experimetal S3_1'!A53*2*PI()),$C$4)</f>
        <v>5.2285968474777E-17+0.85354502575244i</v>
      </c>
      <c r="B57" t="str">
        <f t="shared" si="0"/>
        <v>391.181849594166-635121.766782439i</v>
      </c>
      <c r="C57">
        <f t="shared" si="1"/>
        <v>391.18184959416601</v>
      </c>
      <c r="D57">
        <f t="shared" si="2"/>
        <v>635121.76678243896</v>
      </c>
      <c r="E57" t="e">
        <f>((C57-' Experimetal S3_1'!B53)^2+(D57-' Experimetal S3_1'!#REF!)^2)/((' Experimetal S3_1'!B53)^2+(' Experimetal S3_1'!#REF!)^2)</f>
        <v>#REF!</v>
      </c>
    </row>
    <row r="58" spans="1:5">
      <c r="A58" t="str">
        <f>IMPOWER(IMPRODUCT($C$5,' Experimetal S3_1'!A54*2*PI()),$C$4)</f>
        <v>3.91531967801589E-17+0.639158407673611i</v>
      </c>
      <c r="B58" t="str">
        <f t="shared" si="0"/>
        <v>391.18185331736-848154.385844402i</v>
      </c>
      <c r="C58">
        <f t="shared" si="1"/>
        <v>391.18185331735998</v>
      </c>
      <c r="D58">
        <f t="shared" si="2"/>
        <v>848154.38584440202</v>
      </c>
      <c r="E58" t="e">
        <f>((C58-' Experimetal S3_1'!B54)^2+(D58-' Experimetal S3_1'!#REF!)^2)/((' Experimetal S3_1'!B54)^2+(' Experimetal S3_1'!#REF!)^2)</f>
        <v>#REF!</v>
      </c>
    </row>
    <row r="59" spans="1:5">
      <c r="A59" t="str">
        <f>IMPOWER(IMPRODUCT($C$5,' Experimetal S3_1'!A55*2*PI()),$C$4)</f>
        <v>2.92916834786123E-17+0.478173618246077i</v>
      </c>
      <c r="B59" t="str">
        <f t="shared" si="0"/>
        <v>391.181855411032-1133699.09145412i</v>
      </c>
      <c r="C59">
        <f t="shared" si="1"/>
        <v>391.18185541103202</v>
      </c>
      <c r="D59">
        <f t="shared" si="2"/>
        <v>1133699.0914541199</v>
      </c>
      <c r="E59" t="e">
        <f>((C59-' Experimetal S3_1'!B55)^2+(D59-' Experimetal S3_1'!#REF!)^2)/((' Experimetal S3_1'!B55)^2+(' Experimetal S3_1'!#REF!)^2)</f>
        <v>#REF!</v>
      </c>
    </row>
    <row r="60" spans="1:5">
      <c r="A60" t="str">
        <f>IMPOWER(IMPRODUCT($C$5,' Experimetal S3_1'!A56*2*PI()),$C$4)</f>
        <v>2.19259332996374E-17+0.357931044385519i</v>
      </c>
      <c r="B60" t="str">
        <f t="shared" si="0"/>
        <v>391.181856583799-1514551.47406346i</v>
      </c>
      <c r="C60">
        <f t="shared" si="1"/>
        <v>391.181856583799</v>
      </c>
      <c r="D60">
        <f t="shared" si="2"/>
        <v>1514551.47406346</v>
      </c>
      <c r="E60" t="e">
        <f>((C60-' Experimetal S3_1'!B56)^2+(D60-' Experimetal S3_1'!#REF!)^2)/((' Experimetal S3_1'!B56)^2+(' Experimetal S3_1'!#REF!)^2)</f>
        <v>#REF!</v>
      </c>
    </row>
    <row r="61" spans="1:5">
      <c r="A61" t="str">
        <f>IMPOWER(IMPRODUCT($C$5,' Experimetal S3_1'!A57*2*PI()),$C$4)</f>
        <v>1.641357193878E-17+0.267944213177075i</v>
      </c>
      <c r="B61" t="str">
        <f t="shared" si="0"/>
        <v>391.181857238544-2023200.9539587i</v>
      </c>
      <c r="C61">
        <f t="shared" si="1"/>
        <v>391.18185723854401</v>
      </c>
      <c r="D61">
        <f t="shared" si="2"/>
        <v>2023200.9539586999</v>
      </c>
      <c r="E61" t="e">
        <f>((C61-' Experimetal S3_1'!B57)^2+(D61-' Experimetal S3_1'!#REF!)^2)/((' Experimetal S3_1'!B57)^2+(' Experimetal S3_1'!#REF!)^2)</f>
        <v>#REF!</v>
      </c>
    </row>
    <row r="62" spans="1:5">
      <c r="A62" t="str">
        <f>IMPOWER(IMPRODUCT($C$5,' Experimetal S3_1'!A58*2*PI()),$C$4)</f>
        <v>1.22833571959465E-17+0.200520306689897i</v>
      </c>
      <c r="B62" t="str">
        <f t="shared" si="0"/>
        <v>391.181857612364-2703491.70551967i</v>
      </c>
      <c r="C62">
        <f t="shared" si="1"/>
        <v>391.18185761236401</v>
      </c>
      <c r="D62">
        <f t="shared" si="2"/>
        <v>2703491.7055196702</v>
      </c>
      <c r="E62" t="e">
        <f>((C62-' Experimetal S3_1'!B58)^2+(D62-' Experimetal S3_1'!#REF!)^2)/((' Experimetal S3_1'!B58)^2+(' Experimetal S3_1'!#REF!)^2)</f>
        <v>#REF!</v>
      </c>
    </row>
    <row r="63" spans="1:5">
      <c r="A63" t="str">
        <f>IMPOWER(IMPRODUCT($C$5,' Experimetal S3_1'!A59*2*PI()),$C$4)</f>
        <v>9.18999345508235E-18+0.150022528588469i</v>
      </c>
      <c r="B63" t="str">
        <f t="shared" si="0"/>
        <v>391.18185782875-3613490.52056115i</v>
      </c>
      <c r="C63">
        <f t="shared" si="1"/>
        <v>391.18185782875003</v>
      </c>
      <c r="D63">
        <f t="shared" si="2"/>
        <v>3613490.5205611498</v>
      </c>
      <c r="E63" t="e">
        <f>((C63-' Experimetal S3_1'!B59)^2+(D63-' Experimetal S3_1'!#REF!)^2)/((' Experimetal S3_1'!B59)^2+(' Experimetal S3_1'!#REF!)^2)</f>
        <v>#REF!</v>
      </c>
    </row>
    <row r="64" spans="1:5">
      <c r="A64" t="str">
        <f>IMPOWER(IMPRODUCT($C$5,' Experimetal S3_1'!A60*2*PI()),$C$4)</f>
        <v>6.86691162611913E-18+0.112099257826372i</v>
      </c>
      <c r="B64" t="str">
        <f t="shared" si="0"/>
        <v>391.181857933679-4835937.31908115i</v>
      </c>
      <c r="C64">
        <f t="shared" si="1"/>
        <v>391.181857933679</v>
      </c>
      <c r="D64">
        <f t="shared" si="2"/>
        <v>4835937.31908115</v>
      </c>
      <c r="E64" t="e">
        <f>((C64-' Experimetal S3_1'!B60)^2+(D64-' Experimetal S3_1'!#REF!)^2)/((' Experimetal S3_1'!B60)^2+(' Experimetal S3_1'!#REF!)^2)</f>
        <v>#REF!</v>
      </c>
    </row>
    <row r="65" spans="1:5">
      <c r="A65" t="str">
        <f>IMPOWER(IMPRODUCT($C$5,' Experimetal S3_1'!A61*2*PI()),$C$4)</f>
        <v>5.1489142504127E-18+0.0840537198538399i</v>
      </c>
      <c r="B65" t="str">
        <f t="shared" si="0"/>
        <v>391.181857993315-6449506.16101159i</v>
      </c>
      <c r="C65">
        <f t="shared" si="1"/>
        <v>391.18185799331502</v>
      </c>
      <c r="D65">
        <f t="shared" si="2"/>
        <v>6449506.1610115897</v>
      </c>
      <c r="E65" t="e">
        <f>((C65-' Experimetal S3_1'!B61)^2+(D65-' Experimetal S3_1'!#REF!)^2)/((' Experimetal S3_1'!B61)^2+(' Experimetal S3_1'!#REF!)^2)</f>
        <v>#REF!</v>
      </c>
    </row>
    <row r="66" spans="1:5">
      <c r="A66" t="str">
        <f>IMPOWER(IMPRODUCT($C$5,' Experimetal S3_1'!A62*2*PI()),$C$4)</f>
        <v>4.11237077694253E-18+0.0671326117331513i</v>
      </c>
      <c r="B66" t="str">
        <f t="shared" si="0"/>
        <v>391.181858021907-8075136.21045601i</v>
      </c>
      <c r="C66">
        <f t="shared" si="1"/>
        <v>391.18185802190698</v>
      </c>
      <c r="D66">
        <f t="shared" si="2"/>
        <v>8075136.21045601</v>
      </c>
      <c r="E66" t="e">
        <f>((C66-' Experimetal S3_1'!B62)^2+(D66-' Experimetal S3_1'!#REF!)^2)/((' Experimetal S3_1'!B62)^2+(' Experimetal S3_1'!#REF!)^2)</f>
        <v>#REF!</v>
      </c>
    </row>
    <row r="67" spans="1:5">
      <c r="A67" t="str">
        <f>IMPOWER(IMPRODUCT($C$5,' Experimetal S3_1'!A63*2*PI()),$C$4)</f>
        <v>3.08090625787592E-18+0.0502944152691392i</v>
      </c>
      <c r="B67" t="str">
        <f t="shared" si="0"/>
        <v>391.181858041701-10778631.8002958i</v>
      </c>
      <c r="C67">
        <f t="shared" si="1"/>
        <v>391.18185804170099</v>
      </c>
      <c r="D67">
        <f t="shared" si="2"/>
        <v>10778631.8002958</v>
      </c>
      <c r="E67" t="e">
        <f>((C67-' Experimetal S3_1'!B63)^2+(D67-' Experimetal S3_1'!#REF!)^2)/((' Experimetal S3_1'!B63)^2+(' Experimetal S3_1'!#REF!)^2)</f>
        <v>#REF!</v>
      </c>
    </row>
    <row r="68" spans="1:5">
      <c r="A68" t="str">
        <f>IMPOWER(IMPRODUCT($C$5,' Experimetal S3_1'!A64*2*PI()),$C$4)</f>
        <v>0</v>
      </c>
      <c r="B68" t="e">
        <f t="shared" si="0"/>
        <v>#NUM!</v>
      </c>
      <c r="C68" t="e">
        <f t="shared" si="1"/>
        <v>#NUM!</v>
      </c>
      <c r="D68" t="e">
        <f t="shared" si="2"/>
        <v>#NUM!</v>
      </c>
      <c r="E68" t="e">
        <f>((C68-' Experimetal S3_1'!B64)^2+(D68-' Experimetal S3_1'!#REF!)^2)/((' Experimetal S3_1'!B64)^2+(' Experimetal S3_1'!#REF!)^2)</f>
        <v>#NUM!</v>
      </c>
    </row>
    <row r="69" spans="1:5">
      <c r="A69" t="str">
        <f>IMPOWER(IMPRODUCT($C$5,' Experimetal S3_1'!A65*2*PI()),$C$4)</f>
        <v>0</v>
      </c>
      <c r="B69" t="e">
        <f t="shared" si="0"/>
        <v>#NUM!</v>
      </c>
      <c r="C69" t="e">
        <f t="shared" si="1"/>
        <v>#NUM!</v>
      </c>
      <c r="D69" t="e">
        <f t="shared" si="2"/>
        <v>#NUM!</v>
      </c>
      <c r="E69" t="e">
        <f>((C69-' Experimetal S3_1'!B65)^2+(D69-' Experimetal S3_1'!#REF!)^2)/((' Experimetal S3_1'!B65)^2+(' Experimetal S3_1'!#REF!)^2)</f>
        <v>#NUM!</v>
      </c>
    </row>
    <row r="70" spans="1:5">
      <c r="A70" t="str">
        <f>IMPOWER(IMPRODUCT($C$5,' Experimetal S3_1'!A66*2*PI()),$C$4)</f>
        <v>0</v>
      </c>
      <c r="B70" t="e">
        <f t="shared" si="0"/>
        <v>#NUM!</v>
      </c>
      <c r="C70" t="e">
        <f t="shared" si="1"/>
        <v>#NUM!</v>
      </c>
      <c r="D70" t="e">
        <f t="shared" si="2"/>
        <v>#NUM!</v>
      </c>
      <c r="E70" t="e">
        <f>((C70-' Experimetal S3_1'!B66)^2+(D70-' Experimetal S3_1'!#REF!)^2)/((' Experimetal S3_1'!B66)^2+(' Experimetal S3_1'!#REF!)^2)</f>
        <v>#NUM!</v>
      </c>
    </row>
    <row r="71" spans="1:5">
      <c r="A71" t="str">
        <f>IMPOWER(IMPRODUCT($C$5,' Experimetal S3_1'!A67*2*PI()),$C$4)</f>
        <v>0</v>
      </c>
      <c r="B71" t="e">
        <f t="shared" si="0"/>
        <v>#NUM!</v>
      </c>
      <c r="C71" t="e">
        <f t="shared" si="1"/>
        <v>#NUM!</v>
      </c>
      <c r="D71" t="e">
        <f t="shared" si="2"/>
        <v>#NUM!</v>
      </c>
      <c r="E71" t="e">
        <f>((C71-' Experimetal S3_1'!B67)^2+(D71-' Experimetal S3_1'!#REF!)^2)/((' Experimetal S3_1'!B67)^2+(' Experimetal S3_1'!#REF!)^2)</f>
        <v>#NUM!</v>
      </c>
    </row>
    <row r="72" spans="1:5">
      <c r="A72" t="str">
        <f>IMPOWER(IMPRODUCT($C$5,' Experimetal S3_1'!A68*2*PI()),$C$4)</f>
        <v>0</v>
      </c>
      <c r="B72" t="e">
        <f t="shared" si="0"/>
        <v>#NUM!</v>
      </c>
      <c r="C72" t="e">
        <f t="shared" si="1"/>
        <v>#NUM!</v>
      </c>
      <c r="D72" t="e">
        <f t="shared" si="2"/>
        <v>#NUM!</v>
      </c>
      <c r="E72" t="e">
        <f>((C72-' Experimetal S3_1'!B68)^2+(D72-' Experimetal S3_1'!#REF!)^2)/((' Experimetal S3_1'!B68)^2+(' Experimetal S3_1'!#REF!)^2)</f>
        <v>#NUM!</v>
      </c>
    </row>
    <row r="73" spans="1:5">
      <c r="A73" t="str">
        <f>IMPOWER(IMPRODUCT($C$5,' Experimetal S3_1'!A69*2*PI()),$C$4)</f>
        <v>0</v>
      </c>
      <c r="B73" t="e">
        <f t="shared" ref="B73:B107" si="3">IMDIV(IMDIV(IMPRODUCT(COMPLEX(2,0),COMPLEX($C$2,0),_xlfn.IMCOSH(IMSQRT(IMPRODUCT(A73,COMPLEX($C$3,0))))),_xlfn.IMSINH(IMSQRT(IMPRODUCT(A73,COMPLEX($C$3,0))))),IMSQRT(IMPRODUCT(A73,COMPLEX($C$3,0))))</f>
        <v>#NUM!</v>
      </c>
      <c r="C73" t="e">
        <f t="shared" ref="C73:C107" si="4">IMREAL(B73)</f>
        <v>#NUM!</v>
      </c>
      <c r="D73" t="e">
        <f t="shared" ref="D73:D107" si="5">-IMAGINARY(B73)</f>
        <v>#NUM!</v>
      </c>
      <c r="E73" t="e">
        <f>((C73-' Experimetal S3_1'!B69)^2+(D73-' Experimetal S3_1'!#REF!)^2)/((' Experimetal S3_1'!B69)^2+(' Experimetal S3_1'!#REF!)^2)</f>
        <v>#NUM!</v>
      </c>
    </row>
    <row r="74" spans="1:5">
      <c r="A74" t="str">
        <f>IMPOWER(IMPRODUCT($C$5,' Experimetal S3_1'!A70*2*PI()),$C$4)</f>
        <v>0</v>
      </c>
      <c r="B74" t="e">
        <f t="shared" si="3"/>
        <v>#NUM!</v>
      </c>
      <c r="C74" t="e">
        <f t="shared" si="4"/>
        <v>#NUM!</v>
      </c>
      <c r="D74" t="e">
        <f t="shared" si="5"/>
        <v>#NUM!</v>
      </c>
      <c r="E74" t="e">
        <f>((C74-' Experimetal S3_1'!B70)^2+(D74-' Experimetal S3_1'!#REF!)^2)/((' Experimetal S3_1'!B70)^2+(' Experimetal S3_1'!#REF!)^2)</f>
        <v>#NUM!</v>
      </c>
    </row>
    <row r="75" spans="1:5">
      <c r="A75" t="str">
        <f>IMPOWER(IMPRODUCT($C$5,' Experimetal S3_1'!A71*2*PI()),$C$4)</f>
        <v>0</v>
      </c>
      <c r="B75" t="e">
        <f t="shared" si="3"/>
        <v>#NUM!</v>
      </c>
      <c r="C75" t="e">
        <f t="shared" si="4"/>
        <v>#NUM!</v>
      </c>
      <c r="D75" t="e">
        <f t="shared" si="5"/>
        <v>#NUM!</v>
      </c>
      <c r="E75" t="e">
        <f>((C75-' Experimetal S3_1'!B71)^2+(D75-' Experimetal S3_1'!#REF!)^2)/((' Experimetal S3_1'!B71)^2+(' Experimetal S3_1'!#REF!)^2)</f>
        <v>#NUM!</v>
      </c>
    </row>
    <row r="76" spans="1:5">
      <c r="A76" t="str">
        <f>IMPOWER(IMPRODUCT($C$5,' Experimetal S3_1'!A72*2*PI()),$C$4)</f>
        <v>0</v>
      </c>
      <c r="B76" t="e">
        <f t="shared" si="3"/>
        <v>#NUM!</v>
      </c>
      <c r="C76" t="e">
        <f t="shared" si="4"/>
        <v>#NUM!</v>
      </c>
      <c r="D76" t="e">
        <f t="shared" si="5"/>
        <v>#NUM!</v>
      </c>
      <c r="E76" t="e">
        <f>((C76-' Experimetal S3_1'!B72)^2+(D76-' Experimetal S3_1'!#REF!)^2)/((' Experimetal S3_1'!B72)^2+(' Experimetal S3_1'!#REF!)^2)</f>
        <v>#NUM!</v>
      </c>
    </row>
    <row r="77" spans="1:5">
      <c r="A77" t="str">
        <f>IMPOWER(IMPRODUCT($C$5,' Experimetal S3_1'!A73*2*PI()),$C$4)</f>
        <v>0</v>
      </c>
      <c r="B77" t="e">
        <f t="shared" si="3"/>
        <v>#NUM!</v>
      </c>
      <c r="C77" t="e">
        <f t="shared" si="4"/>
        <v>#NUM!</v>
      </c>
      <c r="D77" t="e">
        <f t="shared" si="5"/>
        <v>#NUM!</v>
      </c>
      <c r="E77" t="e">
        <f>((C77-' Experimetal S3_1'!B73)^2+(D77-' Experimetal S3_1'!#REF!)^2)/((' Experimetal S3_1'!B73)^2+(' Experimetal S3_1'!#REF!)^2)</f>
        <v>#NUM!</v>
      </c>
    </row>
    <row r="78" spans="1:5">
      <c r="A78" t="str">
        <f>IMPOWER(IMPRODUCT($C$5,' Experimetal S3_1'!A74*2*PI()),$C$4)</f>
        <v>0</v>
      </c>
      <c r="B78" t="e">
        <f t="shared" si="3"/>
        <v>#NUM!</v>
      </c>
      <c r="C78" t="e">
        <f t="shared" si="4"/>
        <v>#NUM!</v>
      </c>
      <c r="D78" t="e">
        <f t="shared" si="5"/>
        <v>#NUM!</v>
      </c>
      <c r="E78" t="e">
        <f>((C78-' Experimetal S3_1'!B74)^2+(D78-' Experimetal S3_1'!#REF!)^2)/((' Experimetal S3_1'!B74)^2+(' Experimetal S3_1'!#REF!)^2)</f>
        <v>#NUM!</v>
      </c>
    </row>
    <row r="79" spans="1:5">
      <c r="A79" t="str">
        <f>IMPOWER(IMPRODUCT($C$5,' Experimetal S3_1'!A75*2*PI()),$C$4)</f>
        <v>0</v>
      </c>
      <c r="B79" t="e">
        <f t="shared" si="3"/>
        <v>#NUM!</v>
      </c>
      <c r="C79" t="e">
        <f t="shared" si="4"/>
        <v>#NUM!</v>
      </c>
      <c r="D79" t="e">
        <f t="shared" si="5"/>
        <v>#NUM!</v>
      </c>
      <c r="E79" t="e">
        <f>((C79-' Experimetal S3_1'!B75)^2+(D79-' Experimetal S3_1'!#REF!)^2)/((' Experimetal S3_1'!B75)^2+(' Experimetal S3_1'!#REF!)^2)</f>
        <v>#NUM!</v>
      </c>
    </row>
    <row r="80" spans="1:5">
      <c r="A80" t="str">
        <f>IMPOWER(IMPRODUCT($C$5,' Experimetal S3_1'!A76*2*PI()),$C$4)</f>
        <v>0</v>
      </c>
      <c r="B80" t="e">
        <f t="shared" si="3"/>
        <v>#NUM!</v>
      </c>
      <c r="C80" t="e">
        <f t="shared" si="4"/>
        <v>#NUM!</v>
      </c>
      <c r="D80" t="e">
        <f t="shared" si="5"/>
        <v>#NUM!</v>
      </c>
      <c r="E80" t="e">
        <f>((C80-' Experimetal S3_1'!B76)^2+(D80-' Experimetal S3_1'!#REF!)^2)/((' Experimetal S3_1'!B76)^2+(' Experimetal S3_1'!#REF!)^2)</f>
        <v>#NUM!</v>
      </c>
    </row>
    <row r="81" spans="1:5">
      <c r="A81" t="str">
        <f>IMPOWER(IMPRODUCT($C$5,' Experimetal S3_1'!A77*2*PI()),$C$4)</f>
        <v>0</v>
      </c>
      <c r="B81" t="e">
        <f t="shared" si="3"/>
        <v>#NUM!</v>
      </c>
      <c r="C81" t="e">
        <f t="shared" si="4"/>
        <v>#NUM!</v>
      </c>
      <c r="D81" t="e">
        <f t="shared" si="5"/>
        <v>#NUM!</v>
      </c>
      <c r="E81" t="e">
        <f>((C81-' Experimetal S3_1'!B77)^2+(D81-' Experimetal S3_1'!#REF!)^2)/((' Experimetal S3_1'!B77)^2+(' Experimetal S3_1'!#REF!)^2)</f>
        <v>#NUM!</v>
      </c>
    </row>
    <row r="82" spans="1:5">
      <c r="A82" t="str">
        <f>IMPOWER(IMPRODUCT($C$5,' Experimetal S3_1'!A78*2*PI()),$C$4)</f>
        <v>0</v>
      </c>
      <c r="B82" t="e">
        <f t="shared" si="3"/>
        <v>#NUM!</v>
      </c>
      <c r="C82" t="e">
        <f t="shared" si="4"/>
        <v>#NUM!</v>
      </c>
      <c r="D82" t="e">
        <f t="shared" si="5"/>
        <v>#NUM!</v>
      </c>
      <c r="E82" t="e">
        <f>((C82-' Experimetal S3_1'!B78)^2+(D82-' Experimetal S3_1'!#REF!)^2)/((' Experimetal S3_1'!B78)^2+(' Experimetal S3_1'!#REF!)^2)</f>
        <v>#NUM!</v>
      </c>
    </row>
    <row r="83" spans="1:5">
      <c r="A83" t="str">
        <f>IMPOWER(IMPRODUCT($C$5,' Experimetal S3_1'!A79*2*PI()),$C$4)</f>
        <v>0</v>
      </c>
      <c r="B83" t="e">
        <f t="shared" si="3"/>
        <v>#NUM!</v>
      </c>
      <c r="C83" t="e">
        <f t="shared" si="4"/>
        <v>#NUM!</v>
      </c>
      <c r="D83" t="e">
        <f t="shared" si="5"/>
        <v>#NUM!</v>
      </c>
      <c r="E83" t="e">
        <f>((C83-' Experimetal S3_1'!B79)^2+(D83-' Experimetal S3_1'!#REF!)^2)/((' Experimetal S3_1'!B79)^2+(' Experimetal S3_1'!#REF!)^2)</f>
        <v>#NUM!</v>
      </c>
    </row>
    <row r="84" spans="1:5">
      <c r="A84" t="str">
        <f>IMPOWER(IMPRODUCT($C$5,' Experimetal S3_1'!A80*2*PI()),$C$4)</f>
        <v>0</v>
      </c>
      <c r="B84" t="e">
        <f t="shared" si="3"/>
        <v>#NUM!</v>
      </c>
      <c r="C84" t="e">
        <f t="shared" si="4"/>
        <v>#NUM!</v>
      </c>
      <c r="D84" t="e">
        <f t="shared" si="5"/>
        <v>#NUM!</v>
      </c>
      <c r="E84" t="e">
        <f>((C84-' Experimetal S3_1'!B80)^2+(D84-' Experimetal S3_1'!#REF!)^2)/((' Experimetal S3_1'!B80)^2+(' Experimetal S3_1'!#REF!)^2)</f>
        <v>#NUM!</v>
      </c>
    </row>
    <row r="85" spans="1:5">
      <c r="A85" t="str">
        <f>IMPOWER(IMPRODUCT($C$5,' Experimetal S3_1'!A81*2*PI()),$C$4)</f>
        <v>0</v>
      </c>
      <c r="B85" t="e">
        <f t="shared" si="3"/>
        <v>#NUM!</v>
      </c>
      <c r="C85" t="e">
        <f t="shared" si="4"/>
        <v>#NUM!</v>
      </c>
      <c r="D85" t="e">
        <f t="shared" si="5"/>
        <v>#NUM!</v>
      </c>
      <c r="E85" t="e">
        <f>((C85-' Experimetal S3_1'!B81)^2+(D85-' Experimetal S3_1'!#REF!)^2)/((' Experimetal S3_1'!B81)^2+(' Experimetal S3_1'!#REF!)^2)</f>
        <v>#NUM!</v>
      </c>
    </row>
    <row r="86" spans="1:5">
      <c r="A86" t="str">
        <f>IMPOWER(IMPRODUCT($C$5,' Experimetal S3_1'!A82*2*PI()),$C$4)</f>
        <v>0</v>
      </c>
      <c r="B86" t="e">
        <f t="shared" si="3"/>
        <v>#NUM!</v>
      </c>
      <c r="C86" t="e">
        <f t="shared" si="4"/>
        <v>#NUM!</v>
      </c>
      <c r="D86" t="e">
        <f t="shared" si="5"/>
        <v>#NUM!</v>
      </c>
      <c r="E86" t="e">
        <f>((C86-' Experimetal S3_1'!B82)^2+(D86-' Experimetal S3_1'!#REF!)^2)/((' Experimetal S3_1'!B82)^2+(' Experimetal S3_1'!#REF!)^2)</f>
        <v>#NUM!</v>
      </c>
    </row>
    <row r="87" spans="1:5">
      <c r="A87" t="str">
        <f>IMPOWER(IMPRODUCT($C$5,' Experimetal S3_1'!A83*2*PI()),$C$4)</f>
        <v>0</v>
      </c>
      <c r="B87" t="e">
        <f t="shared" si="3"/>
        <v>#NUM!</v>
      </c>
      <c r="C87" t="e">
        <f t="shared" si="4"/>
        <v>#NUM!</v>
      </c>
      <c r="D87" t="e">
        <f t="shared" si="5"/>
        <v>#NUM!</v>
      </c>
      <c r="E87" t="e">
        <f>((C87-' Experimetal S3_1'!B83)^2+(D87-' Experimetal S3_1'!#REF!)^2)/((' Experimetal S3_1'!B83)^2+(' Experimetal S3_1'!#REF!)^2)</f>
        <v>#NUM!</v>
      </c>
    </row>
    <row r="88" spans="1:5">
      <c r="A88" t="str">
        <f>IMPOWER(IMPRODUCT($C$5,' Experimetal S3_1'!A84*2*PI()),$C$4)</f>
        <v>0</v>
      </c>
      <c r="B88" t="e">
        <f t="shared" si="3"/>
        <v>#NUM!</v>
      </c>
      <c r="C88" t="e">
        <f t="shared" si="4"/>
        <v>#NUM!</v>
      </c>
      <c r="D88" t="e">
        <f t="shared" si="5"/>
        <v>#NUM!</v>
      </c>
      <c r="E88" t="e">
        <f>((C88-' Experimetal S3_1'!B84)^2+(D88-' Experimetal S3_1'!#REF!)^2)/((' Experimetal S3_1'!B84)^2+(' Experimetal S3_1'!#REF!)^2)</f>
        <v>#NUM!</v>
      </c>
    </row>
    <row r="89" spans="1:5">
      <c r="A89" t="str">
        <f>IMPOWER(IMPRODUCT($C$5,' Experimetal S3_1'!A85*2*PI()),$C$4)</f>
        <v>0</v>
      </c>
      <c r="B89" t="e">
        <f t="shared" si="3"/>
        <v>#NUM!</v>
      </c>
      <c r="C89" t="e">
        <f t="shared" si="4"/>
        <v>#NUM!</v>
      </c>
      <c r="D89" t="e">
        <f t="shared" si="5"/>
        <v>#NUM!</v>
      </c>
      <c r="E89" t="e">
        <f>((C89-' Experimetal S3_1'!B85)^2+(D89-' Experimetal S3_1'!#REF!)^2)/((' Experimetal S3_1'!B85)^2+(' Experimetal S3_1'!#REF!)^2)</f>
        <v>#NUM!</v>
      </c>
    </row>
    <row r="90" spans="1:5">
      <c r="A90" t="str">
        <f>IMPOWER(IMPRODUCT($C$5,' Experimetal S3_1'!A86*2*PI()),$C$4)</f>
        <v>0</v>
      </c>
      <c r="B90" t="e">
        <f t="shared" si="3"/>
        <v>#NUM!</v>
      </c>
      <c r="C90" t="e">
        <f t="shared" si="4"/>
        <v>#NUM!</v>
      </c>
      <c r="D90" t="e">
        <f t="shared" si="5"/>
        <v>#NUM!</v>
      </c>
      <c r="E90" t="e">
        <f>((C90-' Experimetal S3_1'!B86)^2+(D90-' Experimetal S3_1'!#REF!)^2)/((' Experimetal S3_1'!B86)^2+(' Experimetal S3_1'!#REF!)^2)</f>
        <v>#NUM!</v>
      </c>
    </row>
    <row r="91" spans="1:5">
      <c r="A91" t="str">
        <f>IMPOWER(IMPRODUCT($C$5,' Experimetal S3_1'!A87*2*PI()),$C$4)</f>
        <v>0</v>
      </c>
      <c r="B91" t="e">
        <f t="shared" si="3"/>
        <v>#NUM!</v>
      </c>
      <c r="C91" t="e">
        <f t="shared" si="4"/>
        <v>#NUM!</v>
      </c>
      <c r="D91" t="e">
        <f t="shared" si="5"/>
        <v>#NUM!</v>
      </c>
      <c r="E91" t="e">
        <f>((C91-' Experimetal S3_1'!B87)^2+(D91-' Experimetal S3_1'!#REF!)^2)/((' Experimetal S3_1'!B87)^2+(' Experimetal S3_1'!#REF!)^2)</f>
        <v>#NUM!</v>
      </c>
    </row>
    <row r="92" spans="1:5">
      <c r="A92" t="str">
        <f>IMPOWER(IMPRODUCT($C$5,' Experimetal S3_1'!A88*2*PI()),$C$4)</f>
        <v>0</v>
      </c>
      <c r="B92" t="e">
        <f t="shared" si="3"/>
        <v>#NUM!</v>
      </c>
      <c r="C92" t="e">
        <f t="shared" si="4"/>
        <v>#NUM!</v>
      </c>
      <c r="D92" t="e">
        <f t="shared" si="5"/>
        <v>#NUM!</v>
      </c>
      <c r="E92" t="e">
        <f>((C92-' Experimetal S3_1'!B88)^2+(D92-' Experimetal S3_1'!#REF!)^2)/((' Experimetal S3_1'!B88)^2+(' Experimetal S3_1'!#REF!)^2)</f>
        <v>#NUM!</v>
      </c>
    </row>
    <row r="93" spans="1:5">
      <c r="A93" t="str">
        <f>IMPOWER(IMPRODUCT($C$5,' Experimetal S3_1'!A89*2*PI()),$C$4)</f>
        <v>0</v>
      </c>
      <c r="B93" t="e">
        <f t="shared" si="3"/>
        <v>#NUM!</v>
      </c>
      <c r="C93" t="e">
        <f t="shared" si="4"/>
        <v>#NUM!</v>
      </c>
      <c r="D93" t="e">
        <f t="shared" si="5"/>
        <v>#NUM!</v>
      </c>
      <c r="E93" t="e">
        <f>((C93-' Experimetal S3_1'!B89)^2+(D93-' Experimetal S3_1'!#REF!)^2)/((' Experimetal S3_1'!B89)^2+(' Experimetal S3_1'!#REF!)^2)</f>
        <v>#NUM!</v>
      </c>
    </row>
    <row r="94" spans="1:5">
      <c r="A94" t="str">
        <f>IMPOWER(IMPRODUCT($C$5,' Experimetal S3_1'!A90*2*PI()),$C$4)</f>
        <v>0</v>
      </c>
      <c r="B94" t="e">
        <f t="shared" si="3"/>
        <v>#NUM!</v>
      </c>
      <c r="C94" t="e">
        <f t="shared" si="4"/>
        <v>#NUM!</v>
      </c>
      <c r="D94" t="e">
        <f t="shared" si="5"/>
        <v>#NUM!</v>
      </c>
      <c r="E94" t="e">
        <f>((C94-' Experimetal S3_1'!B90)^2+(D94-' Experimetal S3_1'!#REF!)^2)/((' Experimetal S3_1'!B90)^2+(' Experimetal S3_1'!#REF!)^2)</f>
        <v>#NUM!</v>
      </c>
    </row>
    <row r="95" spans="1:5">
      <c r="A95" t="str">
        <f>IMPOWER(IMPRODUCT($C$5,' Experimetal S3_1'!A91*2*PI()),$C$4)</f>
        <v>0</v>
      </c>
      <c r="B95" t="e">
        <f t="shared" si="3"/>
        <v>#NUM!</v>
      </c>
      <c r="C95" t="e">
        <f t="shared" si="4"/>
        <v>#NUM!</v>
      </c>
      <c r="D95" t="e">
        <f t="shared" si="5"/>
        <v>#NUM!</v>
      </c>
      <c r="E95" t="e">
        <f>((C95-' Experimetal S3_1'!B91)^2+(D95-' Experimetal S3_1'!#REF!)^2)/((' Experimetal S3_1'!B91)^2+(' Experimetal S3_1'!#REF!)^2)</f>
        <v>#NUM!</v>
      </c>
    </row>
    <row r="96" spans="1:5">
      <c r="A96" t="str">
        <f>IMPOWER(IMPRODUCT($C$5,' Experimetal S3_1'!A92*2*PI()),$C$4)</f>
        <v>0</v>
      </c>
      <c r="B96" t="e">
        <f t="shared" si="3"/>
        <v>#NUM!</v>
      </c>
      <c r="C96" t="e">
        <f t="shared" si="4"/>
        <v>#NUM!</v>
      </c>
      <c r="D96" t="e">
        <f t="shared" si="5"/>
        <v>#NUM!</v>
      </c>
      <c r="E96" t="e">
        <f>((C96-' Experimetal S3_1'!B92)^2+(D96-' Experimetal S3_1'!#REF!)^2)/((' Experimetal S3_1'!B92)^2+(' Experimetal S3_1'!#REF!)^2)</f>
        <v>#NUM!</v>
      </c>
    </row>
    <row r="97" spans="1:5">
      <c r="A97" t="str">
        <f>IMPOWER(IMPRODUCT($C$5,' Experimetal S3_1'!A93*2*PI()),$C$4)</f>
        <v>0</v>
      </c>
      <c r="B97" t="e">
        <f t="shared" si="3"/>
        <v>#NUM!</v>
      </c>
      <c r="C97" t="e">
        <f t="shared" si="4"/>
        <v>#NUM!</v>
      </c>
      <c r="D97" t="e">
        <f t="shared" si="5"/>
        <v>#NUM!</v>
      </c>
      <c r="E97" t="e">
        <f>((C97-' Experimetal S3_1'!B93)^2+(D97-' Experimetal S3_1'!#REF!)^2)/((' Experimetal S3_1'!B93)^2+(' Experimetal S3_1'!#REF!)^2)</f>
        <v>#NUM!</v>
      </c>
    </row>
    <row r="98" spans="1:5">
      <c r="A98" t="str">
        <f>IMPOWER(IMPRODUCT($C$5,' Experimetal S3_1'!A94*2*PI()),$C$4)</f>
        <v>0</v>
      </c>
      <c r="B98" t="e">
        <f t="shared" si="3"/>
        <v>#NUM!</v>
      </c>
      <c r="C98" t="e">
        <f t="shared" si="4"/>
        <v>#NUM!</v>
      </c>
      <c r="D98" t="e">
        <f t="shared" si="5"/>
        <v>#NUM!</v>
      </c>
      <c r="E98" t="e">
        <f>((C98-' Experimetal S3_1'!B94)^2+(D98-' Experimetal S3_1'!#REF!)^2)/((' Experimetal S3_1'!B94)^2+(' Experimetal S3_1'!#REF!)^2)</f>
        <v>#NUM!</v>
      </c>
    </row>
    <row r="99" spans="1:5">
      <c r="A99" t="str">
        <f>IMPOWER(IMPRODUCT($C$5,' Experimetal S3_1'!A95*2*PI()),$C$4)</f>
        <v>0</v>
      </c>
      <c r="B99" t="e">
        <f t="shared" si="3"/>
        <v>#NUM!</v>
      </c>
      <c r="C99" t="e">
        <f t="shared" si="4"/>
        <v>#NUM!</v>
      </c>
      <c r="D99" t="e">
        <f t="shared" si="5"/>
        <v>#NUM!</v>
      </c>
      <c r="E99" t="e">
        <f>((C99-' Experimetal S3_1'!B95)^2+(D99-' Experimetal S3_1'!#REF!)^2)/((' Experimetal S3_1'!B95)^2+(' Experimetal S3_1'!#REF!)^2)</f>
        <v>#NUM!</v>
      </c>
    </row>
    <row r="100" spans="1:5">
      <c r="A100" t="str">
        <f>IMPOWER(IMPRODUCT($C$5,' Experimetal S3_1'!A96*2*PI()),$C$4)</f>
        <v>0</v>
      </c>
      <c r="B100" t="e">
        <f t="shared" si="3"/>
        <v>#NUM!</v>
      </c>
      <c r="C100" t="e">
        <f t="shared" si="4"/>
        <v>#NUM!</v>
      </c>
      <c r="D100" t="e">
        <f t="shared" si="5"/>
        <v>#NUM!</v>
      </c>
      <c r="E100" t="e">
        <f>((C100-' Experimetal S3_1'!B96)^2+(D100-' Experimetal S3_1'!#REF!)^2)/((' Experimetal S3_1'!B96)^2+(' Experimetal S3_1'!#REF!)^2)</f>
        <v>#NUM!</v>
      </c>
    </row>
    <row r="101" spans="1:5">
      <c r="A101" t="str">
        <f>IMPOWER(IMPRODUCT($C$5,' Experimetal S3_1'!A97*2*PI()),$C$4)</f>
        <v>0</v>
      </c>
      <c r="B101" t="e">
        <f t="shared" si="3"/>
        <v>#NUM!</v>
      </c>
      <c r="C101" t="e">
        <f t="shared" si="4"/>
        <v>#NUM!</v>
      </c>
      <c r="D101" t="e">
        <f t="shared" si="5"/>
        <v>#NUM!</v>
      </c>
      <c r="E101" t="e">
        <f>((C101-' Experimetal S3_1'!B97)^2+(D101-' Experimetal S3_1'!#REF!)^2)/((' Experimetal S3_1'!B97)^2+(' Experimetal S3_1'!#REF!)^2)</f>
        <v>#NUM!</v>
      </c>
    </row>
    <row r="102" spans="1:5">
      <c r="A102" t="str">
        <f>IMPOWER(IMPRODUCT($C$5,' Experimetal S3_1'!A98*2*PI()),$C$4)</f>
        <v>0</v>
      </c>
      <c r="B102" t="e">
        <f t="shared" si="3"/>
        <v>#NUM!</v>
      </c>
      <c r="C102" t="e">
        <f t="shared" si="4"/>
        <v>#NUM!</v>
      </c>
      <c r="D102" t="e">
        <f t="shared" si="5"/>
        <v>#NUM!</v>
      </c>
      <c r="E102" t="e">
        <f>((C102-' Experimetal S3_1'!B98)^2+(D102-' Experimetal S3_1'!#REF!)^2)/((' Experimetal S3_1'!B98)^2+(' Experimetal S3_1'!#REF!)^2)</f>
        <v>#NUM!</v>
      </c>
    </row>
    <row r="103" spans="1:5">
      <c r="A103" t="str">
        <f>IMPOWER(IMPRODUCT($C$5,' Experimetal S3_1'!A99*2*PI()),$C$4)</f>
        <v>0</v>
      </c>
      <c r="B103" t="e">
        <f t="shared" si="3"/>
        <v>#NUM!</v>
      </c>
      <c r="C103" t="e">
        <f t="shared" si="4"/>
        <v>#NUM!</v>
      </c>
      <c r="D103" t="e">
        <f t="shared" si="5"/>
        <v>#NUM!</v>
      </c>
      <c r="E103" t="e">
        <f>((C103-' Experimetal S3_1'!B99)^2+(D103-' Experimetal S3_1'!#REF!)^2)/((' Experimetal S3_1'!B99)^2+(' Experimetal S3_1'!#REF!)^2)</f>
        <v>#NUM!</v>
      </c>
    </row>
    <row r="104" spans="1:5">
      <c r="A104" t="str">
        <f>IMPOWER(IMPRODUCT($C$5,' Experimetal S3_1'!A100*2*PI()),$C$4)</f>
        <v>0</v>
      </c>
      <c r="B104" t="e">
        <f t="shared" si="3"/>
        <v>#NUM!</v>
      </c>
      <c r="C104" t="e">
        <f t="shared" si="4"/>
        <v>#NUM!</v>
      </c>
      <c r="D104" t="e">
        <f t="shared" si="5"/>
        <v>#NUM!</v>
      </c>
      <c r="E104" t="e">
        <f>((C104-' Experimetal S3_1'!B100)^2+(D104-' Experimetal S3_1'!#REF!)^2)/((' Experimetal S3_1'!B100)^2+(' Experimetal S3_1'!#REF!)^2)</f>
        <v>#NUM!</v>
      </c>
    </row>
    <row r="105" spans="1:5">
      <c r="A105" t="str">
        <f>IMPOWER(IMPRODUCT($C$5,' Experimetal S3_1'!A101*2*PI()),$C$4)</f>
        <v>0</v>
      </c>
      <c r="B105" t="e">
        <f t="shared" si="3"/>
        <v>#NUM!</v>
      </c>
      <c r="C105" t="e">
        <f t="shared" si="4"/>
        <v>#NUM!</v>
      </c>
      <c r="D105" t="e">
        <f t="shared" si="5"/>
        <v>#NUM!</v>
      </c>
      <c r="E105" t="e">
        <f>((C105-' Experimetal S3_1'!B101)^2+(D105-' Experimetal S3_1'!#REF!)^2)/((' Experimetal S3_1'!B101)^2+(' Experimetal S3_1'!#REF!)^2)</f>
        <v>#NUM!</v>
      </c>
    </row>
    <row r="106" spans="1:5">
      <c r="A106" t="str">
        <f>IMPOWER(IMPRODUCT($C$5,' Experimetal S3_1'!A102*2*PI()),$C$4)</f>
        <v>0</v>
      </c>
      <c r="B106" t="e">
        <f t="shared" si="3"/>
        <v>#NUM!</v>
      </c>
      <c r="C106" t="e">
        <f t="shared" si="4"/>
        <v>#NUM!</v>
      </c>
      <c r="D106" t="e">
        <f t="shared" si="5"/>
        <v>#NUM!</v>
      </c>
      <c r="E106" t="e">
        <f>((C106-' Experimetal S3_1'!B102)^2+(D106-' Experimetal S3_1'!#REF!)^2)/((' Experimetal S3_1'!B102)^2+(' Experimetal S3_1'!#REF!)^2)</f>
        <v>#NUM!</v>
      </c>
    </row>
    <row r="107" spans="1:5">
      <c r="A107" t="str">
        <f>IMPOWER(IMPRODUCT($C$5,' Experimetal S3_1'!A103*2*PI()),$C$4)</f>
        <v>0</v>
      </c>
      <c r="B107" t="e">
        <f t="shared" si="3"/>
        <v>#NUM!</v>
      </c>
      <c r="C107" t="e">
        <f t="shared" si="4"/>
        <v>#NUM!</v>
      </c>
      <c r="D107" t="e">
        <f t="shared" si="5"/>
        <v>#NUM!</v>
      </c>
      <c r="E107" t="e">
        <f>((C107-' Experimetal S3_1'!B103)^2+(D107-' Experimetal S3_1'!#REF!)^2)/((' Experimetal S3_1'!B103)^2+(' Experimetal S3_1'!#REF!)^2)</f>
        <v>#NUM!</v>
      </c>
    </row>
    <row r="108" spans="1:5">
      <c r="D108" t="s">
        <v>19</v>
      </c>
      <c r="E108" t="e">
        <f>+SUM(E8:E107)</f>
        <v>#REF!</v>
      </c>
    </row>
  </sheetData>
  <mergeCells count="1">
    <mergeCell ref="B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 Experimetal S3_1</vt:lpstr>
      <vt:lpstr> Experimetal S3_2</vt:lpstr>
      <vt:lpstr>Sheet2</vt:lpstr>
      <vt:lpstr>Uniform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</dc:creator>
  <cp:lastModifiedBy>Yugal Sharma</cp:lastModifiedBy>
  <dcterms:created xsi:type="dcterms:W3CDTF">2023-08-11T05:36:54Z</dcterms:created>
  <dcterms:modified xsi:type="dcterms:W3CDTF">2024-05-13T10:49:46Z</dcterms:modified>
</cp:coreProperties>
</file>