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EIS mpt files\basu single\"/>
    </mc:Choice>
  </mc:AlternateContent>
  <xr:revisionPtr revIDLastSave="0" documentId="13_ncr:1_{4E2F1682-5E16-4F35-BDD1-3ED0FA09E343}" xr6:coauthVersionLast="36" xr6:coauthVersionMax="36" xr10:uidLastSave="{00000000-0000-0000-0000-000000000000}"/>
  <bookViews>
    <workbookView xWindow="0" yWindow="0" windowWidth="21570" windowHeight="9285" xr2:uid="{6A581594-5CD7-44DC-B020-6FA0BFB8B920}"/>
  </bookViews>
  <sheets>
    <sheet name="Sheet1" sheetId="6" r:id="rId1"/>
    <sheet name="Experimental" sheetId="2" r:id="rId2"/>
    <sheet name="Sheet2" sheetId="7" r:id="rId3"/>
    <sheet name="Uniform" sheetId="3" r:id="rId4"/>
  </sheets>
  <definedNames>
    <definedName name="solver_adj" localSheetId="3" hidden="1">Uniform!$C$2,Uniform!$C$3,Uniform!$C$4</definedName>
    <definedName name="solver_cvg" localSheetId="3" hidden="1">0.000000001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Uniform!$C$2</definedName>
    <definedName name="solver_lhs2" localSheetId="3" hidden="1">Uniform!$C$2</definedName>
    <definedName name="solver_lhs3" localSheetId="3" hidden="1">Uniform!$C$3</definedName>
    <definedName name="solver_lhs4" localSheetId="3" hidden="1">Uniform!$C$3</definedName>
    <definedName name="solver_lhs5" localSheetId="3" hidden="1">Uniform!$C$4</definedName>
    <definedName name="solver_lhs6" localSheetId="3" hidden="1">Uniform!$C$4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Uniform!$F$3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3" hidden="1">3*(Experimental!$B$4-Experimental!$B$103)</definedName>
    <definedName name="solver_rhs2" localSheetId="3" hidden="1">0.001</definedName>
    <definedName name="solver_rhs3" localSheetId="3" hidden="1">1</definedName>
    <definedName name="solver_rhs4" localSheetId="3" hidden="1">0.00001</definedName>
    <definedName name="solver_rhs5" localSheetId="3" hidden="1">1</definedName>
    <definedName name="solver_rhs6" localSheetId="3" hidden="1">0.1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I2" i="6" s="1"/>
  <c r="C2" i="6"/>
  <c r="C1" i="7"/>
  <c r="A9" i="3" l="1"/>
  <c r="B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2" i="3" s="1"/>
  <c r="A23" i="3"/>
  <c r="A24" i="3"/>
  <c r="A25" i="3"/>
  <c r="B25" i="3" s="1"/>
  <c r="A26" i="3"/>
  <c r="B26" i="3" s="1"/>
  <c r="A27" i="3"/>
  <c r="A28" i="3"/>
  <c r="A29" i="3"/>
  <c r="A30" i="3"/>
  <c r="A31" i="3"/>
  <c r="B31" i="3" s="1"/>
  <c r="A32" i="3"/>
  <c r="A33" i="3"/>
  <c r="B33" i="3" s="1"/>
  <c r="C33" i="3" s="1"/>
  <c r="A34" i="3"/>
  <c r="B34" i="3" s="1"/>
  <c r="A35" i="3"/>
  <c r="B35" i="3" s="1"/>
  <c r="A36" i="3"/>
  <c r="B36" i="3" s="1"/>
  <c r="C36" i="3" s="1"/>
  <c r="A37" i="3"/>
  <c r="A38" i="3"/>
  <c r="A39" i="3"/>
  <c r="A40" i="3"/>
  <c r="A41" i="3"/>
  <c r="A42" i="3"/>
  <c r="A43" i="3"/>
  <c r="A44" i="3"/>
  <c r="A45" i="3"/>
  <c r="B45" i="3" s="1"/>
  <c r="A46" i="3"/>
  <c r="A47" i="3"/>
  <c r="A48" i="3"/>
  <c r="B48" i="3" s="1"/>
  <c r="A49" i="3"/>
  <c r="A50" i="3"/>
  <c r="A51" i="3"/>
  <c r="A52" i="3"/>
  <c r="A53" i="3"/>
  <c r="A54" i="3"/>
  <c r="B54" i="3" s="1"/>
  <c r="C54" i="3" s="1"/>
  <c r="A55" i="3"/>
  <c r="B55" i="3" s="1"/>
  <c r="A56" i="3"/>
  <c r="B56" i="3" s="1"/>
  <c r="A57" i="3"/>
  <c r="B57" i="3" s="1"/>
  <c r="A58" i="3"/>
  <c r="A59" i="3"/>
  <c r="A60" i="3"/>
  <c r="A61" i="3"/>
  <c r="A62" i="3"/>
  <c r="A63" i="3"/>
  <c r="A64" i="3"/>
  <c r="A65" i="3"/>
  <c r="A66" i="3"/>
  <c r="A67" i="3"/>
  <c r="B67" i="3" s="1"/>
  <c r="A68" i="3"/>
  <c r="A69" i="3"/>
  <c r="B69" i="3" s="1"/>
  <c r="C69" i="3" s="1"/>
  <c r="A70" i="3"/>
  <c r="B70" i="3" s="1"/>
  <c r="A71" i="3"/>
  <c r="A72" i="3"/>
  <c r="B72" i="3" s="1"/>
  <c r="C72" i="3" s="1"/>
  <c r="A73" i="3"/>
  <c r="B73" i="3" s="1"/>
  <c r="D73" i="3" s="1"/>
  <c r="A74" i="3"/>
  <c r="A75" i="3"/>
  <c r="B75" i="3" s="1"/>
  <c r="C75" i="3" s="1"/>
  <c r="A76" i="3"/>
  <c r="B76" i="3" s="1"/>
  <c r="C76" i="3" s="1"/>
  <c r="A77" i="3"/>
  <c r="B77" i="3" s="1"/>
  <c r="A78" i="3"/>
  <c r="A79" i="3"/>
  <c r="A80" i="3"/>
  <c r="A81" i="3"/>
  <c r="B81" i="3" s="1"/>
  <c r="A82" i="3"/>
  <c r="B82" i="3" s="1"/>
  <c r="A83" i="3"/>
  <c r="A84" i="3"/>
  <c r="A85" i="3"/>
  <c r="A86" i="3"/>
  <c r="A87" i="3"/>
  <c r="A88" i="3"/>
  <c r="B88" i="3" s="1"/>
  <c r="A89" i="3"/>
  <c r="B89" i="3" s="1"/>
  <c r="A90" i="3"/>
  <c r="A91" i="3"/>
  <c r="B91" i="3" s="1"/>
  <c r="C91" i="3" s="1"/>
  <c r="A92" i="3"/>
  <c r="A93" i="3"/>
  <c r="B93" i="3" s="1"/>
  <c r="C93" i="3" s="1"/>
  <c r="A94" i="3"/>
  <c r="A95" i="3"/>
  <c r="B95" i="3" s="1"/>
  <c r="A96" i="3"/>
  <c r="B96" i="3" s="1"/>
  <c r="C96" i="3" s="1"/>
  <c r="A97" i="3"/>
  <c r="B97" i="3" s="1"/>
  <c r="C97" i="3" s="1"/>
  <c r="A98" i="3"/>
  <c r="B98" i="3" s="1"/>
  <c r="A99" i="3"/>
  <c r="B99" i="3" s="1"/>
  <c r="A100" i="3"/>
  <c r="A101" i="3"/>
  <c r="A102" i="3"/>
  <c r="A103" i="3"/>
  <c r="A104" i="3"/>
  <c r="B104" i="3" s="1"/>
  <c r="C104" i="3" s="1"/>
  <c r="A105" i="3"/>
  <c r="A106" i="3"/>
  <c r="A107" i="3"/>
  <c r="A8" i="3"/>
  <c r="B19" i="3" l="1"/>
  <c r="C19" i="3" s="1"/>
  <c r="B74" i="3"/>
  <c r="D74" i="3" s="1"/>
  <c r="B53" i="3"/>
  <c r="D53" i="3" s="1"/>
  <c r="B32" i="3"/>
  <c r="C32" i="3" s="1"/>
  <c r="C73" i="3"/>
  <c r="E73" i="3" s="1"/>
  <c r="B52" i="3"/>
  <c r="C52" i="3" s="1"/>
  <c r="B94" i="3"/>
  <c r="D94" i="3" s="1"/>
  <c r="B30" i="3"/>
  <c r="C30" i="3" s="1"/>
  <c r="B51" i="3"/>
  <c r="B29" i="3"/>
  <c r="C29" i="3" s="1"/>
  <c r="B92" i="3"/>
  <c r="D92" i="3" s="1"/>
  <c r="B71" i="3"/>
  <c r="D71" i="3" s="1"/>
  <c r="B50" i="3"/>
  <c r="D50" i="3" s="1"/>
  <c r="B28" i="3"/>
  <c r="D28" i="3" s="1"/>
  <c r="B49" i="3"/>
  <c r="D49" i="3" s="1"/>
  <c r="B27" i="3"/>
  <c r="D27" i="3" s="1"/>
  <c r="B90" i="3"/>
  <c r="D90" i="3" s="1"/>
  <c r="B47" i="3"/>
  <c r="C47" i="3" s="1"/>
  <c r="B68" i="3"/>
  <c r="C68" i="3" s="1"/>
  <c r="B24" i="3"/>
  <c r="D24" i="3" s="1"/>
  <c r="B46" i="3"/>
  <c r="D46" i="3" s="1"/>
  <c r="B23" i="3"/>
  <c r="D23" i="3" s="1"/>
  <c r="B87" i="3"/>
  <c r="C87" i="3" s="1"/>
  <c r="B66" i="3"/>
  <c r="C66" i="3" s="1"/>
  <c r="B44" i="3"/>
  <c r="C44" i="3" s="1"/>
  <c r="B21" i="3"/>
  <c r="C21" i="3" s="1"/>
  <c r="B20" i="3"/>
  <c r="C20" i="3" s="1"/>
  <c r="B65" i="3"/>
  <c r="C65" i="3" s="1"/>
  <c r="B85" i="3"/>
  <c r="C85" i="3" s="1"/>
  <c r="B64" i="3"/>
  <c r="C64" i="3" s="1"/>
  <c r="B43" i="3"/>
  <c r="B18" i="3"/>
  <c r="D18" i="3" s="1"/>
  <c r="B107" i="3"/>
  <c r="C107" i="3" s="1"/>
  <c r="B106" i="3"/>
  <c r="C106" i="3" s="1"/>
  <c r="B84" i="3"/>
  <c r="C84" i="3" s="1"/>
  <c r="B17" i="3"/>
  <c r="D17" i="3" s="1"/>
  <c r="B16" i="3"/>
  <c r="C16" i="3" s="1"/>
  <c r="B86" i="3"/>
  <c r="C86" i="3" s="1"/>
  <c r="B105" i="3"/>
  <c r="C105" i="3" s="1"/>
  <c r="B63" i="3"/>
  <c r="C63" i="3" s="1"/>
  <c r="B42" i="3"/>
  <c r="C42" i="3" s="1"/>
  <c r="B83" i="3"/>
  <c r="C83" i="3" s="1"/>
  <c r="B62" i="3"/>
  <c r="C62" i="3" s="1"/>
  <c r="B41" i="3"/>
  <c r="C41" i="3" s="1"/>
  <c r="B15" i="3"/>
  <c r="C15" i="3" s="1"/>
  <c r="B61" i="3"/>
  <c r="C61" i="3" s="1"/>
  <c r="B40" i="3"/>
  <c r="C40" i="3" s="1"/>
  <c r="B14" i="3"/>
  <c r="C14" i="3" s="1"/>
  <c r="B13" i="3"/>
  <c r="D13" i="3" s="1"/>
  <c r="B103" i="3"/>
  <c r="C103" i="3" s="1"/>
  <c r="B60" i="3"/>
  <c r="D60" i="3" s="1"/>
  <c r="B39" i="3"/>
  <c r="C39" i="3" s="1"/>
  <c r="B102" i="3"/>
  <c r="D102" i="3" s="1"/>
  <c r="B80" i="3"/>
  <c r="D80" i="3" s="1"/>
  <c r="B38" i="3"/>
  <c r="D38" i="3" s="1"/>
  <c r="B12" i="3"/>
  <c r="C12" i="3" s="1"/>
  <c r="B101" i="3"/>
  <c r="C101" i="3" s="1"/>
  <c r="B79" i="3"/>
  <c r="C79" i="3" s="1"/>
  <c r="B59" i="3"/>
  <c r="B37" i="3"/>
  <c r="C37" i="3" s="1"/>
  <c r="B11" i="3"/>
  <c r="C11" i="3" s="1"/>
  <c r="B100" i="3"/>
  <c r="C100" i="3" s="1"/>
  <c r="B78" i="3"/>
  <c r="C78" i="3" s="1"/>
  <c r="B58" i="3"/>
  <c r="C58" i="3" s="1"/>
  <c r="B10" i="3"/>
  <c r="D10" i="3" s="1"/>
  <c r="C55" i="3"/>
  <c r="D55" i="3"/>
  <c r="D34" i="3"/>
  <c r="C34" i="3"/>
  <c r="C31" i="3"/>
  <c r="D31" i="3"/>
  <c r="C95" i="3"/>
  <c r="D95" i="3"/>
  <c r="C48" i="3"/>
  <c r="D48" i="3"/>
  <c r="C26" i="3"/>
  <c r="D26" i="3"/>
  <c r="C25" i="3"/>
  <c r="D25" i="3"/>
  <c r="D98" i="3"/>
  <c r="C98" i="3"/>
  <c r="C45" i="3"/>
  <c r="D45" i="3"/>
  <c r="C22" i="3"/>
  <c r="D22" i="3"/>
  <c r="D89" i="3"/>
  <c r="C89" i="3"/>
  <c r="C88" i="3"/>
  <c r="D88" i="3"/>
  <c r="D99" i="3"/>
  <c r="C99" i="3"/>
  <c r="C67" i="3"/>
  <c r="D67" i="3"/>
  <c r="C70" i="3"/>
  <c r="D70" i="3"/>
  <c r="D82" i="3"/>
  <c r="C82" i="3"/>
  <c r="D81" i="3"/>
  <c r="C81" i="3"/>
  <c r="C77" i="3"/>
  <c r="D77" i="3"/>
  <c r="C57" i="3"/>
  <c r="D57" i="3"/>
  <c r="C56" i="3"/>
  <c r="D56" i="3"/>
  <c r="C35" i="3"/>
  <c r="D35" i="3"/>
  <c r="C9" i="3"/>
  <c r="D9" i="3"/>
  <c r="D104" i="3"/>
  <c r="E104" i="3" s="1"/>
  <c r="D72" i="3"/>
  <c r="E72" i="3" s="1"/>
  <c r="D91" i="3"/>
  <c r="E91" i="3" s="1"/>
  <c r="D97" i="3"/>
  <c r="E97" i="3" s="1"/>
  <c r="D33" i="3"/>
  <c r="E33" i="3" s="1"/>
  <c r="D96" i="3"/>
  <c r="E96" i="3" s="1"/>
  <c r="D76" i="3"/>
  <c r="E76" i="3" s="1"/>
  <c r="D69" i="3"/>
  <c r="E69" i="3" s="1"/>
  <c r="D75" i="3"/>
  <c r="E75" i="3" s="1"/>
  <c r="D36" i="3"/>
  <c r="E36" i="3" s="1"/>
  <c r="D93" i="3"/>
  <c r="E93" i="3" s="1"/>
  <c r="D54" i="3"/>
  <c r="E54" i="3" s="1"/>
  <c r="B8" i="3"/>
  <c r="D8" i="3" s="1"/>
  <c r="E77" i="3" l="1"/>
  <c r="E82" i="3"/>
  <c r="E45" i="3"/>
  <c r="E99" i="3"/>
  <c r="E98" i="3"/>
  <c r="E95" i="3"/>
  <c r="E56" i="3"/>
  <c r="E81" i="3"/>
  <c r="E88" i="3"/>
  <c r="E57" i="3"/>
  <c r="E31" i="3"/>
  <c r="E89" i="3"/>
  <c r="E22" i="3"/>
  <c r="E25" i="3"/>
  <c r="E35" i="3"/>
  <c r="E48" i="3"/>
  <c r="E9" i="3"/>
  <c r="E26" i="3"/>
  <c r="E34" i="3"/>
  <c r="E70" i="3"/>
  <c r="E67" i="3"/>
  <c r="E55" i="3"/>
  <c r="C74" i="3"/>
  <c r="E74" i="3" s="1"/>
  <c r="D19" i="3"/>
  <c r="E19" i="3" s="1"/>
  <c r="C46" i="3"/>
  <c r="E46" i="3" s="1"/>
  <c r="D66" i="3"/>
  <c r="E66" i="3" s="1"/>
  <c r="D40" i="3"/>
  <c r="E40" i="3" s="1"/>
  <c r="C28" i="3"/>
  <c r="E28" i="3" s="1"/>
  <c r="C94" i="3"/>
  <c r="E94" i="3" s="1"/>
  <c r="C92" i="3"/>
  <c r="E92" i="3" s="1"/>
  <c r="D12" i="3"/>
  <c r="E12" i="3" s="1"/>
  <c r="D47" i="3"/>
  <c r="E47" i="3" s="1"/>
  <c r="D86" i="3"/>
  <c r="E86" i="3" s="1"/>
  <c r="D78" i="3"/>
  <c r="E78" i="3" s="1"/>
  <c r="D41" i="3"/>
  <c r="E41" i="3" s="1"/>
  <c r="C49" i="3"/>
  <c r="E49" i="3" s="1"/>
  <c r="D61" i="3"/>
  <c r="E61" i="3" s="1"/>
  <c r="D105" i="3"/>
  <c r="E105" i="3" s="1"/>
  <c r="D14" i="3"/>
  <c r="E14" i="3" s="1"/>
  <c r="D32" i="3"/>
  <c r="E32" i="3" s="1"/>
  <c r="D64" i="3"/>
  <c r="E64" i="3" s="1"/>
  <c r="C17" i="3"/>
  <c r="E17" i="3" s="1"/>
  <c r="D85" i="3"/>
  <c r="E85" i="3" s="1"/>
  <c r="D87" i="3"/>
  <c r="E87" i="3" s="1"/>
  <c r="D83" i="3"/>
  <c r="E83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D100" i="3"/>
  <c r="E100" i="3" s="1"/>
  <c r="C71" i="3"/>
  <c r="E71" i="3" s="1"/>
  <c r="C18" i="3"/>
  <c r="E18" i="3" s="1"/>
  <c r="C43" i="3"/>
  <c r="D43" i="3"/>
  <c r="D59" i="3"/>
  <c r="C59" i="3"/>
  <c r="D79" i="3"/>
  <c r="E79" i="3" s="1"/>
  <c r="D107" i="3"/>
  <c r="E107" i="3" s="1"/>
  <c r="D11" i="3"/>
  <c r="E11" i="3" s="1"/>
  <c r="D62" i="3"/>
  <c r="E62" i="3" s="1"/>
  <c r="D37" i="3"/>
  <c r="E37" i="3" s="1"/>
  <c r="D58" i="3"/>
  <c r="E58" i="3" s="1"/>
  <c r="D101" i="3"/>
  <c r="E101" i="3" s="1"/>
  <c r="C13" i="3"/>
  <c r="E13" i="3" s="1"/>
  <c r="C102" i="3"/>
  <c r="E102" i="3" s="1"/>
  <c r="D63" i="3"/>
  <c r="E63" i="3" s="1"/>
  <c r="D30" i="3"/>
  <c r="E30" i="3" s="1"/>
  <c r="D106" i="3"/>
  <c r="E106" i="3" s="1"/>
  <c r="C10" i="3"/>
  <c r="E10" i="3" s="1"/>
  <c r="D44" i="3"/>
  <c r="E44" i="3" s="1"/>
  <c r="D21" i="3"/>
  <c r="E21" i="3" s="1"/>
  <c r="D68" i="3"/>
  <c r="E68" i="3" s="1"/>
  <c r="D103" i="3"/>
  <c r="E103" i="3" s="1"/>
  <c r="C90" i="3"/>
  <c r="E90" i="3" s="1"/>
  <c r="C80" i="3"/>
  <c r="E80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D84" i="3"/>
  <c r="E84" i="3" s="1"/>
  <c r="C8" i="3"/>
  <c r="E8" i="3" s="1"/>
  <c r="E51" i="3" l="1"/>
  <c r="E43" i="3"/>
  <c r="E59" i="3"/>
  <c r="F3" i="3" l="1"/>
  <c r="E108" i="3"/>
</calcChain>
</file>

<file path=xl/sharedStrings.xml><?xml version="1.0" encoding="utf-8"?>
<sst xmlns="http://schemas.openxmlformats.org/spreadsheetml/2006/main" count="39" uniqueCount="35">
  <si>
    <t>Freq</t>
  </si>
  <si>
    <t>Zreal</t>
  </si>
  <si>
    <t>Zimag</t>
  </si>
  <si>
    <t>Hz</t>
  </si>
  <si>
    <t>ohm</t>
  </si>
  <si>
    <t>R1</t>
  </si>
  <si>
    <t>alpha</t>
  </si>
  <si>
    <t>Real</t>
  </si>
  <si>
    <t>Imag</t>
  </si>
  <si>
    <t>Fittiing</t>
  </si>
  <si>
    <t>Error</t>
  </si>
  <si>
    <t>Exp Data</t>
  </si>
  <si>
    <t>Parameters</t>
  </si>
  <si>
    <t>R1Q</t>
  </si>
  <si>
    <t>Alpha</t>
  </si>
  <si>
    <t>Impedance</t>
  </si>
  <si>
    <t>IW</t>
  </si>
  <si>
    <t>complex</t>
  </si>
  <si>
    <t>i</t>
  </si>
  <si>
    <t>SUM ERROR</t>
  </si>
  <si>
    <t>Q</t>
  </si>
  <si>
    <t>filename</t>
  </si>
  <si>
    <t>Rsep</t>
  </si>
  <si>
    <t>k</t>
  </si>
  <si>
    <t>A</t>
  </si>
  <si>
    <t>eps</t>
  </si>
  <si>
    <t>d</t>
  </si>
  <si>
    <t>tau</t>
  </si>
  <si>
    <t>RM_stacked second run D3_1_C07.mpt</t>
  </si>
  <si>
    <t>freq/Hz</t>
  </si>
  <si>
    <t>Re(Z)/Ohm</t>
  </si>
  <si>
    <t>ft</t>
  </si>
  <si>
    <t>fl</t>
  </si>
  <si>
    <t>Electrode Parameters (Thesis)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</si>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</sst>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2">
    <font>
      <sz val="11"/>
      <color theme="1"/>
      <name val="Calibri"/>
      <family val="2"/>
      <scheme val="minor"/>
    </font>
    <font>
      <sz val="12"/>
      <color rgb="FF000118"/>
      <name val="Nunito San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5" fontId="0" fillId="0" borderId="0" xfId="0" applyNumberFormat="1"/>
    <xf numFmtId="165" fontId="1" fillId="0" borderId="0" xfId="0" applyNumberFormat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Experimental!$B$4:$B$63</c:f>
              <c:numCache>
                <c:formatCode>0.00E+00</c:formatCode>
                <c:ptCount val="6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Experimental!$C$4:$C$63</c:f>
              <c:numCache>
                <c:formatCode>0.00E+00</c:formatCode>
                <c:ptCount val="60"/>
                <c:pt idx="0">
                  <c:v>1.4044126000000001E-3</c:v>
                </c:pt>
                <c:pt idx="1">
                  <c:v>0.11538126</c:v>
                </c:pt>
                <c:pt idx="2">
                  <c:v>0.32648220999999999</c:v>
                </c:pt>
                <c:pt idx="3">
                  <c:v>0.46186683000000001</c:v>
                </c:pt>
                <c:pt idx="4">
                  <c:v>0.73890012999999999</c:v>
                </c:pt>
                <c:pt idx="5">
                  <c:v>0.97407233999999998</c:v>
                </c:pt>
                <c:pt idx="6">
                  <c:v>1.1673210999999999</c:v>
                </c:pt>
                <c:pt idx="7">
                  <c:v>1.3779469</c:v>
                </c:pt>
                <c:pt idx="8">
                  <c:v>1.6062677999999999</c:v>
                </c:pt>
                <c:pt idx="9">
                  <c:v>1.9236143000000001</c:v>
                </c:pt>
                <c:pt idx="10">
                  <c:v>2.1979144000000002</c:v>
                </c:pt>
                <c:pt idx="11">
                  <c:v>2.4954360000000002</c:v>
                </c:pt>
                <c:pt idx="12">
                  <c:v>2.8940562999999999</c:v>
                </c:pt>
                <c:pt idx="13">
                  <c:v>3.3360338</c:v>
                </c:pt>
                <c:pt idx="14">
                  <c:v>3.8208365</c:v>
                </c:pt>
                <c:pt idx="15">
                  <c:v>4.3527183999999997</c:v>
                </c:pt>
                <c:pt idx="16">
                  <c:v>4.9571452000000003</c:v>
                </c:pt>
                <c:pt idx="17">
                  <c:v>5.613626</c:v>
                </c:pt>
                <c:pt idx="18">
                  <c:v>6.3999395000000003</c:v>
                </c:pt>
                <c:pt idx="19">
                  <c:v>7.3070725999999997</c:v>
                </c:pt>
                <c:pt idx="20">
                  <c:v>8.3890867</c:v>
                </c:pt>
                <c:pt idx="21">
                  <c:v>9.5665226000000008</c:v>
                </c:pt>
                <c:pt idx="22">
                  <c:v>10.985117000000001</c:v>
                </c:pt>
                <c:pt idx="23">
                  <c:v>12.669816000000001</c:v>
                </c:pt>
                <c:pt idx="24">
                  <c:v>14.600778999999999</c:v>
                </c:pt>
                <c:pt idx="25">
                  <c:v>16.897541</c:v>
                </c:pt>
                <c:pt idx="26">
                  <c:v>19.440308000000002</c:v>
                </c:pt>
                <c:pt idx="27">
                  <c:v>22.485962000000001</c:v>
                </c:pt>
                <c:pt idx="28">
                  <c:v>26.002469999999999</c:v>
                </c:pt>
                <c:pt idx="29">
                  <c:v>30.026056000000001</c:v>
                </c:pt>
                <c:pt idx="30">
                  <c:v>34.635094000000002</c:v>
                </c:pt>
                <c:pt idx="31">
                  <c:v>39.927559000000002</c:v>
                </c:pt>
                <c:pt idx="32">
                  <c:v>45.949089000000001</c:v>
                </c:pt>
                <c:pt idx="33">
                  <c:v>52.878498</c:v>
                </c:pt>
                <c:pt idx="34">
                  <c:v>60.645938999999998</c:v>
                </c:pt>
                <c:pt idx="35">
                  <c:v>69.655890999999997</c:v>
                </c:pt>
                <c:pt idx="36">
                  <c:v>79.918792999999994</c:v>
                </c:pt>
                <c:pt idx="37">
                  <c:v>91.715491999999998</c:v>
                </c:pt>
                <c:pt idx="38">
                  <c:v>105.20099</c:v>
                </c:pt>
                <c:pt idx="39">
                  <c:v>120.67843000000001</c:v>
                </c:pt>
                <c:pt idx="40">
                  <c:v>138.56174999999999</c:v>
                </c:pt>
                <c:pt idx="41">
                  <c:v>158.92124999999999</c:v>
                </c:pt>
                <c:pt idx="42">
                  <c:v>182.60548</c:v>
                </c:pt>
                <c:pt idx="43">
                  <c:v>209.90771000000001</c:v>
                </c:pt>
                <c:pt idx="44">
                  <c:v>241.48743999999999</c:v>
                </c:pt>
                <c:pt idx="45">
                  <c:v>277.95058999999998</c:v>
                </c:pt>
                <c:pt idx="46">
                  <c:v>320.2944</c:v>
                </c:pt>
                <c:pt idx="47">
                  <c:v>368.64843999999999</c:v>
                </c:pt>
                <c:pt idx="48">
                  <c:v>422.32720999999998</c:v>
                </c:pt>
                <c:pt idx="49">
                  <c:v>479.72021000000001</c:v>
                </c:pt>
                <c:pt idx="50">
                  <c:v>540.70543999999995</c:v>
                </c:pt>
                <c:pt idx="51">
                  <c:v>611.52277000000004</c:v>
                </c:pt>
                <c:pt idx="52">
                  <c:v>701.59491000000003</c:v>
                </c:pt>
                <c:pt idx="53">
                  <c:v>831.02404999999999</c:v>
                </c:pt>
                <c:pt idx="54">
                  <c:v>1013.0729</c:v>
                </c:pt>
                <c:pt idx="55">
                  <c:v>1271.4204</c:v>
                </c:pt>
                <c:pt idx="56">
                  <c:v>1630.0364</c:v>
                </c:pt>
                <c:pt idx="57">
                  <c:v>2111.8796000000002</c:v>
                </c:pt>
                <c:pt idx="58">
                  <c:v>2733.8987000000002</c:v>
                </c:pt>
                <c:pt idx="59">
                  <c:v>3418.4965999999999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9-4EE2-B99B-32540B11C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Experimental!$B$4:$B$103</c:f>
              <c:numCache>
                <c:formatCode>0.00E+00</c:formatCode>
                <c:ptCount val="10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24.5749097335013</c:v>
                </c:pt>
                <c:pt idx="4">
                  <c:v>28.4075654166408</c:v>
                </c:pt>
                <c:pt idx="5">
                  <c:v>32.836326906426301</c:v>
                </c:pt>
                <c:pt idx="6">
                  <c:v>37.958253276652897</c:v>
                </c:pt>
                <c:pt idx="7">
                  <c:v>43.875150235772502</c:v>
                </c:pt>
                <c:pt idx="8">
                  <c:v>50.722333732157303</c:v>
                </c:pt>
                <c:pt idx="9">
                  <c:v>58.632192641137799</c:v>
                </c:pt>
                <c:pt idx="10">
                  <c:v>67.7625645665115</c:v>
                </c:pt>
                <c:pt idx="11">
                  <c:v>77.981081394773398</c:v>
                </c:pt>
                <c:pt idx="12">
                  <c:v>90.396127527095899</c:v>
                </c:pt>
                <c:pt idx="13">
                  <c:v>104.66712179320101</c:v>
                </c:pt>
                <c:pt idx="14">
                  <c:v>121.019716493605</c:v>
                </c:pt>
                <c:pt idx="15">
                  <c:v>139.83504006676301</c:v>
                </c:pt>
                <c:pt idx="16">
                  <c:v>161.66438874512599</c:v>
                </c:pt>
                <c:pt idx="17">
                  <c:v>187.651281821927</c:v>
                </c:pt>
                <c:pt idx="18">
                  <c:v>218.79219415749</c:v>
                </c:pt>
                <c:pt idx="19">
                  <c:v>254.24651214830001</c:v>
                </c:pt>
                <c:pt idx="20">
                  <c:v>290.39714259154101</c:v>
                </c:pt>
                <c:pt idx="21">
                  <c:v>322.57432440004902</c:v>
                </c:pt>
                <c:pt idx="22">
                  <c:v>347.451253215581</c:v>
                </c:pt>
                <c:pt idx="23">
                  <c:v>364.640792752778</c:v>
                </c:pt>
                <c:pt idx="24">
                  <c:v>375.55684787166302</c:v>
                </c:pt>
                <c:pt idx="25">
                  <c:v>382.19292237597398</c:v>
                </c:pt>
                <c:pt idx="26">
                  <c:v>386.06195628554298</c:v>
                </c:pt>
                <c:pt idx="27">
                  <c:v>388.28859396198101</c:v>
                </c:pt>
                <c:pt idx="28">
                  <c:v>389.55012183674</c:v>
                </c:pt>
                <c:pt idx="29">
                  <c:v>390.26599583055997</c:v>
                </c:pt>
                <c:pt idx="30">
                  <c:v>390.66947541520699</c:v>
                </c:pt>
                <c:pt idx="31">
                  <c:v>390.89408296124202</c:v>
                </c:pt>
                <c:pt idx="32">
                  <c:v>391.02067695096798</c:v>
                </c:pt>
                <c:pt idx="33">
                  <c:v>391.09160093846998</c:v>
                </c:pt>
                <c:pt idx="34">
                  <c:v>391.13120150334299</c:v>
                </c:pt>
                <c:pt idx="35">
                  <c:v>391.15347576266299</c:v>
                </c:pt>
                <c:pt idx="36">
                  <c:v>391.16595626102003</c:v>
                </c:pt>
                <c:pt idx="37">
                  <c:v>391.17296669165597</c:v>
                </c:pt>
                <c:pt idx="38">
                  <c:v>391.17687344780597</c:v>
                </c:pt>
                <c:pt idx="39">
                  <c:v>391.17906362857701</c:v>
                </c:pt>
                <c:pt idx="40">
                  <c:v>391.18029803178899</c:v>
                </c:pt>
                <c:pt idx="41">
                  <c:v>391.18098137581899</c:v>
                </c:pt>
                <c:pt idx="42">
                  <c:v>391.18136736307599</c:v>
                </c:pt>
                <c:pt idx="43">
                  <c:v>391.18158335901398</c:v>
                </c:pt>
                <c:pt idx="44">
                  <c:v>391.18170427844399</c:v>
                </c:pt>
                <c:pt idx="45">
                  <c:v>391.18177189635401</c:v>
                </c:pt>
                <c:pt idx="46">
                  <c:v>391.18180986684899</c:v>
                </c:pt>
                <c:pt idx="47">
                  <c:v>391.18183109269802</c:v>
                </c:pt>
                <c:pt idx="48">
                  <c:v>391.18184293336799</c:v>
                </c:pt>
                <c:pt idx="49">
                  <c:v>391.18184959416601</c:v>
                </c:pt>
                <c:pt idx="50">
                  <c:v>391.18185331735998</c:v>
                </c:pt>
                <c:pt idx="51">
                  <c:v>391.18185541103202</c:v>
                </c:pt>
                <c:pt idx="52">
                  <c:v>391.181856583799</c:v>
                </c:pt>
                <c:pt idx="53">
                  <c:v>391.18185723854401</c:v>
                </c:pt>
                <c:pt idx="54">
                  <c:v>391.18185761236401</c:v>
                </c:pt>
                <c:pt idx="55">
                  <c:v>391.18185782875003</c:v>
                </c:pt>
                <c:pt idx="56">
                  <c:v>391.181857933679</c:v>
                </c:pt>
                <c:pt idx="57">
                  <c:v>391.18185799331502</c:v>
                </c:pt>
                <c:pt idx="58">
                  <c:v>391.18185802190698</c:v>
                </c:pt>
                <c:pt idx="59">
                  <c:v>391.18185804170099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Uniform!$D$8:$D$107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24.574909733501201</c:v>
                </c:pt>
                <c:pt idx="4">
                  <c:v>28.407565416640701</c:v>
                </c:pt>
                <c:pt idx="5">
                  <c:v>32.836326906426102</c:v>
                </c:pt>
                <c:pt idx="6">
                  <c:v>37.958253276650197</c:v>
                </c:pt>
                <c:pt idx="7">
                  <c:v>43.875150236196298</c:v>
                </c:pt>
                <c:pt idx="8">
                  <c:v>50.722333715614297</c:v>
                </c:pt>
                <c:pt idx="9">
                  <c:v>58.632193078655398</c:v>
                </c:pt>
                <c:pt idx="10">
                  <c:v>67.762556412338299</c:v>
                </c:pt>
                <c:pt idx="11">
                  <c:v>77.981137013470203</c:v>
                </c:pt>
                <c:pt idx="12">
                  <c:v>90.396463640648804</c:v>
                </c:pt>
                <c:pt idx="13">
                  <c:v>104.66160081414</c:v>
                </c:pt>
                <c:pt idx="14">
                  <c:v>121.011730591354</c:v>
                </c:pt>
                <c:pt idx="15">
                  <c:v>139.94480855385501</c:v>
                </c:pt>
                <c:pt idx="16">
                  <c:v>162.042056477344</c:v>
                </c:pt>
                <c:pt idx="17">
                  <c:v>187.64331126165601</c:v>
                </c:pt>
                <c:pt idx="18">
                  <c:v>215.92250713069299</c:v>
                </c:pt>
                <c:pt idx="19">
                  <c:v>245.143392624179</c:v>
                </c:pt>
                <c:pt idx="20">
                  <c:v>274.915302555979</c:v>
                </c:pt>
                <c:pt idx="21">
                  <c:v>308.82682873217198</c:v>
                </c:pt>
                <c:pt idx="22">
                  <c:v>354.14601322124099</c:v>
                </c:pt>
                <c:pt idx="23">
                  <c:v>420.185455465117</c:v>
                </c:pt>
                <c:pt idx="24">
                  <c:v>516.33552422389096</c:v>
                </c:pt>
                <c:pt idx="25">
                  <c:v>654.30110684054898</c:v>
                </c:pt>
                <c:pt idx="26">
                  <c:v>845.91349587208003</c:v>
                </c:pt>
                <c:pt idx="27">
                  <c:v>1108.8992164789099</c:v>
                </c:pt>
                <c:pt idx="28">
                  <c:v>1464.1157918722199</c:v>
                </c:pt>
                <c:pt idx="29">
                  <c:v>1944.7721531499999</c:v>
                </c:pt>
                <c:pt idx="30">
                  <c:v>2592.898637236</c:v>
                </c:pt>
                <c:pt idx="31">
                  <c:v>3454.4983390030002</c:v>
                </c:pt>
                <c:pt idx="32">
                  <c:v>4611.8527874527699</c:v>
                </c:pt>
                <c:pt idx="33">
                  <c:v>6159.9773852917997</c:v>
                </c:pt>
                <c:pt idx="34">
                  <c:v>8220.2153097379305</c:v>
                </c:pt>
                <c:pt idx="35">
                  <c:v>10980.2026257419</c:v>
                </c:pt>
                <c:pt idx="36">
                  <c:v>14668.085927668901</c:v>
                </c:pt>
                <c:pt idx="37">
                  <c:v>19615.124460999901</c:v>
                </c:pt>
                <c:pt idx="38">
                  <c:v>26196.765244950999</c:v>
                </c:pt>
                <c:pt idx="39">
                  <c:v>34987.229468323298</c:v>
                </c:pt>
                <c:pt idx="40">
                  <c:v>46825.8244360686</c:v>
                </c:pt>
                <c:pt idx="41">
                  <c:v>62463.518044620403</c:v>
                </c:pt>
                <c:pt idx="42">
                  <c:v>83490.549084506594</c:v>
                </c:pt>
                <c:pt idx="43">
                  <c:v>111585.598667898</c:v>
                </c:pt>
                <c:pt idx="44">
                  <c:v>149133.96966448499</c:v>
                </c:pt>
                <c:pt idx="45">
                  <c:v>199227.997334738</c:v>
                </c:pt>
                <c:pt idx="46">
                  <c:v>266373.48181806202</c:v>
                </c:pt>
                <c:pt idx="47">
                  <c:v>356048.08872237802</c:v>
                </c:pt>
                <c:pt idx="48">
                  <c:v>475275.51997796103</c:v>
                </c:pt>
                <c:pt idx="49">
                  <c:v>635121.76678243896</c:v>
                </c:pt>
                <c:pt idx="50">
                  <c:v>848154.38584440202</c:v>
                </c:pt>
                <c:pt idx="51">
                  <c:v>1133699.0914541199</c:v>
                </c:pt>
                <c:pt idx="52">
                  <c:v>1514551.47406346</c:v>
                </c:pt>
                <c:pt idx="53">
                  <c:v>2023200.9539586999</c:v>
                </c:pt>
                <c:pt idx="54">
                  <c:v>2703491.7055196702</c:v>
                </c:pt>
                <c:pt idx="55">
                  <c:v>3613490.5205611498</c:v>
                </c:pt>
                <c:pt idx="56">
                  <c:v>4835937.31908115</c:v>
                </c:pt>
                <c:pt idx="57">
                  <c:v>6449506.1610115897</c:v>
                </c:pt>
                <c:pt idx="58">
                  <c:v>8075136.21045601</c:v>
                </c:pt>
                <c:pt idx="59">
                  <c:v>10778631.8002958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14</xdr:row>
      <xdr:rowOff>9524</xdr:rowOff>
    </xdr:from>
    <xdr:to>
      <xdr:col>16</xdr:col>
      <xdr:colOff>419100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D33F-40E8-487C-8347-2A020A4F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0.32033</cdr:x>
      <cdr:y>0.25132</cdr:y>
    </cdr:from>
    <cdr:to>
      <cdr:x>0.35252</cdr:x>
      <cdr:y>0.90854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408339" y="845004"/>
          <a:ext cx="141514" cy="2209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0.14206</cdr:x>
      <cdr:y>0.73371</cdr:y>
    </cdr:from>
    <cdr:to>
      <cdr:x>0.4008</cdr:x>
      <cdr:y>0.73371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624568" y="2466976"/>
          <a:ext cx="113755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58F2-3AEE-46E6-9B7E-D70A923F6FDF}">
  <dimension ref="A1:J7"/>
  <sheetViews>
    <sheetView tabSelected="1" workbookViewId="0">
      <selection activeCell="I2" sqref="I2"/>
    </sheetView>
  </sheetViews>
  <sheetFormatPr defaultRowHeight="15"/>
  <cols>
    <col min="1" max="1" width="35.5703125" bestFit="1" customWidth="1"/>
    <col min="2" max="2" width="8.28515625" bestFit="1" customWidth="1"/>
    <col min="3" max="3" width="8" bestFit="1" customWidth="1"/>
    <col min="8" max="8" width="10.85546875" customWidth="1"/>
    <col min="9" max="9" width="10" customWidth="1"/>
  </cols>
  <sheetData>
    <row r="1" spans="1:10">
      <c r="A1" t="s">
        <v>21</v>
      </c>
      <c r="B1" t="s">
        <v>31</v>
      </c>
      <c r="C1" t="s">
        <v>32</v>
      </c>
      <c r="D1" t="s">
        <v>22</v>
      </c>
      <c r="E1" t="s">
        <v>5</v>
      </c>
      <c r="F1" t="s">
        <v>20</v>
      </c>
      <c r="G1" t="s">
        <v>6</v>
      </c>
      <c r="H1" t="s">
        <v>27</v>
      </c>
      <c r="I1" t="s">
        <v>34</v>
      </c>
      <c r="J1" t="s">
        <v>10</v>
      </c>
    </row>
    <row r="2" spans="1:10">
      <c r="A2" t="s">
        <v>28</v>
      </c>
      <c r="B2" s="1">
        <v>6.6500000000000004E-2</v>
      </c>
      <c r="C2">
        <f>+B2/10</f>
        <v>6.6500000000000005E-3</v>
      </c>
      <c r="D2">
        <v>155.566786890157</v>
      </c>
      <c r="E2">
        <v>1162.3865093224099</v>
      </c>
      <c r="F2">
        <v>1.0569767888385401E-2</v>
      </c>
      <c r="G2">
        <v>0.96903036307882395</v>
      </c>
      <c r="H2" s="1">
        <f>E2*D7*C7*B7/E7</f>
        <v>3.4653852228870807</v>
      </c>
      <c r="I2">
        <f>+H2/D7</f>
        <v>6.6642023517059243</v>
      </c>
    </row>
    <row r="5" spans="1:10">
      <c r="A5" t="s">
        <v>33</v>
      </c>
    </row>
    <row r="6" spans="1:10">
      <c r="A6" t="s">
        <v>28</v>
      </c>
      <c r="B6" t="s">
        <v>23</v>
      </c>
      <c r="C6" t="s">
        <v>24</v>
      </c>
      <c r="D6" t="s">
        <v>25</v>
      </c>
      <c r="E6" t="s">
        <v>26</v>
      </c>
    </row>
    <row r="7" spans="1:10">
      <c r="B7">
        <v>3.5299999999999998E-2</v>
      </c>
      <c r="C7" s="1">
        <v>9.4199999999999999E-5</v>
      </c>
      <c r="D7">
        <v>0.52</v>
      </c>
      <c r="E7" s="1">
        <v>5.8E-4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O103"/>
  <sheetViews>
    <sheetView topLeftCell="A15" zoomScaleNormal="100" workbookViewId="0">
      <selection activeCell="R15" sqref="R15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7" t="s">
        <v>11</v>
      </c>
      <c r="B1" s="7"/>
      <c r="C1" s="7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158.13509999999999</v>
      </c>
      <c r="C4" s="1">
        <v>1.4044126000000001E-3</v>
      </c>
      <c r="K4" s="5"/>
      <c r="M4" s="5"/>
      <c r="O4" s="5"/>
    </row>
    <row r="5" spans="1:15">
      <c r="A5" s="1">
        <v>149677.70000000001</v>
      </c>
      <c r="B5" s="1">
        <v>157.23697999999999</v>
      </c>
      <c r="C5" s="1">
        <v>0.11538126</v>
      </c>
      <c r="E5" s="5"/>
      <c r="M5" s="5"/>
    </row>
    <row r="6" spans="1:15">
      <c r="A6" s="1">
        <v>112011.7</v>
      </c>
      <c r="B6" s="1">
        <v>156.73133999999999</v>
      </c>
      <c r="C6" s="1">
        <v>0.32648220999999999</v>
      </c>
      <c r="M6" s="5"/>
    </row>
    <row r="7" spans="1:15">
      <c r="A7" s="1">
        <v>83828.101999999999</v>
      </c>
      <c r="B7" s="1">
        <v>156.42639</v>
      </c>
      <c r="C7" s="1">
        <v>0.46186683000000001</v>
      </c>
      <c r="E7" s="5"/>
      <c r="K7" s="1"/>
      <c r="M7" s="5"/>
    </row>
    <row r="8" spans="1:15">
      <c r="A8" s="1">
        <v>62734.358999999997</v>
      </c>
      <c r="B8" s="1">
        <v>156.37221</v>
      </c>
      <c r="C8" s="1">
        <v>0.73890012999999999</v>
      </c>
      <c r="K8" s="1"/>
      <c r="M8" s="5"/>
    </row>
    <row r="9" spans="1:15">
      <c r="A9" s="1">
        <v>46953.108999999997</v>
      </c>
      <c r="B9" s="1">
        <v>156.37257</v>
      </c>
      <c r="C9" s="1">
        <v>0.97407233999999998</v>
      </c>
      <c r="M9" s="5"/>
    </row>
    <row r="10" spans="1:15">
      <c r="A10" s="1">
        <v>35136.707000000002</v>
      </c>
      <c r="B10" s="1">
        <v>156.48464999999999</v>
      </c>
      <c r="C10" s="1">
        <v>1.1673210999999999</v>
      </c>
      <c r="M10" s="5"/>
    </row>
    <row r="11" spans="1:15">
      <c r="A11" s="1">
        <v>26298.82</v>
      </c>
      <c r="B11" s="1">
        <v>156.64225999999999</v>
      </c>
      <c r="C11" s="1">
        <v>1.3779469</v>
      </c>
      <c r="M11" s="5"/>
    </row>
    <row r="12" spans="1:15">
      <c r="A12" s="1">
        <v>19677.732</v>
      </c>
      <c r="B12" s="1">
        <v>156.87702999999999</v>
      </c>
      <c r="C12" s="1">
        <v>1.6062677999999999</v>
      </c>
      <c r="M12" s="5"/>
    </row>
    <row r="13" spans="1:15">
      <c r="A13" s="1">
        <v>14726.557000000001</v>
      </c>
      <c r="B13" s="1">
        <v>157.13274000000001</v>
      </c>
      <c r="C13" s="1">
        <v>1.9236143000000001</v>
      </c>
      <c r="M13" s="5"/>
    </row>
    <row r="14" spans="1:15">
      <c r="A14" s="1">
        <v>11025.388000000001</v>
      </c>
      <c r="B14" s="1">
        <v>157.4041</v>
      </c>
      <c r="C14" s="1">
        <v>2.1979144000000002</v>
      </c>
      <c r="M14" s="5"/>
    </row>
    <row r="15" spans="1:15">
      <c r="A15" s="1">
        <v>8325.1923999999999</v>
      </c>
      <c r="B15" s="1">
        <v>157.79263</v>
      </c>
      <c r="C15" s="1">
        <v>2.4954360000000002</v>
      </c>
      <c r="M15" s="5"/>
    </row>
    <row r="16" spans="1:15">
      <c r="A16" s="1">
        <v>6195.4931999999999</v>
      </c>
      <c r="B16" s="1">
        <v>158.21549999999999</v>
      </c>
      <c r="C16" s="1">
        <v>2.8940562999999999</v>
      </c>
      <c r="M16" s="5"/>
    </row>
    <row r="17" spans="1:13">
      <c r="A17" s="1">
        <v>4621.4780000000001</v>
      </c>
      <c r="B17" s="1">
        <v>158.69208</v>
      </c>
      <c r="C17" s="1">
        <v>3.3360338</v>
      </c>
      <c r="M17" s="5"/>
    </row>
    <row r="18" spans="1:13">
      <c r="A18" s="1">
        <v>3456.1052</v>
      </c>
      <c r="B18" s="1">
        <v>159.22971999999999</v>
      </c>
      <c r="C18" s="1">
        <v>3.8208365</v>
      </c>
      <c r="M18" s="5"/>
    </row>
    <row r="19" spans="1:13">
      <c r="A19" s="1">
        <v>2585.8269</v>
      </c>
      <c r="B19" s="1">
        <v>159.89223999999999</v>
      </c>
      <c r="C19" s="1">
        <v>4.3527183999999997</v>
      </c>
      <c r="M19" s="5"/>
    </row>
    <row r="20" spans="1:13">
      <c r="A20" s="1">
        <v>1935.6188999999999</v>
      </c>
      <c r="B20" s="1">
        <v>160.60556</v>
      </c>
      <c r="C20" s="1">
        <v>4.9571452000000003</v>
      </c>
      <c r="M20" s="5"/>
    </row>
    <row r="21" spans="1:13">
      <c r="A21" s="1">
        <v>1448.6094000000001</v>
      </c>
      <c r="B21" s="1">
        <v>161.35309000000001</v>
      </c>
      <c r="C21" s="1">
        <v>5.613626</v>
      </c>
      <c r="M21" s="5"/>
    </row>
    <row r="22" spans="1:13">
      <c r="A22" s="1">
        <v>1083.9594999999999</v>
      </c>
      <c r="B22" s="1">
        <v>162.27986000000001</v>
      </c>
      <c r="C22" s="1">
        <v>6.3999395000000003</v>
      </c>
      <c r="M22" s="5"/>
    </row>
    <row r="23" spans="1:13">
      <c r="A23" s="1">
        <v>811.29767000000004</v>
      </c>
      <c r="B23" s="1">
        <v>163.26498000000001</v>
      </c>
      <c r="C23" s="1">
        <v>7.3070725999999997</v>
      </c>
      <c r="M23" s="5"/>
    </row>
    <row r="24" spans="1:13">
      <c r="A24" s="1">
        <v>607.52715999999998</v>
      </c>
      <c r="B24" s="1">
        <v>164.39563000000001</v>
      </c>
      <c r="C24" s="1">
        <v>8.3890867</v>
      </c>
      <c r="M24" s="5"/>
    </row>
    <row r="25" spans="1:13">
      <c r="A25" s="1">
        <v>454.56351000000001</v>
      </c>
      <c r="B25" s="1">
        <v>165.73184000000001</v>
      </c>
      <c r="C25" s="1">
        <v>9.5665226000000008</v>
      </c>
      <c r="M25" s="5"/>
    </row>
    <row r="26" spans="1:13">
      <c r="A26" s="1">
        <v>340.10876000000002</v>
      </c>
      <c r="B26" s="1">
        <v>167.17517000000001</v>
      </c>
      <c r="C26" s="1">
        <v>10.985117000000001</v>
      </c>
      <c r="M26" s="5"/>
    </row>
    <row r="27" spans="1:13">
      <c r="A27" s="1">
        <v>254.43001000000001</v>
      </c>
      <c r="B27" s="1">
        <v>168.90347</v>
      </c>
      <c r="C27" s="1">
        <v>12.669816000000001</v>
      </c>
      <c r="M27" s="5"/>
    </row>
    <row r="28" spans="1:13">
      <c r="A28" s="1">
        <v>190.54874000000001</v>
      </c>
      <c r="B28" s="1">
        <v>170.86661000000001</v>
      </c>
      <c r="C28" s="1">
        <v>14.600778999999999</v>
      </c>
      <c r="M28" s="5"/>
    </row>
    <row r="29" spans="1:13">
      <c r="A29" s="1">
        <v>142.49214000000001</v>
      </c>
      <c r="B29" s="1">
        <v>173.15621999999999</v>
      </c>
      <c r="C29" s="1">
        <v>16.897541</v>
      </c>
      <c r="M29" s="5"/>
    </row>
    <row r="30" spans="1:13">
      <c r="A30" s="1">
        <v>106.67264</v>
      </c>
      <c r="B30" s="1">
        <v>175.76091</v>
      </c>
      <c r="C30" s="1">
        <v>19.440308000000002</v>
      </c>
      <c r="M30" s="5"/>
    </row>
    <row r="31" spans="1:13">
      <c r="A31" s="1">
        <v>79.821213</v>
      </c>
      <c r="B31" s="1">
        <v>178.80412000000001</v>
      </c>
      <c r="C31" s="1">
        <v>22.485962000000001</v>
      </c>
      <c r="M31" s="5"/>
    </row>
    <row r="32" spans="1:13">
      <c r="A32" s="1">
        <v>59.789532000000001</v>
      </c>
      <c r="B32" s="1">
        <v>182.39748</v>
      </c>
      <c r="C32" s="1">
        <v>26.002469999999999</v>
      </c>
      <c r="M32" s="5"/>
    </row>
    <row r="33" spans="1:13">
      <c r="A33" s="1">
        <v>44.728039000000003</v>
      </c>
      <c r="B33" s="1">
        <v>186.59366</v>
      </c>
      <c r="C33" s="1">
        <v>30.026056000000001</v>
      </c>
      <c r="M33" s="5"/>
    </row>
    <row r="34" spans="1:13">
      <c r="A34" s="1">
        <v>33.427559000000002</v>
      </c>
      <c r="B34" s="1">
        <v>191.3698</v>
      </c>
      <c r="C34" s="1">
        <v>34.635094000000002</v>
      </c>
      <c r="M34" s="5"/>
    </row>
    <row r="35" spans="1:13">
      <c r="A35" s="1">
        <v>25.040061999999999</v>
      </c>
      <c r="B35" s="1">
        <v>196.92876999999999</v>
      </c>
      <c r="C35" s="1">
        <v>39.927559000000002</v>
      </c>
      <c r="M35" s="5"/>
    </row>
    <row r="36" spans="1:13">
      <c r="A36" s="1">
        <v>18.735012000000001</v>
      </c>
      <c r="B36" s="1">
        <v>203.30591999999999</v>
      </c>
      <c r="C36" s="1">
        <v>45.949089000000001</v>
      </c>
      <c r="M36" s="5"/>
    </row>
    <row r="37" spans="1:13">
      <c r="A37" s="1">
        <v>14.017643</v>
      </c>
      <c r="B37" s="1">
        <v>210.67421999999999</v>
      </c>
      <c r="C37" s="1">
        <v>52.878498</v>
      </c>
      <c r="M37" s="5"/>
    </row>
    <row r="38" spans="1:13">
      <c r="A38" s="1">
        <v>10.500673000000001</v>
      </c>
      <c r="B38" s="1">
        <v>219.08431999999999</v>
      </c>
      <c r="C38" s="1">
        <v>60.645938999999998</v>
      </c>
      <c r="M38" s="5"/>
    </row>
    <row r="39" spans="1:13">
      <c r="A39" s="1">
        <v>7.8596544000000002</v>
      </c>
      <c r="B39" s="1">
        <v>228.83778000000001</v>
      </c>
      <c r="C39" s="1">
        <v>69.655890999999997</v>
      </c>
      <c r="M39" s="5"/>
    </row>
    <row r="40" spans="1:13">
      <c r="A40" s="1">
        <v>5.8829054999999997</v>
      </c>
      <c r="B40" s="1">
        <v>240.04031000000001</v>
      </c>
      <c r="C40" s="1">
        <v>79.918792999999994</v>
      </c>
      <c r="M40" s="5"/>
    </row>
    <row r="41" spans="1:13">
      <c r="A41" s="1">
        <v>4.3989295999999998</v>
      </c>
      <c r="B41" s="1">
        <v>252.85352</v>
      </c>
      <c r="C41" s="1">
        <v>91.715491999999998</v>
      </c>
      <c r="M41" s="5"/>
    </row>
    <row r="42" spans="1:13">
      <c r="A42" s="1">
        <v>3.2936331999999999</v>
      </c>
      <c r="B42" s="1">
        <v>267.47228999999999</v>
      </c>
      <c r="C42" s="1">
        <v>105.20099</v>
      </c>
      <c r="M42" s="5"/>
    </row>
    <row r="43" spans="1:13">
      <c r="A43" s="1">
        <v>2.4660668000000001</v>
      </c>
      <c r="B43" s="1">
        <v>284.18270999999999</v>
      </c>
      <c r="C43" s="1">
        <v>120.67843000000001</v>
      </c>
      <c r="M43" s="5"/>
    </row>
    <row r="44" spans="1:13">
      <c r="A44" s="1">
        <v>1.8425707</v>
      </c>
      <c r="B44" s="1">
        <v>303.43137000000002</v>
      </c>
      <c r="C44" s="1">
        <v>138.56174999999999</v>
      </c>
      <c r="M44" s="5"/>
    </row>
    <row r="45" spans="1:13">
      <c r="A45" s="1">
        <v>1.3812761</v>
      </c>
      <c r="B45" s="1">
        <v>325.31085000000002</v>
      </c>
      <c r="C45" s="1">
        <v>158.92124999999999</v>
      </c>
      <c r="M45" s="5"/>
    </row>
    <row r="46" spans="1:13">
      <c r="A46" s="1">
        <v>1.0333992000000001</v>
      </c>
      <c r="B46" s="1">
        <v>350.43893000000003</v>
      </c>
      <c r="C46" s="1">
        <v>182.60548</v>
      </c>
      <c r="M46" s="5"/>
    </row>
    <row r="47" spans="1:13">
      <c r="A47" s="1">
        <v>0.77320820000000001</v>
      </c>
      <c r="B47" s="1">
        <v>379.22838999999999</v>
      </c>
      <c r="C47" s="1">
        <v>209.90771000000001</v>
      </c>
      <c r="M47" s="5"/>
    </row>
    <row r="48" spans="1:13">
      <c r="A48" s="1">
        <v>0.57853222000000004</v>
      </c>
      <c r="B48" s="1">
        <v>412.26190000000003</v>
      </c>
      <c r="C48" s="1">
        <v>241.48743999999999</v>
      </c>
      <c r="M48" s="5"/>
    </row>
    <row r="49" spans="1:13">
      <c r="A49" s="1">
        <v>0.43306540999999998</v>
      </c>
      <c r="B49" s="1">
        <v>449.68410999999998</v>
      </c>
      <c r="C49" s="1">
        <v>277.95058999999998</v>
      </c>
      <c r="M49" s="5"/>
    </row>
    <row r="50" spans="1:13">
      <c r="A50" s="1">
        <v>0.32390132999999999</v>
      </c>
      <c r="B50" s="1">
        <v>494.19812000000002</v>
      </c>
      <c r="C50" s="1">
        <v>320.2944</v>
      </c>
      <c r="M50" s="5"/>
    </row>
    <row r="51" spans="1:13">
      <c r="A51" s="1">
        <v>0.24232318999999999</v>
      </c>
      <c r="B51" s="1">
        <v>545.48932000000002</v>
      </c>
      <c r="C51" s="1">
        <v>368.64843999999999</v>
      </c>
      <c r="M51" s="5"/>
    </row>
    <row r="52" spans="1:13">
      <c r="A52" s="1">
        <v>0.18153406999999999</v>
      </c>
      <c r="B52" s="1">
        <v>605.62531000000001</v>
      </c>
      <c r="C52" s="1">
        <v>422.32720999999998</v>
      </c>
      <c r="M52" s="5"/>
    </row>
    <row r="53" spans="1:13">
      <c r="A53" s="1">
        <v>0.13584590999999999</v>
      </c>
      <c r="B53" s="1">
        <v>673.19530999999995</v>
      </c>
      <c r="C53" s="1">
        <v>479.72021000000001</v>
      </c>
      <c r="M53" s="5"/>
    </row>
    <row r="54" spans="1:13">
      <c r="A54" s="1">
        <v>0.10172522000000001</v>
      </c>
      <c r="B54" s="1">
        <v>743.05913999999996</v>
      </c>
      <c r="C54" s="1">
        <v>540.70543999999995</v>
      </c>
      <c r="M54" s="5"/>
    </row>
    <row r="55" spans="1:13">
      <c r="A55" s="1">
        <v>7.6103694999999999E-2</v>
      </c>
      <c r="B55" s="1">
        <v>808.65752999999995</v>
      </c>
      <c r="C55" s="1">
        <v>611.52277000000004</v>
      </c>
      <c r="M55" s="5"/>
    </row>
    <row r="56" spans="1:13">
      <c r="A56" s="1">
        <v>5.6966494999999999E-2</v>
      </c>
      <c r="B56" s="1">
        <v>864.22649999999999</v>
      </c>
      <c r="C56" s="1">
        <v>701.59491000000003</v>
      </c>
      <c r="M56" s="5"/>
    </row>
    <row r="57" spans="1:13">
      <c r="A57" s="1">
        <v>4.2644646000000001E-2</v>
      </c>
      <c r="B57" s="1">
        <v>908.82275000000004</v>
      </c>
      <c r="C57" s="1">
        <v>831.02404999999999</v>
      </c>
      <c r="M57" s="5"/>
    </row>
    <row r="58" spans="1:13">
      <c r="A58" s="1">
        <v>3.1913798E-2</v>
      </c>
      <c r="B58" s="1">
        <v>944.36139000000003</v>
      </c>
      <c r="C58" s="1">
        <v>1013.0729</v>
      </c>
      <c r="M58" s="5"/>
    </row>
    <row r="59" spans="1:13">
      <c r="A59" s="1">
        <v>2.3876827E-2</v>
      </c>
      <c r="B59" s="1">
        <v>973.33752000000004</v>
      </c>
      <c r="C59" s="1">
        <v>1271.4204</v>
      </c>
      <c r="M59" s="5"/>
    </row>
    <row r="60" spans="1:13">
      <c r="A60" s="1">
        <v>1.7841151E-2</v>
      </c>
      <c r="B60" s="1">
        <v>999.64880000000005</v>
      </c>
      <c r="C60" s="1">
        <v>1630.0364</v>
      </c>
      <c r="M60" s="5"/>
    </row>
    <row r="61" spans="1:13">
      <c r="A61" s="1">
        <v>1.3377564999999999E-2</v>
      </c>
      <c r="B61" s="1">
        <v>1027.1344999999999</v>
      </c>
      <c r="C61" s="1">
        <v>2111.8796000000002</v>
      </c>
      <c r="M61" s="5"/>
    </row>
    <row r="62" spans="1:13">
      <c r="A62" s="1">
        <v>1.0684486999999999E-2</v>
      </c>
      <c r="B62" s="1">
        <v>1054.1971000000001</v>
      </c>
      <c r="C62" s="1">
        <v>2733.8987000000002</v>
      </c>
      <c r="M62" s="5"/>
    </row>
    <row r="63" spans="1:13">
      <c r="A63" s="1">
        <v>8.0046048000000005E-3</v>
      </c>
      <c r="B63" s="1">
        <v>1087.1027999999999</v>
      </c>
      <c r="C63" s="1">
        <v>3418.4965999999999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B80-5EB6-444D-8236-AA260CF46415}">
  <dimension ref="A1:AN61"/>
  <sheetViews>
    <sheetView topLeftCell="A21" workbookViewId="0">
      <selection activeCell="A2" sqref="A2:C61"/>
    </sheetView>
  </sheetViews>
  <sheetFormatPr defaultRowHeight="15"/>
  <sheetData>
    <row r="1" spans="1:40">
      <c r="A1" t="s">
        <v>29</v>
      </c>
      <c r="B1" t="s">
        <v>30</v>
      </c>
      <c r="C1" t="e">
        <f ca="1">-Im(Z)/Ohm</f>
        <v>#NAME?</v>
      </c>
    </row>
    <row r="2" spans="1:40">
      <c r="A2" s="1">
        <v>200019.48</v>
      </c>
      <c r="B2" s="1">
        <v>158.13509999999999</v>
      </c>
      <c r="C2" s="1">
        <v>1.4044126000000001E-3</v>
      </c>
      <c r="D2" s="1"/>
      <c r="E2" s="1"/>
      <c r="F2" s="9"/>
      <c r="G2" s="1"/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>
        <v>149677.70000000001</v>
      </c>
      <c r="B3" s="1">
        <v>157.23697999999999</v>
      </c>
      <c r="C3" s="1">
        <v>0.11538126</v>
      </c>
      <c r="D3" s="1"/>
      <c r="E3" s="1"/>
      <c r="F3" s="9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>
        <v>112011.7</v>
      </c>
      <c r="B4" s="1">
        <v>156.73133999999999</v>
      </c>
      <c r="C4" s="1">
        <v>0.32648220999999999</v>
      </c>
      <c r="D4" s="1"/>
      <c r="E4" s="1"/>
      <c r="F4" s="9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>
        <v>83828.101999999999</v>
      </c>
      <c r="B5" s="1">
        <v>156.42639</v>
      </c>
      <c r="C5" s="1">
        <v>0.46186683000000001</v>
      </c>
      <c r="D5" s="1"/>
      <c r="E5" s="1"/>
      <c r="F5" s="9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>
        <v>62734.358999999997</v>
      </c>
      <c r="B6" s="1">
        <v>156.37221</v>
      </c>
      <c r="C6" s="1">
        <v>0.73890012999999999</v>
      </c>
      <c r="D6" s="1"/>
      <c r="E6" s="1"/>
      <c r="F6" s="9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>
        <v>46953.108999999997</v>
      </c>
      <c r="B7" s="1">
        <v>156.37257</v>
      </c>
      <c r="C7" s="1">
        <v>0.97407233999999998</v>
      </c>
      <c r="D7" s="1"/>
      <c r="E7" s="1"/>
      <c r="F7" s="9"/>
      <c r="G7" s="1"/>
      <c r="H7" s="1"/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>
        <v>35136.707000000002</v>
      </c>
      <c r="B8" s="1">
        <v>156.48464999999999</v>
      </c>
      <c r="C8" s="1">
        <v>1.1673210999999999</v>
      </c>
      <c r="D8" s="1"/>
      <c r="E8" s="1"/>
      <c r="F8" s="9"/>
      <c r="G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>
        <v>26298.82</v>
      </c>
      <c r="B9" s="1">
        <v>156.64225999999999</v>
      </c>
      <c r="C9" s="1">
        <v>1.3779469</v>
      </c>
      <c r="D9" s="1"/>
      <c r="E9" s="1"/>
      <c r="F9" s="9"/>
      <c r="G9" s="1"/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>
        <v>19677.732</v>
      </c>
      <c r="B10" s="1">
        <v>156.87702999999999</v>
      </c>
      <c r="C10" s="1">
        <v>1.6062677999999999</v>
      </c>
      <c r="D10" s="1"/>
      <c r="E10" s="1"/>
      <c r="F10" s="9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>
        <v>14726.557000000001</v>
      </c>
      <c r="B11" s="1">
        <v>157.13274000000001</v>
      </c>
      <c r="C11" s="1">
        <v>1.9236143000000001</v>
      </c>
      <c r="D11" s="1"/>
      <c r="E11" s="1"/>
      <c r="F11" s="9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>
        <v>11025.388000000001</v>
      </c>
      <c r="B12" s="1">
        <v>157.4041</v>
      </c>
      <c r="C12" s="1">
        <v>2.1979144000000002</v>
      </c>
      <c r="D12" s="1"/>
      <c r="E12" s="1"/>
      <c r="F12" s="9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>
        <v>8325.1923999999999</v>
      </c>
      <c r="B13" s="1">
        <v>157.79263</v>
      </c>
      <c r="C13" s="1">
        <v>2.4954360000000002</v>
      </c>
      <c r="D13" s="1"/>
      <c r="E13" s="1"/>
      <c r="F13" s="9"/>
      <c r="G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>
        <v>6195.4931999999999</v>
      </c>
      <c r="B14" s="1">
        <v>158.21549999999999</v>
      </c>
      <c r="C14" s="1">
        <v>2.8940562999999999</v>
      </c>
      <c r="D14" s="1"/>
      <c r="E14" s="1"/>
      <c r="F14" s="9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>
        <v>4621.4780000000001</v>
      </c>
      <c r="B15" s="1">
        <v>158.69208</v>
      </c>
      <c r="C15" s="1">
        <v>3.3360338</v>
      </c>
      <c r="D15" s="1"/>
      <c r="E15" s="1"/>
      <c r="F15" s="9"/>
      <c r="G15" s="1"/>
      <c r="H15" s="1"/>
      <c r="I15" s="1"/>
      <c r="J15" s="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>
        <v>3456.1052</v>
      </c>
      <c r="B16" s="1">
        <v>159.22971999999999</v>
      </c>
      <c r="C16" s="1">
        <v>3.8208365</v>
      </c>
      <c r="D16" s="1"/>
      <c r="E16" s="1"/>
      <c r="F16" s="9"/>
      <c r="G16" s="1"/>
      <c r="H16" s="1"/>
      <c r="I16" s="1"/>
      <c r="J16" s="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>
        <v>2585.8269</v>
      </c>
      <c r="B17" s="1">
        <v>159.89223999999999</v>
      </c>
      <c r="C17" s="1">
        <v>4.3527183999999997</v>
      </c>
      <c r="D17" s="1"/>
      <c r="E17" s="1"/>
      <c r="F17" s="9"/>
      <c r="G17" s="1"/>
      <c r="H17" s="1"/>
      <c r="I17" s="1"/>
      <c r="J17" s="1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>
        <v>1935.6188999999999</v>
      </c>
      <c r="B18" s="1">
        <v>160.60556</v>
      </c>
      <c r="C18" s="1">
        <v>4.9571452000000003</v>
      </c>
      <c r="D18" s="1"/>
      <c r="E18" s="1"/>
      <c r="F18" s="9"/>
      <c r="G18" s="1"/>
      <c r="H18" s="1"/>
      <c r="I18" s="1"/>
      <c r="J18" s="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>
        <v>1448.6094000000001</v>
      </c>
      <c r="B19" s="1">
        <v>161.35309000000001</v>
      </c>
      <c r="C19" s="1">
        <v>5.613626</v>
      </c>
      <c r="D19" s="1"/>
      <c r="E19" s="1"/>
      <c r="F19" s="9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>
        <v>1083.9594999999999</v>
      </c>
      <c r="B20" s="1">
        <v>162.27986000000001</v>
      </c>
      <c r="C20" s="1">
        <v>6.3999395000000003</v>
      </c>
      <c r="D20" s="1"/>
      <c r="E20" s="1"/>
      <c r="F20" s="9"/>
      <c r="G20" s="1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>
        <v>811.29767000000004</v>
      </c>
      <c r="B21" s="1">
        <v>163.26498000000001</v>
      </c>
      <c r="C21" s="1">
        <v>7.3070725999999997</v>
      </c>
      <c r="D21" s="1"/>
      <c r="E21" s="1"/>
      <c r="F21" s="9"/>
      <c r="G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>
        <v>607.52715999999998</v>
      </c>
      <c r="B22" s="1">
        <v>164.39563000000001</v>
      </c>
      <c r="C22" s="1">
        <v>8.3890867</v>
      </c>
      <c r="D22" s="1"/>
      <c r="E22" s="1"/>
      <c r="F22" s="9"/>
      <c r="G22" s="1"/>
      <c r="H22" s="1"/>
      <c r="I22" s="1"/>
      <c r="J22" s="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>
        <v>454.56351000000001</v>
      </c>
      <c r="B23" s="1">
        <v>165.73184000000001</v>
      </c>
      <c r="C23" s="1">
        <v>9.5665226000000008</v>
      </c>
      <c r="D23" s="1"/>
      <c r="E23" s="1"/>
      <c r="F23" s="9"/>
      <c r="G23" s="1"/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>
        <v>340.10876000000002</v>
      </c>
      <c r="B24" s="1">
        <v>167.17517000000001</v>
      </c>
      <c r="C24" s="1">
        <v>10.985117000000001</v>
      </c>
      <c r="D24" s="1"/>
      <c r="E24" s="1"/>
      <c r="F24" s="9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>
        <v>254.43001000000001</v>
      </c>
      <c r="B25" s="1">
        <v>168.90347</v>
      </c>
      <c r="C25" s="1">
        <v>12.669816000000001</v>
      </c>
      <c r="D25" s="1"/>
      <c r="E25" s="1"/>
      <c r="F25" s="9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>
        <v>190.54874000000001</v>
      </c>
      <c r="B26" s="1">
        <v>170.86661000000001</v>
      </c>
      <c r="C26" s="1">
        <v>14.600778999999999</v>
      </c>
      <c r="D26" s="1"/>
      <c r="E26" s="1"/>
      <c r="F26" s="9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>
        <v>142.49214000000001</v>
      </c>
      <c r="B27" s="1">
        <v>173.15621999999999</v>
      </c>
      <c r="C27" s="1">
        <v>16.897541</v>
      </c>
      <c r="D27" s="1"/>
      <c r="E27" s="1"/>
      <c r="F27" s="9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>
        <v>106.67264</v>
      </c>
      <c r="B28" s="1">
        <v>175.76091</v>
      </c>
      <c r="C28" s="1">
        <v>19.440308000000002</v>
      </c>
      <c r="D28" s="1"/>
      <c r="E28" s="1"/>
      <c r="F28" s="9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>
        <v>79.821213</v>
      </c>
      <c r="B29" s="1">
        <v>178.80412000000001</v>
      </c>
      <c r="C29" s="1">
        <v>22.485962000000001</v>
      </c>
      <c r="D29" s="1"/>
      <c r="E29" s="1"/>
      <c r="F29" s="9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>
        <v>59.789532000000001</v>
      </c>
      <c r="B30" s="1">
        <v>182.39748</v>
      </c>
      <c r="C30" s="1">
        <v>26.002469999999999</v>
      </c>
      <c r="D30" s="1"/>
      <c r="E30" s="1"/>
      <c r="F30" s="9"/>
      <c r="G30" s="1"/>
      <c r="H30" s="1"/>
      <c r="I30" s="1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>
        <v>44.728039000000003</v>
      </c>
      <c r="B31" s="1">
        <v>186.59366</v>
      </c>
      <c r="C31" s="1">
        <v>30.026056000000001</v>
      </c>
      <c r="D31" s="1"/>
      <c r="E31" s="1"/>
      <c r="F31" s="9"/>
      <c r="G31" s="1"/>
      <c r="H31" s="1"/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>
        <v>33.427559000000002</v>
      </c>
      <c r="B32" s="1">
        <v>191.3698</v>
      </c>
      <c r="C32" s="1">
        <v>34.635094000000002</v>
      </c>
      <c r="D32" s="1"/>
      <c r="E32" s="1"/>
      <c r="F32" s="9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>
        <v>25.040061999999999</v>
      </c>
      <c r="B33" s="1">
        <v>196.92876999999999</v>
      </c>
      <c r="C33" s="1">
        <v>39.927559000000002</v>
      </c>
      <c r="D33" s="1"/>
      <c r="E33" s="1"/>
      <c r="F33" s="9"/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>
        <v>18.735012000000001</v>
      </c>
      <c r="B34" s="1">
        <v>203.30591999999999</v>
      </c>
      <c r="C34" s="1">
        <v>45.949089000000001</v>
      </c>
      <c r="D34" s="1"/>
      <c r="E34" s="1"/>
      <c r="F34" s="9"/>
      <c r="G34" s="1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>
        <v>14.017643</v>
      </c>
      <c r="B35" s="1">
        <v>210.67421999999999</v>
      </c>
      <c r="C35" s="1">
        <v>52.878498</v>
      </c>
      <c r="D35" s="1"/>
      <c r="E35" s="1"/>
      <c r="F35" s="9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>
        <v>10.500673000000001</v>
      </c>
      <c r="B36" s="1">
        <v>219.08431999999999</v>
      </c>
      <c r="C36" s="1">
        <v>60.645938999999998</v>
      </c>
      <c r="D36" s="1"/>
      <c r="E36" s="1"/>
      <c r="F36" s="9"/>
      <c r="G36" s="1"/>
      <c r="H36" s="1"/>
      <c r="I36" s="1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>
        <v>7.8596544000000002</v>
      </c>
      <c r="B37" s="1">
        <v>228.83778000000001</v>
      </c>
      <c r="C37" s="1">
        <v>69.655890999999997</v>
      </c>
      <c r="D37" s="1"/>
      <c r="E37" s="1"/>
      <c r="F37" s="9"/>
      <c r="G37" s="1"/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>
        <v>5.8829054999999997</v>
      </c>
      <c r="B38" s="1">
        <v>240.04031000000001</v>
      </c>
      <c r="C38" s="1">
        <v>79.918792999999994</v>
      </c>
      <c r="D38" s="1"/>
      <c r="E38" s="1"/>
      <c r="F38" s="9"/>
      <c r="G38" s="1"/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>
        <v>4.3989295999999998</v>
      </c>
      <c r="B39" s="1">
        <v>252.85352</v>
      </c>
      <c r="C39" s="1">
        <v>91.715491999999998</v>
      </c>
      <c r="D39" s="1"/>
      <c r="E39" s="1"/>
      <c r="F39" s="9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>
        <v>3.2936331999999999</v>
      </c>
      <c r="B40" s="1">
        <v>267.47228999999999</v>
      </c>
      <c r="C40" s="1">
        <v>105.20099</v>
      </c>
      <c r="D40" s="1"/>
      <c r="E40" s="1"/>
      <c r="F40" s="9"/>
      <c r="G40" s="1"/>
      <c r="H40" s="1"/>
      <c r="I40" s="1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>
        <v>2.4660668000000001</v>
      </c>
      <c r="B41" s="1">
        <v>284.18270999999999</v>
      </c>
      <c r="C41" s="1">
        <v>120.67843000000001</v>
      </c>
      <c r="D41" s="1"/>
      <c r="E41" s="1"/>
      <c r="F41" s="9"/>
      <c r="G41" s="1"/>
      <c r="H41" s="1"/>
      <c r="I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>
        <v>1.8425707</v>
      </c>
      <c r="B42" s="1">
        <v>303.43137000000002</v>
      </c>
      <c r="C42" s="1">
        <v>138.56174999999999</v>
      </c>
      <c r="D42" s="1"/>
      <c r="E42" s="1"/>
      <c r="F42" s="9"/>
      <c r="G42" s="1"/>
      <c r="H42" s="1"/>
      <c r="I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>
        <v>1.3812761</v>
      </c>
      <c r="B43" s="1">
        <v>325.31085000000002</v>
      </c>
      <c r="C43" s="1">
        <v>158.92124999999999</v>
      </c>
      <c r="D43" s="1"/>
      <c r="E43" s="1"/>
      <c r="F43" s="9"/>
      <c r="G43" s="1"/>
      <c r="H43" s="1"/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>
        <v>1.0333992000000001</v>
      </c>
      <c r="B44" s="1">
        <v>350.43893000000003</v>
      </c>
      <c r="C44" s="1">
        <v>182.60548</v>
      </c>
      <c r="D44" s="1"/>
      <c r="E44" s="1"/>
      <c r="F44" s="9"/>
      <c r="G44" s="1"/>
      <c r="H44" s="1"/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>
        <v>0.77320820000000001</v>
      </c>
      <c r="B45" s="1">
        <v>379.22838999999999</v>
      </c>
      <c r="C45" s="1">
        <v>209.90771000000001</v>
      </c>
      <c r="D45" s="1"/>
      <c r="E45" s="1"/>
      <c r="F45" s="9"/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>
        <v>0.57853222000000004</v>
      </c>
      <c r="B46" s="1">
        <v>412.26190000000003</v>
      </c>
      <c r="C46" s="1">
        <v>241.48743999999999</v>
      </c>
      <c r="D46" s="1"/>
      <c r="E46" s="1"/>
      <c r="F46" s="9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>
        <v>0.43306540999999998</v>
      </c>
      <c r="B47" s="1">
        <v>449.68410999999998</v>
      </c>
      <c r="C47" s="1">
        <v>277.95058999999998</v>
      </c>
      <c r="D47" s="1"/>
      <c r="E47" s="1"/>
      <c r="F47" s="9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>
        <v>0.32390132999999999</v>
      </c>
      <c r="B48" s="1">
        <v>494.19812000000002</v>
      </c>
      <c r="C48" s="1">
        <v>320.2944</v>
      </c>
      <c r="D48" s="1"/>
      <c r="E48" s="1"/>
      <c r="F48" s="9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>
        <v>0.24232318999999999</v>
      </c>
      <c r="B49" s="1">
        <v>545.48932000000002</v>
      </c>
      <c r="C49" s="1">
        <v>368.64843999999999</v>
      </c>
      <c r="D49" s="1"/>
      <c r="E49" s="1"/>
      <c r="F49" s="9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>
        <v>0.18153406999999999</v>
      </c>
      <c r="B50" s="1">
        <v>605.62531000000001</v>
      </c>
      <c r="C50" s="1">
        <v>422.32720999999998</v>
      </c>
      <c r="D50" s="1"/>
      <c r="E50" s="1"/>
      <c r="F50" s="9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>
        <v>0.13584590999999999</v>
      </c>
      <c r="B51" s="1">
        <v>673.19530999999995</v>
      </c>
      <c r="C51" s="1">
        <v>479.72021000000001</v>
      </c>
      <c r="D51" s="1"/>
      <c r="E51" s="1"/>
      <c r="F51" s="9"/>
      <c r="G51" s="1"/>
      <c r="H51" s="1"/>
      <c r="I51" s="1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>
        <v>0.10172522000000001</v>
      </c>
      <c r="B52" s="1">
        <v>743.05913999999996</v>
      </c>
      <c r="C52" s="1">
        <v>540.70543999999995</v>
      </c>
      <c r="D52" s="1"/>
      <c r="E52" s="1"/>
      <c r="F52" s="9"/>
      <c r="G52" s="1"/>
      <c r="H52" s="1"/>
      <c r="I52" s="1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>
        <v>7.6103694999999999E-2</v>
      </c>
      <c r="B53" s="1">
        <v>808.65752999999995</v>
      </c>
      <c r="C53" s="1">
        <v>611.52277000000004</v>
      </c>
      <c r="D53" s="1"/>
      <c r="E53" s="1"/>
      <c r="F53" s="9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>
        <v>5.6966494999999999E-2</v>
      </c>
      <c r="B54" s="1">
        <v>864.22649999999999</v>
      </c>
      <c r="C54" s="1">
        <v>701.59491000000003</v>
      </c>
      <c r="D54" s="1"/>
      <c r="E54" s="1"/>
      <c r="F54" s="9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>
        <v>4.2644646000000001E-2</v>
      </c>
      <c r="B55" s="1">
        <v>908.82275000000004</v>
      </c>
      <c r="C55" s="1">
        <v>831.02404999999999</v>
      </c>
      <c r="D55" s="1"/>
      <c r="E55" s="1"/>
      <c r="F55" s="9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>
        <v>3.1913798E-2</v>
      </c>
      <c r="B56" s="1">
        <v>944.36139000000003</v>
      </c>
      <c r="C56" s="1">
        <v>1013.0729</v>
      </c>
      <c r="D56" s="1"/>
      <c r="E56" s="1"/>
      <c r="F56" s="9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>
        <v>2.3876827E-2</v>
      </c>
      <c r="B57" s="1">
        <v>973.33752000000004</v>
      </c>
      <c r="C57" s="1">
        <v>1271.4204</v>
      </c>
      <c r="D57" s="1"/>
      <c r="E57" s="1"/>
      <c r="F57" s="9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>
        <v>1.7841151E-2</v>
      </c>
      <c r="B58" s="1">
        <v>999.64880000000005</v>
      </c>
      <c r="C58" s="1">
        <v>1630.0364</v>
      </c>
      <c r="D58" s="1"/>
      <c r="E58" s="1"/>
      <c r="F58" s="9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>
        <v>1.3377564999999999E-2</v>
      </c>
      <c r="B59" s="1">
        <v>1027.1344999999999</v>
      </c>
      <c r="C59" s="1">
        <v>2111.8796000000002</v>
      </c>
      <c r="D59" s="1"/>
      <c r="E59" s="1"/>
      <c r="F59" s="9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>
        <v>1.0684486999999999E-2</v>
      </c>
      <c r="B60" s="1">
        <v>1054.1971000000001</v>
      </c>
      <c r="C60" s="1">
        <v>2733.8987000000002</v>
      </c>
      <c r="D60" s="1"/>
      <c r="E60" s="1"/>
      <c r="F60" s="9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>
      <c r="A61" s="1">
        <v>8.0046048000000005E-3</v>
      </c>
      <c r="B61" s="1">
        <v>1087.1027999999999</v>
      </c>
      <c r="C61" s="1">
        <v>3418.4965999999999</v>
      </c>
      <c r="D61" s="1"/>
      <c r="E61" s="1"/>
      <c r="F61" s="9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F108"/>
  <sheetViews>
    <sheetView topLeftCell="B1" workbookViewId="0">
      <selection activeCell="F3" sqref="F3"/>
    </sheetView>
  </sheetViews>
  <sheetFormatPr defaultRowHeight="15"/>
  <cols>
    <col min="1" max="1" width="40.42578125" hidden="1" customWidth="1"/>
    <col min="2" max="2" width="36.28515625" bestFit="1" customWidth="1"/>
    <col min="4" max="4" width="12" bestFit="1" customWidth="1"/>
  </cols>
  <sheetData>
    <row r="1" spans="1:6">
      <c r="B1" t="s">
        <v>12</v>
      </c>
    </row>
    <row r="2" spans="1:6">
      <c r="B2" t="s">
        <v>5</v>
      </c>
      <c r="C2">
        <v>586.77278711209237</v>
      </c>
    </row>
    <row r="3" spans="1:6">
      <c r="B3" t="s">
        <v>13</v>
      </c>
      <c r="C3">
        <v>2.1647939229650875E-3</v>
      </c>
      <c r="F3" t="e">
        <f>+SUM(E8:E107)</f>
        <v>#REF!</v>
      </c>
    </row>
    <row r="4" spans="1:6">
      <c r="B4" t="s">
        <v>14</v>
      </c>
      <c r="C4">
        <v>1</v>
      </c>
    </row>
    <row r="5" spans="1:6">
      <c r="B5" t="s">
        <v>17</v>
      </c>
      <c r="C5" t="s">
        <v>18</v>
      </c>
    </row>
    <row r="6" spans="1:6">
      <c r="B6" s="8" t="s">
        <v>9</v>
      </c>
      <c r="C6" s="8"/>
      <c r="D6" s="8"/>
      <c r="E6" s="8"/>
    </row>
    <row r="7" spans="1:6">
      <c r="A7" t="s">
        <v>16</v>
      </c>
      <c r="B7" s="4" t="s">
        <v>15</v>
      </c>
      <c r="C7" s="4" t="s">
        <v>7</v>
      </c>
      <c r="D7" s="4" t="s">
        <v>8</v>
      </c>
      <c r="E7" s="4" t="s">
        <v>10</v>
      </c>
    </row>
    <row r="8" spans="1:6">
      <c r="A8" t="str">
        <f>IMPOWER(IMPRODUCT($C$5,Experimental!A4*2*PI()),$C$4)</f>
        <v>7.6985845401023E-11+1256759.4578857i</v>
      </c>
      <c r="B8" t="str">
        <f>IMDIV(IMDIV(IMPRODUCT(COMPLEX(2,0),COMPLEX($C$2,0),_xlfn.IMCOSH(IMSQRT(IMPRODUCT(A8,COMPLEX($C$3,0))))),_xlfn.IMSINH(IMSQRT(IMPRODUCT(A8,COMPLEX($C$3,0))))),IMSQRT(IMPRODUCT(A8,COMPLEX($C$3,0))))</f>
        <v>15.9092827669358-15.9092827669358i</v>
      </c>
      <c r="C8">
        <f>IMREAL(B8)</f>
        <v>15.909282766935799</v>
      </c>
      <c r="D8">
        <f>-IMAGINARY(B8)</f>
        <v>15.909282766935799</v>
      </c>
      <c r="E8" t="e">
        <f>((C8-Experimental!B4)^2+(D8-Experimental!#REF!)^2)/((Experimental!B4)^2+(Experimental!#REF!)^2)</f>
        <v>#REF!</v>
      </c>
    </row>
    <row r="9" spans="1:6">
      <c r="A9" t="str">
        <f>IMPOWER(IMPRODUCT($C$5,Experimental!A5*2*PI()),$C$4)</f>
        <v>5.76097101751325E-11+940452.725452434i</v>
      </c>
      <c r="B9" t="str">
        <f t="shared" ref="B9:B72" si="0">IMDIV(IMDIV(IMPRODUCT(COMPLEX(2,0),COMPLEX($C$2,0),_xlfn.IMCOSH(IMSQRT(IMPRODUCT(A9,COMPLEX($C$3,0))))),_xlfn.IMSINH(IMSQRT(IMPRODUCT(A9,COMPLEX($C$3,0))))),IMSQRT(IMPRODUCT(A9,COMPLEX($C$3,0))))</f>
        <v>18.3911208146888-18.3911208146888i</v>
      </c>
      <c r="C9">
        <f t="shared" ref="C9:C72" si="1">IMREAL(B9)</f>
        <v>18.391120814688801</v>
      </c>
      <c r="D9">
        <f t="shared" ref="D9:D72" si="2">-IMAGINARY(B9)</f>
        <v>18.391120814688801</v>
      </c>
      <c r="E9" t="e">
        <f>((C9-Experimental!B5)^2+(D9-Experimental!#REF!)^2)/((Experimental!B5)^2+(Experimental!#REF!)^2)</f>
        <v>#REF!</v>
      </c>
    </row>
    <row r="10" spans="1:6">
      <c r="A10" t="str">
        <f>IMPOWER(IMPRODUCT($C$5,Experimental!A6*2*PI()),$C$4)</f>
        <v>4.31123779509165E-11+703790.267672208i</v>
      </c>
      <c r="B10" t="str">
        <f t="shared" si="0"/>
        <v>21.2595982666436-21.2595982666436i</v>
      </c>
      <c r="C10">
        <f t="shared" si="1"/>
        <v>21.2595982666436</v>
      </c>
      <c r="D10">
        <f t="shared" si="2"/>
        <v>21.2595982666436</v>
      </c>
      <c r="E10" t="e">
        <f>((C10-Experimental!B6)^2+(D10-Experimental!#REF!)^2)/((Experimental!B6)^2+(Experimental!#REF!)^2)</f>
        <v>#REF!</v>
      </c>
    </row>
    <row r="11" spans="1:6">
      <c r="A11" t="str">
        <f>IMPOWER(IMPRODUCT($C$5,Experimental!A7*2*PI()),$C$4)</f>
        <v>3.22647439181084E-11+526707.498815152i</v>
      </c>
      <c r="B11" t="str">
        <f t="shared" si="0"/>
        <v>24.5749097335013-24.5749097335012i</v>
      </c>
      <c r="C11">
        <f t="shared" si="1"/>
        <v>24.5749097335013</v>
      </c>
      <c r="D11">
        <f t="shared" si="2"/>
        <v>24.574909733501201</v>
      </c>
      <c r="E11" t="e">
        <f>((C11-Experimental!B7)^2+(D11-Experimental!#REF!)^2)/((Experimental!B7)^2+(Experimental!#REF!)^2)</f>
        <v>#REF!</v>
      </c>
    </row>
    <row r="12" spans="1:6">
      <c r="A12" t="str">
        <f>IMPOWER(IMPRODUCT($C$5,Experimental!A8*2*PI()),$C$4)</f>
        <v>2.4145936502316E-11+394171.602724129i</v>
      </c>
      <c r="B12" t="str">
        <f t="shared" si="0"/>
        <v>28.4075654166408-28.4075654166407i</v>
      </c>
      <c r="C12">
        <f t="shared" si="1"/>
        <v>28.4075654166408</v>
      </c>
      <c r="D12">
        <f t="shared" si="2"/>
        <v>28.407565416640701</v>
      </c>
      <c r="E12" t="e">
        <f>((C12-Experimental!B8)^2+(D12-Experimental!#REF!)^2)/((Experimental!B8)^2+(Experimental!#REF!)^2)</f>
        <v>#REF!</v>
      </c>
    </row>
    <row r="13" spans="1:6">
      <c r="A13" t="str">
        <f>IMPOWER(IMPRODUCT($C$5,Experimental!A9*2*PI()),$C$4)</f>
        <v>1.80718637533274E-11+295015.084595202i</v>
      </c>
      <c r="B13" t="str">
        <f t="shared" si="0"/>
        <v>32.8363269064263-32.8363269064261i</v>
      </c>
      <c r="C13">
        <f t="shared" si="1"/>
        <v>32.836326906426301</v>
      </c>
      <c r="D13">
        <f t="shared" si="2"/>
        <v>32.836326906426102</v>
      </c>
      <c r="E13" t="e">
        <f>((C13-Experimental!B9)^2+(D13-Experimental!#REF!)^2)/((Experimental!B9)^2+(Experimental!#REF!)^2)</f>
        <v>#REF!</v>
      </c>
    </row>
    <row r="14" spans="1:6">
      <c r="A14" t="str">
        <f>IMPOWER(IMPRODUCT($C$5,Experimental!A10*2*PI()),$C$4)</f>
        <v>1.35238282441442E-11+220770.441165074i</v>
      </c>
      <c r="B14" t="str">
        <f t="shared" si="0"/>
        <v>37.9582532766529-37.9582532766502i</v>
      </c>
      <c r="C14">
        <f t="shared" si="1"/>
        <v>37.958253276652897</v>
      </c>
      <c r="D14">
        <f t="shared" si="2"/>
        <v>37.958253276650197</v>
      </c>
      <c r="E14" t="e">
        <f>((C14-Experimental!B10)^2+(D14-Experimental!#REF!)^2)/((Experimental!B10)^2+(Experimental!#REF!)^2)</f>
        <v>#REF!</v>
      </c>
    </row>
    <row r="15" spans="1:6">
      <c r="A15" t="str">
        <f>IMPOWER(IMPRODUCT($C$5,Experimental!A11*2*PI()),$C$4)</f>
        <v>1.01221985516078E-11+165240.359420161i</v>
      </c>
      <c r="B15" t="str">
        <f t="shared" si="0"/>
        <v>43.8751502357725-43.8751502361963i</v>
      </c>
      <c r="C15">
        <f t="shared" si="1"/>
        <v>43.875150235772502</v>
      </c>
      <c r="D15">
        <f t="shared" si="2"/>
        <v>43.875150236196298</v>
      </c>
      <c r="E15" t="e">
        <f>((C15-Experimental!B11)^2+(D15-Experimental!#REF!)^2)/((Experimental!B11)^2+(Experimental!#REF!)^2)</f>
        <v>#REF!</v>
      </c>
    </row>
    <row r="16" spans="1:6">
      <c r="A16" t="str">
        <f>IMPOWER(IMPRODUCT($C$5,Experimental!A12*2*PI()),$C$4)</f>
        <v>7.57379648019668E-12+123638.836581018i</v>
      </c>
      <c r="B16" t="str">
        <f t="shared" si="0"/>
        <v>50.7223337321573-50.7223337156143i</v>
      </c>
      <c r="C16">
        <f t="shared" si="1"/>
        <v>50.722333732157303</v>
      </c>
      <c r="D16">
        <f t="shared" si="2"/>
        <v>50.722333715614297</v>
      </c>
      <c r="E16" t="e">
        <f>((C16-Experimental!B12)^2+(D16-Experimental!#REF!)^2)/((Experimental!B12)^2+(Experimental!#REF!)^2)</f>
        <v>#REF!</v>
      </c>
    </row>
    <row r="17" spans="1:5">
      <c r="A17" t="str">
        <f>IMPOWER(IMPRODUCT($C$5,Experimental!A13*2*PI()),$C$4)</f>
        <v>5.66813012658244E-12+92529.6865677427i</v>
      </c>
      <c r="B17" t="str">
        <f t="shared" si="0"/>
        <v>58.6321926411378-58.6321930786554i</v>
      </c>
      <c r="C17">
        <f t="shared" si="1"/>
        <v>58.632192641137799</v>
      </c>
      <c r="D17">
        <f t="shared" si="2"/>
        <v>58.632193078655398</v>
      </c>
      <c r="E17" t="e">
        <f>((C17-Experimental!B13)^2+(D17-Experimental!#REF!)^2)/((Experimental!B13)^2+(Experimental!#REF!)^2)</f>
        <v>#REF!</v>
      </c>
    </row>
    <row r="18" spans="1:5">
      <c r="A18" t="str">
        <f>IMPOWER(IMPRODUCT($C$5,Experimental!A14*2*PI()),$C$4)</f>
        <v>4.24358075550589E-12+69274.5558875541i</v>
      </c>
      <c r="B18" t="str">
        <f t="shared" si="0"/>
        <v>67.7625645665115-67.7625564123383i</v>
      </c>
      <c r="C18">
        <f t="shared" si="1"/>
        <v>67.7625645665115</v>
      </c>
      <c r="D18">
        <f t="shared" si="2"/>
        <v>67.762556412338299</v>
      </c>
      <c r="E18" t="e">
        <f>((C18-Experimental!B14)^2+(D18-Experimental!#REF!)^2)/((Experimental!B14)^2+(Experimental!#REF!)^2)</f>
        <v>#REF!</v>
      </c>
    </row>
    <row r="19" spans="1:5">
      <c r="A19" t="str">
        <f>IMPOWER(IMPRODUCT($C$5,Experimental!A15*2*PI()),$C$4)</f>
        <v>3.20429777659742E-12+52308.7265671232i</v>
      </c>
      <c r="B19" t="str">
        <f t="shared" si="0"/>
        <v>77.9810813947734-77.9811370134702i</v>
      </c>
      <c r="C19">
        <f t="shared" si="1"/>
        <v>77.981081394773398</v>
      </c>
      <c r="D19">
        <f t="shared" si="2"/>
        <v>77.981137013470203</v>
      </c>
      <c r="E19" t="e">
        <f>((C19-Experimental!B15)^2+(D19-Experimental!#REF!)^2)/((Experimental!B15)^2+(Experimental!#REF!)^2)</f>
        <v>#REF!</v>
      </c>
    </row>
    <row r="20" spans="1:5">
      <c r="A20" t="str">
        <f>IMPOWER(IMPRODUCT($C$5,Experimental!A16*2*PI()),$C$4)</f>
        <v>2.38459414892134E-12+38927.431844971i</v>
      </c>
      <c r="B20" t="str">
        <f t="shared" si="0"/>
        <v>90.3961275270959-90.3964636406488i</v>
      </c>
      <c r="C20">
        <f t="shared" si="1"/>
        <v>90.396127527095899</v>
      </c>
      <c r="D20">
        <f t="shared" si="2"/>
        <v>90.396463640648804</v>
      </c>
      <c r="E20" t="e">
        <f>((C20-Experimental!B16)^2+(D20-Experimental!#REF!)^2)/((Experimental!B16)^2+(Experimental!#REF!)^2)</f>
        <v>#REF!</v>
      </c>
    </row>
    <row r="21" spans="1:5">
      <c r="A21" t="str">
        <f>IMPOWER(IMPRODUCT($C$5,Experimental!A17*2*PI()),$C$4)</f>
        <v>1.77876870208956E-12+29037.6026670537i</v>
      </c>
      <c r="B21" t="str">
        <f t="shared" si="0"/>
        <v>104.667121793201-104.66160081414i</v>
      </c>
      <c r="C21">
        <f t="shared" si="1"/>
        <v>104.66712179320101</v>
      </c>
      <c r="D21">
        <f t="shared" si="2"/>
        <v>104.66160081414</v>
      </c>
      <c r="E21" t="e">
        <f>((C21-Experimental!B17)^2+(D21-Experimental!#REF!)^2)/((Experimental!B17)^2+(Experimental!#REF!)^2)</f>
        <v>#REF!</v>
      </c>
    </row>
    <row r="22" spans="1:5">
      <c r="A22" t="str">
        <f>IMPOWER(IMPRODUCT($C$5,Experimental!A18*2*PI()),$C$4)</f>
        <v>1.33022633903894E-12+21715.349412707i</v>
      </c>
      <c r="B22" t="str">
        <f t="shared" si="0"/>
        <v>121.019716493605-121.011730591354i</v>
      </c>
      <c r="C22">
        <f t="shared" si="1"/>
        <v>121.019716493605</v>
      </c>
      <c r="D22">
        <f t="shared" si="2"/>
        <v>121.011730591354</v>
      </c>
      <c r="E22" t="e">
        <f>((C22-Experimental!B18)^2+(D22-Experimental!#REF!)^2)/((Experimental!B18)^2+(Experimental!#REF!)^2)</f>
        <v>#REF!</v>
      </c>
    </row>
    <row r="23" spans="1:5">
      <c r="A23" t="str">
        <f>IMPOWER(IMPRODUCT($C$5,Experimental!A19*2*PI()),$C$4)</f>
        <v>9.95263411129788E-13+16247.2295849897i</v>
      </c>
      <c r="B23" t="str">
        <f t="shared" si="0"/>
        <v>139.835040066763-139.944808553855i</v>
      </c>
      <c r="C23">
        <f t="shared" si="1"/>
        <v>139.83504006676301</v>
      </c>
      <c r="D23">
        <f t="shared" si="2"/>
        <v>139.94480855385501</v>
      </c>
      <c r="E23" t="e">
        <f>((C23-Experimental!B19)^2+(D23-Experimental!#REF!)^2)/((Experimental!B19)^2+(Experimental!#REF!)^2)</f>
        <v>#REF!</v>
      </c>
    </row>
    <row r="24" spans="1:5">
      <c r="A24" t="str">
        <f>IMPOWER(IMPRODUCT($C$5,Experimental!A20*2*PI()),$C$4)</f>
        <v>7.45003723590813E-13+12161.8522327791i</v>
      </c>
      <c r="B24" t="str">
        <f t="shared" si="0"/>
        <v>161.664388745126-162.042056477344i</v>
      </c>
      <c r="C24">
        <f t="shared" si="1"/>
        <v>161.66438874512599</v>
      </c>
      <c r="D24">
        <f t="shared" si="2"/>
        <v>162.042056477344</v>
      </c>
      <c r="E24" t="e">
        <f>((C24-Experimental!B20)^2+(D24-Experimental!#REF!)^2)/((Experimental!B20)^2+(Experimental!#REF!)^2)</f>
        <v>#REF!</v>
      </c>
    </row>
    <row r="25" spans="1:5">
      <c r="A25" t="str">
        <f>IMPOWER(IMPRODUCT($C$5,Experimental!A21*2*PI()),$C$4)</f>
        <v>5.57557790445555E-13+9101.88129792224i</v>
      </c>
      <c r="B25" t="str">
        <f t="shared" si="0"/>
        <v>187.651281821927-187.643311261656i</v>
      </c>
      <c r="C25">
        <f t="shared" si="1"/>
        <v>187.651281821927</v>
      </c>
      <c r="D25">
        <f t="shared" si="2"/>
        <v>187.64331126165601</v>
      </c>
      <c r="E25" t="e">
        <f>((C25-Experimental!B21)^2+(D25-Experimental!#REF!)^2)/((Experimental!B21)^2+(Experimental!#REF!)^2)</f>
        <v>#REF!</v>
      </c>
    </row>
    <row r="26" spans="1:5">
      <c r="A26" t="str">
        <f>IMPOWER(IMPRODUCT($C$5,Experimental!A22*2*PI()),$C$4)</f>
        <v>4.17207056472551E-13+6810.71840397773i</v>
      </c>
      <c r="B26" t="str">
        <f t="shared" si="0"/>
        <v>218.79219415749-215.922507130693i</v>
      </c>
      <c r="C26">
        <f t="shared" si="1"/>
        <v>218.79219415749</v>
      </c>
      <c r="D26">
        <f t="shared" si="2"/>
        <v>215.92250713069299</v>
      </c>
      <c r="E26" t="e">
        <f>((C26-Experimental!B22)^2+(D26-Experimental!#REF!)^2)/((Experimental!B22)^2+(Experimental!#REF!)^2)</f>
        <v>#REF!</v>
      </c>
    </row>
    <row r="27" spans="1:5">
      <c r="A27" t="str">
        <f>IMPOWER(IMPRODUCT($C$5,Experimental!A23*2*PI()),$C$4)</f>
        <v>3.12261770687686E-13+5097.53359989303i</v>
      </c>
      <c r="B27" t="str">
        <f t="shared" si="0"/>
        <v>254.2465121483-245.143392624179i</v>
      </c>
      <c r="C27">
        <f t="shared" si="1"/>
        <v>254.24651214830001</v>
      </c>
      <c r="D27">
        <f t="shared" si="2"/>
        <v>245.143392624179</v>
      </c>
      <c r="E27" t="e">
        <f>((C27-Experimental!B23)^2+(D27-Experimental!#REF!)^2)/((Experimental!B23)^2+(Experimental!#REF!)^2)</f>
        <v>#REF!</v>
      </c>
    </row>
    <row r="28" spans="1:5">
      <c r="A28" t="str">
        <f>IMPOWER(IMPRODUCT($C$5,Experimental!A24*2*PI()),$C$4)</f>
        <v>2.33832184828611E-13+3817.20572542454i</v>
      </c>
      <c r="B28" t="str">
        <f t="shared" si="0"/>
        <v>290.397142591541-274.915302555979i</v>
      </c>
      <c r="C28">
        <f t="shared" si="1"/>
        <v>290.39714259154101</v>
      </c>
      <c r="D28">
        <f t="shared" si="2"/>
        <v>274.915302555979</v>
      </c>
      <c r="E28" t="e">
        <f>((C28-Experimental!B24)^2+(D28-Experimental!#REF!)^2)/((Experimental!B24)^2+(Experimental!#REF!)^2)</f>
        <v>#REF!</v>
      </c>
    </row>
    <row r="29" spans="1:5">
      <c r="A29" t="str">
        <f>IMPOWER(IMPRODUCT($C$5,Experimental!A25*2*PI()),$C$4)</f>
        <v>1.74957739645191E-13+2856.10676721198i</v>
      </c>
      <c r="B29" t="str">
        <f t="shared" si="0"/>
        <v>322.574324400049-308.826828732172i</v>
      </c>
      <c r="C29">
        <f t="shared" si="1"/>
        <v>322.57432440004902</v>
      </c>
      <c r="D29">
        <f t="shared" si="2"/>
        <v>308.82682873217198</v>
      </c>
      <c r="E29" t="e">
        <f>((C29-Experimental!B25)^2+(D29-Experimental!#REF!)^2)/((Experimental!B25)^2+(Experimental!#REF!)^2)</f>
        <v>#REF!</v>
      </c>
    </row>
    <row r="30" spans="1:5">
      <c r="A30" t="str">
        <f>IMPOWER(IMPRODUCT($C$5,Experimental!A26*2*PI()),$C$4)</f>
        <v>1.3090505193241E-13+2136.96636367507i</v>
      </c>
      <c r="B30" t="str">
        <f t="shared" si="0"/>
        <v>347.451253215581-354.146013221241i</v>
      </c>
      <c r="C30">
        <f t="shared" si="1"/>
        <v>347.451253215581</v>
      </c>
      <c r="D30">
        <f t="shared" si="2"/>
        <v>354.14601322124099</v>
      </c>
      <c r="E30" t="e">
        <f>((C30-Experimental!B26)^2+(D30-Experimental!#REF!)^2)/((Experimental!B26)^2+(Experimental!#REF!)^2)</f>
        <v>#REF!</v>
      </c>
    </row>
    <row r="31" spans="1:5">
      <c r="A31" t="str">
        <f>IMPOWER(IMPRODUCT($C$5,Experimental!A27*2*PI()),$C$4)</f>
        <v>9.79280088881384E-14+1598.63090053756i</v>
      </c>
      <c r="B31" t="str">
        <f t="shared" si="0"/>
        <v>364.640792752778-420.185455465117i</v>
      </c>
      <c r="C31">
        <f t="shared" si="1"/>
        <v>364.640792752778</v>
      </c>
      <c r="D31">
        <f t="shared" si="2"/>
        <v>420.185455465117</v>
      </c>
      <c r="E31" t="e">
        <f>((C31-Experimental!B27)^2+(D31-Experimental!#REF!)^2)/((Experimental!B27)^2+(Experimental!#REF!)^2)</f>
        <v>#REF!</v>
      </c>
    </row>
    <row r="32" spans="1:5">
      <c r="A32" t="str">
        <f>IMPOWER(IMPRODUCT($C$5,Experimental!A28*2*PI()),$C$4)</f>
        <v>7.33406358170699E-14+1197.25304346958i</v>
      </c>
      <c r="B32" t="str">
        <f t="shared" si="0"/>
        <v>375.556847871663-516.335524223891i</v>
      </c>
      <c r="C32">
        <f t="shared" si="1"/>
        <v>375.55684787166302</v>
      </c>
      <c r="D32">
        <f t="shared" si="2"/>
        <v>516.33552422389096</v>
      </c>
      <c r="E32" t="e">
        <f>((C32-Experimental!B28)^2+(D32-Experimental!#REF!)^2)/((Experimental!B28)^2+(Experimental!#REF!)^2)</f>
        <v>#REF!</v>
      </c>
    </row>
    <row r="33" spans="1:5">
      <c r="A33" t="str">
        <f>IMPOWER(IMPRODUCT($C$5,Experimental!A29*2*PI()),$C$4)</f>
        <v>5.48440474942788E-14+895.304520436577i</v>
      </c>
      <c r="B33" t="str">
        <f t="shared" si="0"/>
        <v>382.192922375974-654.301106840549i</v>
      </c>
      <c r="C33">
        <f t="shared" si="1"/>
        <v>382.19292237597398</v>
      </c>
      <c r="D33">
        <f t="shared" si="2"/>
        <v>654.30110684054898</v>
      </c>
      <c r="E33" t="e">
        <f>((C33-Experimental!B29)^2+(D33-Experimental!#REF!)^2)/((Experimental!B29)^2+(Experimental!#REF!)^2)</f>
        <v>#REF!</v>
      </c>
    </row>
    <row r="34" spans="1:5">
      <c r="A34" t="str">
        <f>IMPOWER(IMPRODUCT($C$5,Experimental!A30*2*PI()),$C$4)</f>
        <v>4.10574178652949E-14+670.243964326057i</v>
      </c>
      <c r="B34" t="str">
        <f t="shared" si="0"/>
        <v>386.061956285543-845.91349587208i</v>
      </c>
      <c r="C34">
        <f t="shared" si="1"/>
        <v>386.06195628554298</v>
      </c>
      <c r="D34">
        <f t="shared" si="2"/>
        <v>845.91349587208003</v>
      </c>
      <c r="E34" t="e">
        <f>((C34-Experimental!B30)^2+(D34-Experimental!#REF!)^2)/((Experimental!B30)^2+(Experimental!#REF!)^2)</f>
        <v>#REF!</v>
      </c>
    </row>
    <row r="35" spans="1:5">
      <c r="A35" t="str">
        <f>IMPOWER(IMPRODUCT($C$5,Experimental!A31*2*PI()),$C$4)</f>
        <v>3.07225254447223E-14+501.531472722852i</v>
      </c>
      <c r="B35" t="str">
        <f t="shared" si="0"/>
        <v>388.288593961981-1108.89921647891i</v>
      </c>
      <c r="C35">
        <f t="shared" si="1"/>
        <v>388.28859396198101</v>
      </c>
      <c r="D35">
        <f t="shared" si="2"/>
        <v>1108.8992164789099</v>
      </c>
      <c r="E35" t="e">
        <f>((C35-Experimental!B31)^2+(D35-Experimental!#REF!)^2)/((Experimental!B31)^2+(Experimental!#REF!)^2)</f>
        <v>#REF!</v>
      </c>
    </row>
    <row r="36" spans="1:5">
      <c r="A36" t="str">
        <f>IMPOWER(IMPRODUCT($C$5,Experimental!A32*2*PI()),$C$4)</f>
        <v>2.30124969185578E-14+375.668708985544i</v>
      </c>
      <c r="B36" t="str">
        <f t="shared" si="0"/>
        <v>389.55012183674-1464.11579187222i</v>
      </c>
      <c r="C36">
        <f t="shared" si="1"/>
        <v>389.55012183674</v>
      </c>
      <c r="D36">
        <f t="shared" si="2"/>
        <v>1464.1157918722199</v>
      </c>
      <c r="E36" t="e">
        <f>((C36-Experimental!B32)^2+(D36-Experimental!#REF!)^2)/((Experimental!B32)^2+(Experimental!#REF!)^2)</f>
        <v>#REF!</v>
      </c>
    </row>
    <row r="37" spans="1:5">
      <c r="A37" t="str">
        <f>IMPOWER(IMPRODUCT($C$5,Experimental!A33*2*PI()),$C$4)</f>
        <v>1.72154526926324E-14+281.034557463756i</v>
      </c>
      <c r="B37" t="str">
        <f t="shared" si="0"/>
        <v>390.26599583056-1944.77215315i</v>
      </c>
      <c r="C37">
        <f t="shared" si="1"/>
        <v>390.26599583055997</v>
      </c>
      <c r="D37">
        <f t="shared" si="2"/>
        <v>1944.7721531499999</v>
      </c>
      <c r="E37" t="e">
        <f>((C37-Experimental!B33)^2+(D37-Experimental!#REF!)^2)/((Experimental!B33)^2+(Experimental!#REF!)^2)</f>
        <v>#REF!</v>
      </c>
    </row>
    <row r="38" spans="1:5">
      <c r="A38" t="str">
        <f>IMPOWER(IMPRODUCT($C$5,Experimental!A34*2*PI()),$C$4)</f>
        <v>1.28659912989854E-14+210.031547563679i</v>
      </c>
      <c r="B38" t="str">
        <f t="shared" si="0"/>
        <v>390.669475415207-2592.898637236i</v>
      </c>
      <c r="C38">
        <f t="shared" si="1"/>
        <v>390.66947541520699</v>
      </c>
      <c r="D38">
        <f t="shared" si="2"/>
        <v>2592.898637236</v>
      </c>
      <c r="E38" t="e">
        <f>((C38-Experimental!B34)^2+(D38-Experimental!#REF!)^2)/((Experimental!B34)^2+(Experimental!#REF!)^2)</f>
        <v>#REF!</v>
      </c>
    </row>
    <row r="39" spans="1:5">
      <c r="A39" t="str">
        <f>IMPOWER(IMPRODUCT($C$5,Experimental!A35*2*PI()),$C$4)</f>
        <v>9.6377129965743E-15+157.331349649266i</v>
      </c>
      <c r="B39" t="str">
        <f t="shared" si="0"/>
        <v>390.894082961242-3454.498339003i</v>
      </c>
      <c r="C39">
        <f t="shared" si="1"/>
        <v>390.89408296124202</v>
      </c>
      <c r="D39">
        <f t="shared" si="2"/>
        <v>3454.4983390030002</v>
      </c>
      <c r="E39" t="e">
        <f>((C39-Experimental!B35)^2+(D39-Experimental!#REF!)^2)/((Experimental!B35)^2+(Experimental!#REF!)^2)</f>
        <v>#REF!</v>
      </c>
    </row>
    <row r="40" spans="1:5">
      <c r="A40" t="str">
        <f>IMPOWER(IMPRODUCT($C$5,Experimental!A36*2*PI()),$C$4)</f>
        <v>7.21095134043099E-15+117.715552128233i</v>
      </c>
      <c r="B40" t="str">
        <f t="shared" si="0"/>
        <v>391.020676950968-4611.85278745277i</v>
      </c>
      <c r="C40">
        <f t="shared" si="1"/>
        <v>391.02067695096798</v>
      </c>
      <c r="D40">
        <f t="shared" si="2"/>
        <v>4611.8527874527699</v>
      </c>
      <c r="E40" t="e">
        <f>((C40-Experimental!B36)^2+(D40-Experimental!#REF!)^2)/((Experimental!B36)^2+(Experimental!#REF!)^2)</f>
        <v>#REF!</v>
      </c>
    </row>
    <row r="41" spans="1:5">
      <c r="A41" t="str">
        <f>IMPOWER(IMPRODUCT($C$5,Experimental!A37*2*PI()),$C$4)</f>
        <v>5.39527498464016E-15+88.0754485388888i</v>
      </c>
      <c r="B41" t="str">
        <f t="shared" si="0"/>
        <v>391.09160093847-6159.9773852918i</v>
      </c>
      <c r="C41">
        <f t="shared" si="1"/>
        <v>391.09160093846998</v>
      </c>
      <c r="D41">
        <f t="shared" si="2"/>
        <v>6159.9773852917997</v>
      </c>
      <c r="E41" t="e">
        <f>((C41-Experimental!B37)^2+(D41-Experimental!#REF!)^2)/((Experimental!B37)^2+(Experimental!#REF!)^2)</f>
        <v>#REF!</v>
      </c>
    </row>
    <row r="42" spans="1:5">
      <c r="A42" t="str">
        <f>IMPOWER(IMPRODUCT($C$5,Experimental!A38*2*PI()),$C$4)</f>
        <v>4.04162228691274E-15+65.9776743090974i</v>
      </c>
      <c r="B42" t="str">
        <f t="shared" si="0"/>
        <v>391.131201503343-8220.21530973793i</v>
      </c>
      <c r="C42">
        <f t="shared" si="1"/>
        <v>391.13120150334299</v>
      </c>
      <c r="D42">
        <f t="shared" si="2"/>
        <v>8220.2153097379305</v>
      </c>
      <c r="E42" t="e">
        <f>((C42-Experimental!B38)^2+(D42-Experimental!#REF!)^2)/((Experimental!B38)^2+(Experimental!#REF!)^2)</f>
        <v>#REF!</v>
      </c>
    </row>
    <row r="43" spans="1:5">
      <c r="A43" t="str">
        <f>IMPOWER(IMPRODUCT($C$5,Experimental!A39*2*PI()),$C$4)</f>
        <v>3.02511604641643E-15+49.3836650455894i</v>
      </c>
      <c r="B43" t="str">
        <f t="shared" si="0"/>
        <v>391.153475762663-10980.2026257419i</v>
      </c>
      <c r="C43">
        <f t="shared" si="1"/>
        <v>391.15347576266299</v>
      </c>
      <c r="D43">
        <f t="shared" si="2"/>
        <v>10980.2026257419</v>
      </c>
      <c r="E43" t="e">
        <f>((C43-Experimental!B39)^2+(D43-Experimental!#REF!)^2)/((Experimental!B39)^2+(Experimental!#REF!)^2)</f>
        <v>#REF!</v>
      </c>
    </row>
    <row r="44" spans="1:5">
      <c r="A44" t="str">
        <f>IMPOWER(IMPRODUCT($C$5,Experimental!A40*2*PI()),$C$4)</f>
        <v>2.26428172561907E-15+36.963385401126i</v>
      </c>
      <c r="B44" t="str">
        <f t="shared" si="0"/>
        <v>391.16595626102-14668.0859276689i</v>
      </c>
      <c r="C44">
        <f t="shared" si="1"/>
        <v>391.16595626102003</v>
      </c>
      <c r="D44">
        <f t="shared" si="2"/>
        <v>14668.085927668901</v>
      </c>
      <c r="E44" t="e">
        <f>((C44-Experimental!B40)^2+(D44-Experimental!#REF!)^2)/((Experimental!B40)^2+(Experimental!#REF!)^2)</f>
        <v>#REF!</v>
      </c>
    </row>
    <row r="45" spans="1:5">
      <c r="A45" t="str">
        <f>IMPOWER(IMPRODUCT($C$5,Experimental!A41*2*PI()),$C$4)</f>
        <v>1.69311166150209E-15+27.6392898300374i</v>
      </c>
      <c r="B45" t="str">
        <f t="shared" si="0"/>
        <v>391.172966691656-19615.1244609999i</v>
      </c>
      <c r="C45">
        <f t="shared" si="1"/>
        <v>391.17296669165597</v>
      </c>
      <c r="D45">
        <f t="shared" si="2"/>
        <v>19615.124460999901</v>
      </c>
      <c r="E45" t="e">
        <f>((C45-Experimental!B41)^2+(D45-Experimental!#REF!)^2)/((Experimental!B41)^2+(Experimental!#REF!)^2)</f>
        <v>#REF!</v>
      </c>
    </row>
    <row r="46" spans="1:5">
      <c r="A46" t="str">
        <f>IMPOWER(IMPRODUCT($C$5,Experimental!A42*2*PI()),$C$4)</f>
        <v>1.26769220849328E-15+20.6945077294789i</v>
      </c>
      <c r="B46" t="str">
        <f t="shared" si="0"/>
        <v>391.176873447806-26196.765244951i</v>
      </c>
      <c r="C46">
        <f t="shared" si="1"/>
        <v>391.17687344780597</v>
      </c>
      <c r="D46">
        <f t="shared" si="2"/>
        <v>26196.765244950999</v>
      </c>
      <c r="E46" t="e">
        <f>((C46-Experimental!B42)^2+(D46-Experimental!#REF!)^2)/((Experimental!B42)^2+(Experimental!#REF!)^2)</f>
        <v>#REF!</v>
      </c>
    </row>
    <row r="47" spans="1:5">
      <c r="A47" t="str">
        <f>IMPOWER(IMPRODUCT($C$5,Experimental!A43*2*PI()),$C$4)</f>
        <v>9.49168738031895E-16+15.4947546842834i</v>
      </c>
      <c r="B47" t="str">
        <f t="shared" si="0"/>
        <v>391.179063628577-34987.2294683233i</v>
      </c>
      <c r="C47">
        <f t="shared" si="1"/>
        <v>391.17906362857701</v>
      </c>
      <c r="D47">
        <f t="shared" si="2"/>
        <v>34987.229468323298</v>
      </c>
      <c r="E47" t="e">
        <f>((C47-Experimental!B43)^2+(D47-Experimental!#REF!)^2)/((Experimental!B43)^2+(Experimental!#REF!)^2)</f>
        <v>#REF!</v>
      </c>
    </row>
    <row r="48" spans="1:5">
      <c r="A48" t="str">
        <f>IMPOWER(IMPRODUCT($C$5,Experimental!A44*2*PI()),$C$4)</f>
        <v>7.09190240123886E-16+11.5772131496796i</v>
      </c>
      <c r="B48" t="str">
        <f t="shared" si="0"/>
        <v>391.180298031789-46825.8244360686i</v>
      </c>
      <c r="C48">
        <f t="shared" si="1"/>
        <v>391.18029803178899</v>
      </c>
      <c r="D48">
        <f t="shared" si="2"/>
        <v>46825.8244360686</v>
      </c>
      <c r="E48" t="e">
        <f>((C48-Experimental!B44)^2+(D48-Experimental!#REF!)^2)/((Experimental!B44)^2+(Experimental!#REF!)^2)</f>
        <v>#REF!</v>
      </c>
    </row>
    <row r="49" spans="1:5">
      <c r="A49" t="str">
        <f>IMPOWER(IMPRODUCT($C$5,Experimental!A45*2*PI()),$C$4)</f>
        <v>5.31641759546261E-16+8.67881369667832i</v>
      </c>
      <c r="B49" t="str">
        <f t="shared" si="0"/>
        <v>391.180981375819-62463.5180446204i</v>
      </c>
      <c r="C49">
        <f t="shared" si="1"/>
        <v>391.18098137581899</v>
      </c>
      <c r="D49">
        <f t="shared" si="2"/>
        <v>62463.518044620403</v>
      </c>
      <c r="E49" t="e">
        <f>((C49-Experimental!B45)^2+(D49-Experimental!#REF!)^2)/((Experimental!B45)^2+(Experimental!#REF!)^2)</f>
        <v>#REF!</v>
      </c>
    </row>
    <row r="50" spans="1:5">
      <c r="A50" t="str">
        <f>IMPOWER(IMPRODUCT($C$5,Experimental!A46*2*PI()),$C$4)</f>
        <v>3.97746814703953E-16+6.49303866989114i</v>
      </c>
      <c r="B50" t="str">
        <f t="shared" si="0"/>
        <v>391.181367363076-83490.5490845066i</v>
      </c>
      <c r="C50">
        <f t="shared" si="1"/>
        <v>391.18136736307599</v>
      </c>
      <c r="D50">
        <f t="shared" si="2"/>
        <v>83490.549084506594</v>
      </c>
      <c r="E50" t="e">
        <f>((C50-Experimental!B46)^2+(D50-Experimental!#REF!)^2)/((Experimental!B46)^2+(Experimental!#REF!)^2)</f>
        <v>#REF!</v>
      </c>
    </row>
    <row r="51" spans="1:5">
      <c r="A51" t="str">
        <f>IMPOWER(IMPRODUCT($C$5,Experimental!A47*2*PI()),$C$4)</f>
        <v>2.97601448358947E-16+4.85821040163078i</v>
      </c>
      <c r="B51" t="str">
        <f t="shared" si="0"/>
        <v>391.181583359014-111585.598667898i</v>
      </c>
      <c r="C51">
        <f t="shared" si="1"/>
        <v>391.18158335901398</v>
      </c>
      <c r="D51">
        <f t="shared" si="2"/>
        <v>111585.598667898</v>
      </c>
      <c r="E51" t="e">
        <f>((C51-Experimental!B47)^2+(D51-Experimental!#REF!)^2)/((Experimental!B47)^2+(Experimental!#REF!)^2)</f>
        <v>#REF!</v>
      </c>
    </row>
    <row r="52" spans="1:5">
      <c r="A52" t="str">
        <f>IMPOWER(IMPRODUCT($C$5,Experimental!A48*2*PI()),$C$4)</f>
        <v>2.22672271962864E-16+3.63502514443399i</v>
      </c>
      <c r="B52" t="str">
        <f t="shared" si="0"/>
        <v>391.181704278444-149133.969664485i</v>
      </c>
      <c r="C52">
        <f t="shared" si="1"/>
        <v>391.18170427844399</v>
      </c>
      <c r="D52">
        <f t="shared" si="2"/>
        <v>149133.96966448499</v>
      </c>
      <c r="E52" t="e">
        <f>((C52-Experimental!B48)^2+(D52-Experimental!#REF!)^2)/((Experimental!B48)^2+(Experimental!#REF!)^2)</f>
        <v>#REF!</v>
      </c>
    </row>
    <row r="53" spans="1:5">
      <c r="A53" t="str">
        <f>IMPOWER(IMPRODUCT($C$5,Experimental!A49*2*PI()),$C$4)</f>
        <v>1.66683298560673E-16+2.7210302211597i</v>
      </c>
      <c r="B53" t="str">
        <f t="shared" si="0"/>
        <v>391.181771896354-199227.997334738i</v>
      </c>
      <c r="C53">
        <f t="shared" si="1"/>
        <v>391.18177189635401</v>
      </c>
      <c r="D53">
        <f t="shared" si="2"/>
        <v>199227.997334738</v>
      </c>
      <c r="E53" t="e">
        <f>((C53-Experimental!B49)^2+(D53-Experimental!#REF!)^2)/((Experimental!B49)^2+(Experimental!#REF!)^2)</f>
        <v>#REF!</v>
      </c>
    </row>
    <row r="54" spans="1:5">
      <c r="A54" t="str">
        <f>IMPOWER(IMPRODUCT($C$5,Experimental!A50*2*PI()),$C$4)</f>
        <v>1.24666946022286E-16+2.03513207763193i</v>
      </c>
      <c r="B54" t="str">
        <f t="shared" si="0"/>
        <v>391.181809866849-266373.481818062i</v>
      </c>
      <c r="C54">
        <f t="shared" si="1"/>
        <v>391.18180986684899</v>
      </c>
      <c r="D54">
        <f t="shared" si="2"/>
        <v>266373.48181806202</v>
      </c>
      <c r="E54" t="e">
        <f>((C54-Experimental!B50)^2+(D54-Experimental!#REF!)^2)/((Experimental!B50)^2+(Experimental!#REF!)^2)</f>
        <v>#REF!</v>
      </c>
    </row>
    <row r="55" spans="1:5">
      <c r="A55" t="str">
        <f>IMPOWER(IMPRODUCT($C$5,Experimental!A51*2*PI()),$C$4)</f>
        <v>9.3268193890029E-17+1.52256150699689i</v>
      </c>
      <c r="B55" t="str">
        <f t="shared" si="0"/>
        <v>391.181831092698-356048.088722378i</v>
      </c>
      <c r="C55">
        <f t="shared" si="1"/>
        <v>391.18183109269802</v>
      </c>
      <c r="D55">
        <f t="shared" si="2"/>
        <v>356048.08872237802</v>
      </c>
      <c r="E55" t="e">
        <f>((C55-Experimental!B51)^2+(D55-Experimental!#REF!)^2)/((Experimental!B51)^2+(Experimental!#REF!)^2)</f>
        <v>#REF!</v>
      </c>
    </row>
    <row r="56" spans="1:5">
      <c r="A56" t="str">
        <f>IMPOWER(IMPRODUCT($C$5,Experimental!A52*2*PI()),$C$4)</f>
        <v>6.98709638083176E-17+1.14061220137651i</v>
      </c>
      <c r="B56" t="str">
        <f t="shared" si="0"/>
        <v>391.181842933368-475275.519977961i</v>
      </c>
      <c r="C56">
        <f t="shared" si="1"/>
        <v>391.18184293336799</v>
      </c>
      <c r="D56">
        <f t="shared" si="2"/>
        <v>475275.51997796103</v>
      </c>
      <c r="E56" t="e">
        <f>((C56-Experimental!B52)^2+(D56-Experimental!#REF!)^2)/((Experimental!B52)^2+(Experimental!#REF!)^2)</f>
        <v>#REF!</v>
      </c>
    </row>
    <row r="57" spans="1:5">
      <c r="A57" t="str">
        <f>IMPOWER(IMPRODUCT($C$5,Experimental!A53*2*PI()),$C$4)</f>
        <v>5.2285968474777E-17+0.85354502575244i</v>
      </c>
      <c r="B57" t="str">
        <f t="shared" si="0"/>
        <v>391.181849594166-635121.766782439i</v>
      </c>
      <c r="C57">
        <f t="shared" si="1"/>
        <v>391.18184959416601</v>
      </c>
      <c r="D57">
        <f t="shared" si="2"/>
        <v>635121.76678243896</v>
      </c>
      <c r="E57" t="e">
        <f>((C57-Experimental!B53)^2+(D57-Experimental!#REF!)^2)/((Experimental!B53)^2+(Experimental!#REF!)^2)</f>
        <v>#REF!</v>
      </c>
    </row>
    <row r="58" spans="1:5">
      <c r="A58" t="str">
        <f>IMPOWER(IMPRODUCT($C$5,Experimental!A54*2*PI()),$C$4)</f>
        <v>3.91531967801589E-17+0.639158407673611i</v>
      </c>
      <c r="B58" t="str">
        <f t="shared" si="0"/>
        <v>391.18185331736-848154.385844402i</v>
      </c>
      <c r="C58">
        <f t="shared" si="1"/>
        <v>391.18185331735998</v>
      </c>
      <c r="D58">
        <f t="shared" si="2"/>
        <v>848154.38584440202</v>
      </c>
      <c r="E58" t="e">
        <f>((C58-Experimental!B54)^2+(D58-Experimental!#REF!)^2)/((Experimental!B54)^2+(Experimental!#REF!)^2)</f>
        <v>#REF!</v>
      </c>
    </row>
    <row r="59" spans="1:5">
      <c r="A59" t="str">
        <f>IMPOWER(IMPRODUCT($C$5,Experimental!A55*2*PI()),$C$4)</f>
        <v>2.92916834786123E-17+0.478173618246077i</v>
      </c>
      <c r="B59" t="str">
        <f t="shared" si="0"/>
        <v>391.181855411032-1133699.09145412i</v>
      </c>
      <c r="C59">
        <f t="shared" si="1"/>
        <v>391.18185541103202</v>
      </c>
      <c r="D59">
        <f t="shared" si="2"/>
        <v>1133699.0914541199</v>
      </c>
      <c r="E59" t="e">
        <f>((C59-Experimental!B55)^2+(D59-Experimental!#REF!)^2)/((Experimental!B55)^2+(Experimental!#REF!)^2)</f>
        <v>#REF!</v>
      </c>
    </row>
    <row r="60" spans="1:5">
      <c r="A60" t="str">
        <f>IMPOWER(IMPRODUCT($C$5,Experimental!A56*2*PI()),$C$4)</f>
        <v>2.19259332996374E-17+0.357931044385519i</v>
      </c>
      <c r="B60" t="str">
        <f t="shared" si="0"/>
        <v>391.181856583799-1514551.47406346i</v>
      </c>
      <c r="C60">
        <f t="shared" si="1"/>
        <v>391.181856583799</v>
      </c>
      <c r="D60">
        <f t="shared" si="2"/>
        <v>1514551.47406346</v>
      </c>
      <c r="E60" t="e">
        <f>((C60-Experimental!B56)^2+(D60-Experimental!#REF!)^2)/((Experimental!B56)^2+(Experimental!#REF!)^2)</f>
        <v>#REF!</v>
      </c>
    </row>
    <row r="61" spans="1:5">
      <c r="A61" t="str">
        <f>IMPOWER(IMPRODUCT($C$5,Experimental!A57*2*PI()),$C$4)</f>
        <v>1.641357193878E-17+0.267944213177075i</v>
      </c>
      <c r="B61" t="str">
        <f t="shared" si="0"/>
        <v>391.181857238544-2023200.9539587i</v>
      </c>
      <c r="C61">
        <f t="shared" si="1"/>
        <v>391.18185723854401</v>
      </c>
      <c r="D61">
        <f t="shared" si="2"/>
        <v>2023200.9539586999</v>
      </c>
      <c r="E61" t="e">
        <f>((C61-Experimental!B57)^2+(D61-Experimental!#REF!)^2)/((Experimental!B57)^2+(Experimental!#REF!)^2)</f>
        <v>#REF!</v>
      </c>
    </row>
    <row r="62" spans="1:5">
      <c r="A62" t="str">
        <f>IMPOWER(IMPRODUCT($C$5,Experimental!A58*2*PI()),$C$4)</f>
        <v>1.22833571959465E-17+0.200520306689897i</v>
      </c>
      <c r="B62" t="str">
        <f t="shared" si="0"/>
        <v>391.181857612364-2703491.70551967i</v>
      </c>
      <c r="C62">
        <f t="shared" si="1"/>
        <v>391.18185761236401</v>
      </c>
      <c r="D62">
        <f t="shared" si="2"/>
        <v>2703491.7055196702</v>
      </c>
      <c r="E62" t="e">
        <f>((C62-Experimental!B58)^2+(D62-Experimental!#REF!)^2)/((Experimental!B58)^2+(Experimental!#REF!)^2)</f>
        <v>#REF!</v>
      </c>
    </row>
    <row r="63" spans="1:5">
      <c r="A63" t="str">
        <f>IMPOWER(IMPRODUCT($C$5,Experimental!A59*2*PI()),$C$4)</f>
        <v>9.18999345508235E-18+0.150022528588469i</v>
      </c>
      <c r="B63" t="str">
        <f t="shared" si="0"/>
        <v>391.18185782875-3613490.52056115i</v>
      </c>
      <c r="C63">
        <f t="shared" si="1"/>
        <v>391.18185782875003</v>
      </c>
      <c r="D63">
        <f t="shared" si="2"/>
        <v>3613490.5205611498</v>
      </c>
      <c r="E63" t="e">
        <f>((C63-Experimental!B59)^2+(D63-Experimental!#REF!)^2)/((Experimental!B59)^2+(Experimental!#REF!)^2)</f>
        <v>#REF!</v>
      </c>
    </row>
    <row r="64" spans="1:5">
      <c r="A64" t="str">
        <f>IMPOWER(IMPRODUCT($C$5,Experimental!A60*2*PI()),$C$4)</f>
        <v>6.86691162611913E-18+0.112099257826372i</v>
      </c>
      <c r="B64" t="str">
        <f t="shared" si="0"/>
        <v>391.181857933679-4835937.31908115i</v>
      </c>
      <c r="C64">
        <f t="shared" si="1"/>
        <v>391.181857933679</v>
      </c>
      <c r="D64">
        <f t="shared" si="2"/>
        <v>4835937.31908115</v>
      </c>
      <c r="E64" t="e">
        <f>((C64-Experimental!B60)^2+(D64-Experimental!#REF!)^2)/((Experimental!B60)^2+(Experimental!#REF!)^2)</f>
        <v>#REF!</v>
      </c>
    </row>
    <row r="65" spans="1:5">
      <c r="A65" t="str">
        <f>IMPOWER(IMPRODUCT($C$5,Experimental!A61*2*PI()),$C$4)</f>
        <v>5.1489142504127E-18+0.0840537198538399i</v>
      </c>
      <c r="B65" t="str">
        <f t="shared" si="0"/>
        <v>391.181857993315-6449506.16101159i</v>
      </c>
      <c r="C65">
        <f t="shared" si="1"/>
        <v>391.18185799331502</v>
      </c>
      <c r="D65">
        <f t="shared" si="2"/>
        <v>6449506.1610115897</v>
      </c>
      <c r="E65" t="e">
        <f>((C65-Experimental!B61)^2+(D65-Experimental!#REF!)^2)/((Experimental!B61)^2+(Experimental!#REF!)^2)</f>
        <v>#REF!</v>
      </c>
    </row>
    <row r="66" spans="1:5">
      <c r="A66" t="str">
        <f>IMPOWER(IMPRODUCT($C$5,Experimental!A62*2*PI()),$C$4)</f>
        <v>4.11237077694253E-18+0.0671326117331513i</v>
      </c>
      <c r="B66" t="str">
        <f t="shared" si="0"/>
        <v>391.181858021907-8075136.21045601i</v>
      </c>
      <c r="C66">
        <f t="shared" si="1"/>
        <v>391.18185802190698</v>
      </c>
      <c r="D66">
        <f t="shared" si="2"/>
        <v>8075136.21045601</v>
      </c>
      <c r="E66" t="e">
        <f>((C66-Experimental!B62)^2+(D66-Experimental!#REF!)^2)/((Experimental!B62)^2+(Experimental!#REF!)^2)</f>
        <v>#REF!</v>
      </c>
    </row>
    <row r="67" spans="1:5">
      <c r="A67" t="str">
        <f>IMPOWER(IMPRODUCT($C$5,Experimental!A63*2*PI()),$C$4)</f>
        <v>3.08090625787592E-18+0.0502944152691392i</v>
      </c>
      <c r="B67" t="str">
        <f t="shared" si="0"/>
        <v>391.181858041701-10778631.8002958i</v>
      </c>
      <c r="C67">
        <f t="shared" si="1"/>
        <v>391.18185804170099</v>
      </c>
      <c r="D67">
        <f t="shared" si="2"/>
        <v>10778631.8002958</v>
      </c>
      <c r="E67" t="e">
        <f>((C67-Experimental!B63)^2+(D67-Experimental!#REF!)^2)/((Experimental!B63)^2+(Experimental!#REF!)^2)</f>
        <v>#REF!</v>
      </c>
    </row>
    <row r="68" spans="1:5">
      <c r="A68" t="str">
        <f>IMPOWER(IMPRODUCT($C$5,Experimental!A64*2*PI()),$C$4)</f>
        <v>0</v>
      </c>
      <c r="B68" t="e">
        <f t="shared" si="0"/>
        <v>#NUM!</v>
      </c>
      <c r="C68" t="e">
        <f t="shared" si="1"/>
        <v>#NUM!</v>
      </c>
      <c r="D68" t="e">
        <f t="shared" si="2"/>
        <v>#NUM!</v>
      </c>
      <c r="E68" t="e">
        <f>((C68-Experimental!B64)^2+(D68-Experimental!#REF!)^2)/((Experimental!B64)^2+(Experimental!#REF!)^2)</f>
        <v>#NUM!</v>
      </c>
    </row>
    <row r="69" spans="1:5">
      <c r="A69" t="str">
        <f>IMPOWER(IMPRODUCT($C$5,Experimental!A65*2*PI()),$C$4)</f>
        <v>0</v>
      </c>
      <c r="B69" t="e">
        <f t="shared" si="0"/>
        <v>#NUM!</v>
      </c>
      <c r="C69" t="e">
        <f t="shared" si="1"/>
        <v>#NUM!</v>
      </c>
      <c r="D69" t="e">
        <f t="shared" si="2"/>
        <v>#NUM!</v>
      </c>
      <c r="E69" t="e">
        <f>((C69-Experimental!B65)^2+(D69-Experimental!#REF!)^2)/((Experimental!B65)^2+(Experimental!#REF!)^2)</f>
        <v>#NUM!</v>
      </c>
    </row>
    <row r="70" spans="1:5">
      <c r="A70" t="str">
        <f>IMPOWER(IMPRODUCT($C$5,Experimental!A66*2*PI()),$C$4)</f>
        <v>0</v>
      </c>
      <c r="B70" t="e">
        <f t="shared" si="0"/>
        <v>#NUM!</v>
      </c>
      <c r="C70" t="e">
        <f t="shared" si="1"/>
        <v>#NUM!</v>
      </c>
      <c r="D70" t="e">
        <f t="shared" si="2"/>
        <v>#NUM!</v>
      </c>
      <c r="E70" t="e">
        <f>((C70-Experimental!B66)^2+(D70-Experimental!#REF!)^2)/((Experimental!B66)^2+(Experimental!#REF!)^2)</f>
        <v>#NUM!</v>
      </c>
    </row>
    <row r="71" spans="1:5">
      <c r="A71" t="str">
        <f>IMPOWER(IMPRODUCT($C$5,Experimental!A67*2*PI()),$C$4)</f>
        <v>0</v>
      </c>
      <c r="B71" t="e">
        <f t="shared" si="0"/>
        <v>#NUM!</v>
      </c>
      <c r="C71" t="e">
        <f t="shared" si="1"/>
        <v>#NUM!</v>
      </c>
      <c r="D71" t="e">
        <f t="shared" si="2"/>
        <v>#NUM!</v>
      </c>
      <c r="E71" t="e">
        <f>((C71-Experimental!B67)^2+(D71-Experimental!#REF!)^2)/((Experimental!B67)^2+(Experimental!#REF!)^2)</f>
        <v>#NUM!</v>
      </c>
    </row>
    <row r="72" spans="1:5">
      <c r="A72" t="str">
        <f>IMPOWER(IMPRODUCT($C$5,Experimental!A68*2*PI()),$C$4)</f>
        <v>0</v>
      </c>
      <c r="B72" t="e">
        <f t="shared" si="0"/>
        <v>#NUM!</v>
      </c>
      <c r="C72" t="e">
        <f t="shared" si="1"/>
        <v>#NUM!</v>
      </c>
      <c r="D72" t="e">
        <f t="shared" si="2"/>
        <v>#NUM!</v>
      </c>
      <c r="E72" t="e">
        <f>((C72-Experimental!B68)^2+(D72-Experimental!#REF!)^2)/((Experimental!B68)^2+(Experimental!#REF!)^2)</f>
        <v>#NUM!</v>
      </c>
    </row>
    <row r="73" spans="1:5">
      <c r="A73" t="str">
        <f>IMPOWER(IMPRODUCT($C$5,Experimental!A69*2*PI()),$C$4)</f>
        <v>0</v>
      </c>
      <c r="B73" t="e">
        <f t="shared" ref="B73:B107" si="3">IMDIV(IMDIV(IMPRODUCT(COMPLEX(2,0),COMPLEX($C$2,0),_xlfn.IMCOSH(IMSQRT(IMPRODUCT(A73,COMPLEX($C$3,0))))),_xlfn.IMSINH(IMSQRT(IMPRODUCT(A73,COMPLEX($C$3,0))))),IMSQRT(IMPRODUCT(A73,COMPLEX($C$3,0))))</f>
        <v>#NUM!</v>
      </c>
      <c r="C73" t="e">
        <f t="shared" ref="C73:C107" si="4">IMREAL(B73)</f>
        <v>#NUM!</v>
      </c>
      <c r="D73" t="e">
        <f t="shared" ref="D73:D107" si="5">-IMAGINARY(B73)</f>
        <v>#NUM!</v>
      </c>
      <c r="E73" t="e">
        <f>((C73-Experimental!B69)^2+(D73-Experimental!#REF!)^2)/((Experimental!B69)^2+(Experimental!#REF!)^2)</f>
        <v>#NUM!</v>
      </c>
    </row>
    <row r="74" spans="1:5">
      <c r="A74" t="str">
        <f>IMPOWER(IMPRODUCT($C$5,Experimental!A70*2*PI()),$C$4)</f>
        <v>0</v>
      </c>
      <c r="B74" t="e">
        <f t="shared" si="3"/>
        <v>#NUM!</v>
      </c>
      <c r="C74" t="e">
        <f t="shared" si="4"/>
        <v>#NUM!</v>
      </c>
      <c r="D74" t="e">
        <f t="shared" si="5"/>
        <v>#NUM!</v>
      </c>
      <c r="E74" t="e">
        <f>((C74-Experimental!B70)^2+(D74-Experimental!#REF!)^2)/((Experimental!B70)^2+(Experimental!#REF!)^2)</f>
        <v>#NUM!</v>
      </c>
    </row>
    <row r="75" spans="1:5">
      <c r="A75" t="str">
        <f>IMPOWER(IMPRODUCT($C$5,Experimental!A71*2*PI()),$C$4)</f>
        <v>0</v>
      </c>
      <c r="B75" t="e">
        <f t="shared" si="3"/>
        <v>#NUM!</v>
      </c>
      <c r="C75" t="e">
        <f t="shared" si="4"/>
        <v>#NUM!</v>
      </c>
      <c r="D75" t="e">
        <f t="shared" si="5"/>
        <v>#NUM!</v>
      </c>
      <c r="E75" t="e">
        <f>((C75-Experimental!B71)^2+(D75-Experimental!#REF!)^2)/((Experimental!B71)^2+(Experimental!#REF!)^2)</f>
        <v>#NUM!</v>
      </c>
    </row>
    <row r="76" spans="1:5">
      <c r="A76" t="str">
        <f>IMPOWER(IMPRODUCT($C$5,Experimental!A72*2*PI()),$C$4)</f>
        <v>0</v>
      </c>
      <c r="B76" t="e">
        <f t="shared" si="3"/>
        <v>#NUM!</v>
      </c>
      <c r="C76" t="e">
        <f t="shared" si="4"/>
        <v>#NUM!</v>
      </c>
      <c r="D76" t="e">
        <f t="shared" si="5"/>
        <v>#NUM!</v>
      </c>
      <c r="E76" t="e">
        <f>((C76-Experimental!B72)^2+(D76-Experimental!#REF!)^2)/((Experimental!B72)^2+(Experimental!#REF!)^2)</f>
        <v>#NUM!</v>
      </c>
    </row>
    <row r="77" spans="1:5">
      <c r="A77" t="str">
        <f>IMPOWER(IMPRODUCT($C$5,Experimental!A73*2*PI()),$C$4)</f>
        <v>0</v>
      </c>
      <c r="B77" t="e">
        <f t="shared" si="3"/>
        <v>#NUM!</v>
      </c>
      <c r="C77" t="e">
        <f t="shared" si="4"/>
        <v>#NUM!</v>
      </c>
      <c r="D77" t="e">
        <f t="shared" si="5"/>
        <v>#NUM!</v>
      </c>
      <c r="E77" t="e">
        <f>((C77-Experimental!B73)^2+(D77-Experimental!#REF!)^2)/((Experimental!B73)^2+(Experimental!#REF!)^2)</f>
        <v>#NUM!</v>
      </c>
    </row>
    <row r="78" spans="1:5">
      <c r="A78" t="str">
        <f>IMPOWER(IMPRODUCT($C$5,Experimental!A74*2*PI()),$C$4)</f>
        <v>0</v>
      </c>
      <c r="B78" t="e">
        <f t="shared" si="3"/>
        <v>#NUM!</v>
      </c>
      <c r="C78" t="e">
        <f t="shared" si="4"/>
        <v>#NUM!</v>
      </c>
      <c r="D78" t="e">
        <f t="shared" si="5"/>
        <v>#NUM!</v>
      </c>
      <c r="E78" t="e">
        <f>((C78-Experimental!B74)^2+(D78-Experimental!#REF!)^2)/((Experimental!B74)^2+(Experimental!#REF!)^2)</f>
        <v>#NUM!</v>
      </c>
    </row>
    <row r="79" spans="1:5">
      <c r="A79" t="str">
        <f>IMPOWER(IMPRODUCT($C$5,Experimental!A75*2*PI()),$C$4)</f>
        <v>0</v>
      </c>
      <c r="B79" t="e">
        <f t="shared" si="3"/>
        <v>#NUM!</v>
      </c>
      <c r="C79" t="e">
        <f t="shared" si="4"/>
        <v>#NUM!</v>
      </c>
      <c r="D79" t="e">
        <f t="shared" si="5"/>
        <v>#NUM!</v>
      </c>
      <c r="E79" t="e">
        <f>((C79-Experimental!B75)^2+(D79-Experimental!#REF!)^2)/((Experimental!B75)^2+(Experimental!#REF!)^2)</f>
        <v>#NUM!</v>
      </c>
    </row>
    <row r="80" spans="1:5">
      <c r="A80" t="str">
        <f>IMPOWER(IMPRODUCT($C$5,Experimental!A76*2*PI()),$C$4)</f>
        <v>0</v>
      </c>
      <c r="B80" t="e">
        <f t="shared" si="3"/>
        <v>#NUM!</v>
      </c>
      <c r="C80" t="e">
        <f t="shared" si="4"/>
        <v>#NUM!</v>
      </c>
      <c r="D80" t="e">
        <f t="shared" si="5"/>
        <v>#NUM!</v>
      </c>
      <c r="E80" t="e">
        <f>((C80-Experimental!B76)^2+(D80-Experimental!#REF!)^2)/((Experimental!B76)^2+(Experimental!#REF!)^2)</f>
        <v>#NUM!</v>
      </c>
    </row>
    <row r="81" spans="1:5">
      <c r="A81" t="str">
        <f>IMPOWER(IMPRODUCT($C$5,Experimental!A77*2*PI()),$C$4)</f>
        <v>0</v>
      </c>
      <c r="B81" t="e">
        <f t="shared" si="3"/>
        <v>#NUM!</v>
      </c>
      <c r="C81" t="e">
        <f t="shared" si="4"/>
        <v>#NUM!</v>
      </c>
      <c r="D81" t="e">
        <f t="shared" si="5"/>
        <v>#NUM!</v>
      </c>
      <c r="E81" t="e">
        <f>((C81-Experimental!B77)^2+(D81-Experimental!#REF!)^2)/((Experimental!B77)^2+(Experimental!#REF!)^2)</f>
        <v>#NUM!</v>
      </c>
    </row>
    <row r="82" spans="1:5">
      <c r="A82" t="str">
        <f>IMPOWER(IMPRODUCT($C$5,Experimental!A78*2*PI()),$C$4)</f>
        <v>0</v>
      </c>
      <c r="B82" t="e">
        <f t="shared" si="3"/>
        <v>#NUM!</v>
      </c>
      <c r="C82" t="e">
        <f t="shared" si="4"/>
        <v>#NUM!</v>
      </c>
      <c r="D82" t="e">
        <f t="shared" si="5"/>
        <v>#NUM!</v>
      </c>
      <c r="E82" t="e">
        <f>((C82-Experimental!B78)^2+(D82-Experimental!#REF!)^2)/((Experimental!B78)^2+(Experimental!#REF!)^2)</f>
        <v>#NUM!</v>
      </c>
    </row>
    <row r="83" spans="1:5">
      <c r="A83" t="str">
        <f>IMPOWER(IMPRODUCT($C$5,Experimental!A79*2*PI()),$C$4)</f>
        <v>0</v>
      </c>
      <c r="B83" t="e">
        <f t="shared" si="3"/>
        <v>#NUM!</v>
      </c>
      <c r="C83" t="e">
        <f t="shared" si="4"/>
        <v>#NUM!</v>
      </c>
      <c r="D83" t="e">
        <f t="shared" si="5"/>
        <v>#NUM!</v>
      </c>
      <c r="E83" t="e">
        <f>((C83-Experimental!B79)^2+(D83-Experimental!#REF!)^2)/((Experimental!B79)^2+(Experimental!#REF!)^2)</f>
        <v>#NUM!</v>
      </c>
    </row>
    <row r="84" spans="1:5">
      <c r="A84" t="str">
        <f>IMPOWER(IMPRODUCT($C$5,Experimental!A80*2*PI()),$C$4)</f>
        <v>0</v>
      </c>
      <c r="B84" t="e">
        <f t="shared" si="3"/>
        <v>#NUM!</v>
      </c>
      <c r="C84" t="e">
        <f t="shared" si="4"/>
        <v>#NUM!</v>
      </c>
      <c r="D84" t="e">
        <f t="shared" si="5"/>
        <v>#NUM!</v>
      </c>
      <c r="E84" t="e">
        <f>((C84-Experimental!B80)^2+(D84-Experimental!#REF!)^2)/((Experimental!B80)^2+(Experimental!#REF!)^2)</f>
        <v>#NUM!</v>
      </c>
    </row>
    <row r="85" spans="1:5">
      <c r="A85" t="str">
        <f>IMPOWER(IMPRODUCT($C$5,Experimental!A81*2*PI()),$C$4)</f>
        <v>0</v>
      </c>
      <c r="B85" t="e">
        <f t="shared" si="3"/>
        <v>#NUM!</v>
      </c>
      <c r="C85" t="e">
        <f t="shared" si="4"/>
        <v>#NUM!</v>
      </c>
      <c r="D85" t="e">
        <f t="shared" si="5"/>
        <v>#NUM!</v>
      </c>
      <c r="E85" t="e">
        <f>((C85-Experimental!B81)^2+(D85-Experimental!#REF!)^2)/((Experimental!B81)^2+(Experimental!#REF!)^2)</f>
        <v>#NUM!</v>
      </c>
    </row>
    <row r="86" spans="1:5">
      <c r="A86" t="str">
        <f>IMPOWER(IMPRODUCT($C$5,Experimental!A82*2*PI()),$C$4)</f>
        <v>0</v>
      </c>
      <c r="B86" t="e">
        <f t="shared" si="3"/>
        <v>#NUM!</v>
      </c>
      <c r="C86" t="e">
        <f t="shared" si="4"/>
        <v>#NUM!</v>
      </c>
      <c r="D86" t="e">
        <f t="shared" si="5"/>
        <v>#NUM!</v>
      </c>
      <c r="E86" t="e">
        <f>((C86-Experimental!B82)^2+(D86-Experimental!#REF!)^2)/((Experimental!B82)^2+(Experimental!#REF!)^2)</f>
        <v>#NUM!</v>
      </c>
    </row>
    <row r="87" spans="1:5">
      <c r="A87" t="str">
        <f>IMPOWER(IMPRODUCT($C$5,Experimental!A83*2*PI()),$C$4)</f>
        <v>0</v>
      </c>
      <c r="B87" t="e">
        <f t="shared" si="3"/>
        <v>#NUM!</v>
      </c>
      <c r="C87" t="e">
        <f t="shared" si="4"/>
        <v>#NUM!</v>
      </c>
      <c r="D87" t="e">
        <f t="shared" si="5"/>
        <v>#NUM!</v>
      </c>
      <c r="E87" t="e">
        <f>((C87-Experimental!B83)^2+(D87-Experimental!#REF!)^2)/((Experimental!B83)^2+(Experimental!#REF!)^2)</f>
        <v>#NUM!</v>
      </c>
    </row>
    <row r="88" spans="1:5">
      <c r="A88" t="str">
        <f>IMPOWER(IMPRODUCT($C$5,Experimental!A84*2*PI()),$C$4)</f>
        <v>0</v>
      </c>
      <c r="B88" t="e">
        <f t="shared" si="3"/>
        <v>#NUM!</v>
      </c>
      <c r="C88" t="e">
        <f t="shared" si="4"/>
        <v>#NUM!</v>
      </c>
      <c r="D88" t="e">
        <f t="shared" si="5"/>
        <v>#NUM!</v>
      </c>
      <c r="E88" t="e">
        <f>((C88-Experimental!B84)^2+(D88-Experimental!#REF!)^2)/((Experimental!B84)^2+(Experimental!#REF!)^2)</f>
        <v>#NUM!</v>
      </c>
    </row>
    <row r="89" spans="1:5">
      <c r="A89" t="str">
        <f>IMPOWER(IMPRODUCT($C$5,Experimental!A85*2*PI()),$C$4)</f>
        <v>0</v>
      </c>
      <c r="B89" t="e">
        <f t="shared" si="3"/>
        <v>#NUM!</v>
      </c>
      <c r="C89" t="e">
        <f t="shared" si="4"/>
        <v>#NUM!</v>
      </c>
      <c r="D89" t="e">
        <f t="shared" si="5"/>
        <v>#NUM!</v>
      </c>
      <c r="E89" t="e">
        <f>((C89-Experimental!B85)^2+(D89-Experimental!#REF!)^2)/((Experimental!B85)^2+(Experimental!#REF!)^2)</f>
        <v>#NUM!</v>
      </c>
    </row>
    <row r="90" spans="1:5">
      <c r="A90" t="str">
        <f>IMPOWER(IMPRODUCT($C$5,Experimental!A86*2*PI()),$C$4)</f>
        <v>0</v>
      </c>
      <c r="B90" t="e">
        <f t="shared" si="3"/>
        <v>#NUM!</v>
      </c>
      <c r="C90" t="e">
        <f t="shared" si="4"/>
        <v>#NUM!</v>
      </c>
      <c r="D90" t="e">
        <f t="shared" si="5"/>
        <v>#NUM!</v>
      </c>
      <c r="E90" t="e">
        <f>((C90-Experimental!B86)^2+(D90-Experimental!#REF!)^2)/((Experimental!B86)^2+(Experimental!#REF!)^2)</f>
        <v>#NUM!</v>
      </c>
    </row>
    <row r="91" spans="1:5">
      <c r="A91" t="str">
        <f>IMPOWER(IMPRODUCT($C$5,Experimental!A87*2*PI()),$C$4)</f>
        <v>0</v>
      </c>
      <c r="B91" t="e">
        <f t="shared" si="3"/>
        <v>#NUM!</v>
      </c>
      <c r="C91" t="e">
        <f t="shared" si="4"/>
        <v>#NUM!</v>
      </c>
      <c r="D91" t="e">
        <f t="shared" si="5"/>
        <v>#NUM!</v>
      </c>
      <c r="E91" t="e">
        <f>((C91-Experimental!B87)^2+(D91-Experimental!#REF!)^2)/((Experimental!B87)^2+(Experimental!#REF!)^2)</f>
        <v>#NUM!</v>
      </c>
    </row>
    <row r="92" spans="1:5">
      <c r="A92" t="str">
        <f>IMPOWER(IMPRODUCT($C$5,Experimental!A88*2*PI()),$C$4)</f>
        <v>0</v>
      </c>
      <c r="B92" t="e">
        <f t="shared" si="3"/>
        <v>#NUM!</v>
      </c>
      <c r="C92" t="e">
        <f t="shared" si="4"/>
        <v>#NUM!</v>
      </c>
      <c r="D92" t="e">
        <f t="shared" si="5"/>
        <v>#NUM!</v>
      </c>
      <c r="E92" t="e">
        <f>((C92-Experimental!B88)^2+(D92-Experimental!#REF!)^2)/((Experimental!B88)^2+(Experimental!#REF!)^2)</f>
        <v>#NUM!</v>
      </c>
    </row>
    <row r="93" spans="1:5">
      <c r="A93" t="str">
        <f>IMPOWER(IMPRODUCT($C$5,Experimental!A89*2*PI()),$C$4)</f>
        <v>0</v>
      </c>
      <c r="B93" t="e">
        <f t="shared" si="3"/>
        <v>#NUM!</v>
      </c>
      <c r="C93" t="e">
        <f t="shared" si="4"/>
        <v>#NUM!</v>
      </c>
      <c r="D93" t="e">
        <f t="shared" si="5"/>
        <v>#NUM!</v>
      </c>
      <c r="E93" t="e">
        <f>((C93-Experimental!B89)^2+(D93-Experimental!#REF!)^2)/((Experimental!B89)^2+(Experimental!#REF!)^2)</f>
        <v>#NUM!</v>
      </c>
    </row>
    <row r="94" spans="1:5">
      <c r="A94" t="str">
        <f>IMPOWER(IMPRODUCT($C$5,Experimental!A90*2*PI()),$C$4)</f>
        <v>0</v>
      </c>
      <c r="B94" t="e">
        <f t="shared" si="3"/>
        <v>#NUM!</v>
      </c>
      <c r="C94" t="e">
        <f t="shared" si="4"/>
        <v>#NUM!</v>
      </c>
      <c r="D94" t="e">
        <f t="shared" si="5"/>
        <v>#NUM!</v>
      </c>
      <c r="E94" t="e">
        <f>((C94-Experimental!B90)^2+(D94-Experimental!#REF!)^2)/((Experimental!B90)^2+(Experimental!#REF!)^2)</f>
        <v>#NUM!</v>
      </c>
    </row>
    <row r="95" spans="1:5">
      <c r="A95" t="str">
        <f>IMPOWER(IMPRODUCT($C$5,Experimental!A91*2*PI()),$C$4)</f>
        <v>0</v>
      </c>
      <c r="B95" t="e">
        <f t="shared" si="3"/>
        <v>#NUM!</v>
      </c>
      <c r="C95" t="e">
        <f t="shared" si="4"/>
        <v>#NUM!</v>
      </c>
      <c r="D95" t="e">
        <f t="shared" si="5"/>
        <v>#NUM!</v>
      </c>
      <c r="E95" t="e">
        <f>((C95-Experimental!B91)^2+(D95-Experimental!#REF!)^2)/((Experimental!B91)^2+(Experimental!#REF!)^2)</f>
        <v>#NUM!</v>
      </c>
    </row>
    <row r="96" spans="1:5">
      <c r="A96" t="str">
        <f>IMPOWER(IMPRODUCT($C$5,Experimental!A92*2*PI()),$C$4)</f>
        <v>0</v>
      </c>
      <c r="B96" t="e">
        <f t="shared" si="3"/>
        <v>#NUM!</v>
      </c>
      <c r="C96" t="e">
        <f t="shared" si="4"/>
        <v>#NUM!</v>
      </c>
      <c r="D96" t="e">
        <f t="shared" si="5"/>
        <v>#NUM!</v>
      </c>
      <c r="E96" t="e">
        <f>((C96-Experimental!B92)^2+(D96-Experimental!#REF!)^2)/((Experimental!B92)^2+(Experimental!#REF!)^2)</f>
        <v>#NUM!</v>
      </c>
    </row>
    <row r="97" spans="1:5">
      <c r="A97" t="str">
        <f>IMPOWER(IMPRODUCT($C$5,Experimental!A93*2*PI()),$C$4)</f>
        <v>0</v>
      </c>
      <c r="B97" t="e">
        <f t="shared" si="3"/>
        <v>#NUM!</v>
      </c>
      <c r="C97" t="e">
        <f t="shared" si="4"/>
        <v>#NUM!</v>
      </c>
      <c r="D97" t="e">
        <f t="shared" si="5"/>
        <v>#NUM!</v>
      </c>
      <c r="E97" t="e">
        <f>((C97-Experimental!B93)^2+(D97-Experimental!#REF!)^2)/((Experimental!B93)^2+(Experimental!#REF!)^2)</f>
        <v>#NUM!</v>
      </c>
    </row>
    <row r="98" spans="1:5">
      <c r="A98" t="str">
        <f>IMPOWER(IMPRODUCT($C$5,Experimental!A94*2*PI()),$C$4)</f>
        <v>0</v>
      </c>
      <c r="B98" t="e">
        <f t="shared" si="3"/>
        <v>#NUM!</v>
      </c>
      <c r="C98" t="e">
        <f t="shared" si="4"/>
        <v>#NUM!</v>
      </c>
      <c r="D98" t="e">
        <f t="shared" si="5"/>
        <v>#NUM!</v>
      </c>
      <c r="E98" t="e">
        <f>((C98-Experimental!B94)^2+(D98-Experimental!#REF!)^2)/((Experimental!B94)^2+(Experimental!#REF!)^2)</f>
        <v>#NUM!</v>
      </c>
    </row>
    <row r="99" spans="1:5">
      <c r="A99" t="str">
        <f>IMPOWER(IMPRODUCT($C$5,Experimental!A95*2*PI()),$C$4)</f>
        <v>0</v>
      </c>
      <c r="B99" t="e">
        <f t="shared" si="3"/>
        <v>#NUM!</v>
      </c>
      <c r="C99" t="e">
        <f t="shared" si="4"/>
        <v>#NUM!</v>
      </c>
      <c r="D99" t="e">
        <f t="shared" si="5"/>
        <v>#NUM!</v>
      </c>
      <c r="E99" t="e">
        <f>((C99-Experimental!B95)^2+(D99-Experimental!#REF!)^2)/((Experimental!B95)^2+(Experimental!#REF!)^2)</f>
        <v>#NUM!</v>
      </c>
    </row>
    <row r="100" spans="1:5">
      <c r="A100" t="str">
        <f>IMPOWER(IMPRODUCT($C$5,Experimental!A96*2*PI()),$C$4)</f>
        <v>0</v>
      </c>
      <c r="B100" t="e">
        <f t="shared" si="3"/>
        <v>#NUM!</v>
      </c>
      <c r="C100" t="e">
        <f t="shared" si="4"/>
        <v>#NUM!</v>
      </c>
      <c r="D100" t="e">
        <f t="shared" si="5"/>
        <v>#NUM!</v>
      </c>
      <c r="E100" t="e">
        <f>((C100-Experimental!B96)^2+(D100-Experimental!#REF!)^2)/((Experimental!B96)^2+(Experimental!#REF!)^2)</f>
        <v>#NUM!</v>
      </c>
    </row>
    <row r="101" spans="1:5">
      <c r="A101" t="str">
        <f>IMPOWER(IMPRODUCT($C$5,Experimental!A97*2*PI()),$C$4)</f>
        <v>0</v>
      </c>
      <c r="B101" t="e">
        <f t="shared" si="3"/>
        <v>#NUM!</v>
      </c>
      <c r="C101" t="e">
        <f t="shared" si="4"/>
        <v>#NUM!</v>
      </c>
      <c r="D101" t="e">
        <f t="shared" si="5"/>
        <v>#NUM!</v>
      </c>
      <c r="E101" t="e">
        <f>((C101-Experimental!B97)^2+(D101-Experimental!#REF!)^2)/((Experimental!B97)^2+(Experimental!#REF!)^2)</f>
        <v>#NUM!</v>
      </c>
    </row>
    <row r="102" spans="1:5">
      <c r="A102" t="str">
        <f>IMPOWER(IMPRODUCT($C$5,Experimental!A98*2*PI()),$C$4)</f>
        <v>0</v>
      </c>
      <c r="B102" t="e">
        <f t="shared" si="3"/>
        <v>#NUM!</v>
      </c>
      <c r="C102" t="e">
        <f t="shared" si="4"/>
        <v>#NUM!</v>
      </c>
      <c r="D102" t="e">
        <f t="shared" si="5"/>
        <v>#NUM!</v>
      </c>
      <c r="E102" t="e">
        <f>((C102-Experimental!B98)^2+(D102-Experimental!#REF!)^2)/((Experimental!B98)^2+(Experimental!#REF!)^2)</f>
        <v>#NUM!</v>
      </c>
    </row>
    <row r="103" spans="1:5">
      <c r="A103" t="str">
        <f>IMPOWER(IMPRODUCT($C$5,Experimental!A99*2*PI()),$C$4)</f>
        <v>0</v>
      </c>
      <c r="B103" t="e">
        <f t="shared" si="3"/>
        <v>#NUM!</v>
      </c>
      <c r="C103" t="e">
        <f t="shared" si="4"/>
        <v>#NUM!</v>
      </c>
      <c r="D103" t="e">
        <f t="shared" si="5"/>
        <v>#NUM!</v>
      </c>
      <c r="E103" t="e">
        <f>((C103-Experimental!B99)^2+(D103-Experimental!#REF!)^2)/((Experimental!B99)^2+(Experimental!#REF!)^2)</f>
        <v>#NUM!</v>
      </c>
    </row>
    <row r="104" spans="1:5">
      <c r="A104" t="str">
        <f>IMPOWER(IMPRODUCT($C$5,Experimental!A100*2*PI()),$C$4)</f>
        <v>0</v>
      </c>
      <c r="B104" t="e">
        <f t="shared" si="3"/>
        <v>#NUM!</v>
      </c>
      <c r="C104" t="e">
        <f t="shared" si="4"/>
        <v>#NUM!</v>
      </c>
      <c r="D104" t="e">
        <f t="shared" si="5"/>
        <v>#NUM!</v>
      </c>
      <c r="E104" t="e">
        <f>((C104-Experimental!B100)^2+(D104-Experimental!#REF!)^2)/((Experimental!B100)^2+(Experimental!#REF!)^2)</f>
        <v>#NUM!</v>
      </c>
    </row>
    <row r="105" spans="1:5">
      <c r="A105" t="str">
        <f>IMPOWER(IMPRODUCT($C$5,Experimental!A101*2*PI()),$C$4)</f>
        <v>0</v>
      </c>
      <c r="B105" t="e">
        <f t="shared" si="3"/>
        <v>#NUM!</v>
      </c>
      <c r="C105" t="e">
        <f t="shared" si="4"/>
        <v>#NUM!</v>
      </c>
      <c r="D105" t="e">
        <f t="shared" si="5"/>
        <v>#NUM!</v>
      </c>
      <c r="E105" t="e">
        <f>((C105-Experimental!B101)^2+(D105-Experimental!#REF!)^2)/((Experimental!B101)^2+(Experimental!#REF!)^2)</f>
        <v>#NUM!</v>
      </c>
    </row>
    <row r="106" spans="1:5">
      <c r="A106" t="str">
        <f>IMPOWER(IMPRODUCT($C$5,Experimental!A102*2*PI()),$C$4)</f>
        <v>0</v>
      </c>
      <c r="B106" t="e">
        <f t="shared" si="3"/>
        <v>#NUM!</v>
      </c>
      <c r="C106" t="e">
        <f t="shared" si="4"/>
        <v>#NUM!</v>
      </c>
      <c r="D106" t="e">
        <f t="shared" si="5"/>
        <v>#NUM!</v>
      </c>
      <c r="E106" t="e">
        <f>((C106-Experimental!B102)^2+(D106-Experimental!#REF!)^2)/((Experimental!B102)^2+(Experimental!#REF!)^2)</f>
        <v>#NUM!</v>
      </c>
    </row>
    <row r="107" spans="1:5">
      <c r="A107" t="str">
        <f>IMPOWER(IMPRODUCT($C$5,Experimental!A103*2*PI()),$C$4)</f>
        <v>0</v>
      </c>
      <c r="B107" t="e">
        <f t="shared" si="3"/>
        <v>#NUM!</v>
      </c>
      <c r="C107" t="e">
        <f t="shared" si="4"/>
        <v>#NUM!</v>
      </c>
      <c r="D107" t="e">
        <f t="shared" si="5"/>
        <v>#NUM!</v>
      </c>
      <c r="E107" t="e">
        <f>((C107-Experimental!B103)^2+(D107-Experimental!#REF!)^2)/((Experimental!B103)^2+(Experimental!#REF!)^2)</f>
        <v>#NUM!</v>
      </c>
    </row>
    <row r="108" spans="1:5">
      <c r="D108" t="s">
        <v>19</v>
      </c>
      <c r="E108" t="e">
        <f>+SUM(E8:E107)</f>
        <v>#REF!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Sheet2</vt:lpstr>
      <vt:lpstr>Uniform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Yugal Sharma</cp:lastModifiedBy>
  <dcterms:created xsi:type="dcterms:W3CDTF">2023-08-11T05:36:54Z</dcterms:created>
  <dcterms:modified xsi:type="dcterms:W3CDTF">2024-05-13T07:33:53Z</dcterms:modified>
</cp:coreProperties>
</file>