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40.xml" ContentType="application/vnd.ms-office.chartcolorstyle+xml"/>
  <Override PartName="/xl/charts/style4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Yug_145\"/>
    </mc:Choice>
  </mc:AlternateContent>
  <bookViews>
    <workbookView xWindow="-105" yWindow="-105" windowWidth="23250" windowHeight="13170"/>
  </bookViews>
  <sheets>
    <sheet name="Report" sheetId="1" r:id="rId1"/>
  </sheets>
  <definedNames>
    <definedName name="_xlnm._FilterDatabase" localSheetId="0" hidden="1">Report!$A$1:$S$1</definedName>
    <definedName name="_xlchart.v1.0" hidden="1">Report!$B$3:$B$17</definedName>
    <definedName name="_xlchart.v1.1" hidden="1">Report!$Q$2</definedName>
    <definedName name="_xlchart.v1.10" hidden="1">Report!$E$3:$E$17</definedName>
    <definedName name="_xlchart.v1.11" hidden="1">Report!$Q$3:$Q$17</definedName>
    <definedName name="_xlchart.v1.12" hidden="1">Report!$R$3:$R$17</definedName>
    <definedName name="_xlchart.v1.13" hidden="1">Report!$S$3:$S$17</definedName>
    <definedName name="_xlchart.v1.14" hidden="1">Report!$Q$3:$Q$17</definedName>
    <definedName name="_xlchart.v1.15" hidden="1">Report!$R$3:$R$17</definedName>
    <definedName name="_xlchart.v1.16" hidden="1">Report!$S$3:$S$17</definedName>
    <definedName name="_xlchart.v1.17" hidden="1">Report!$B$3:$B$17</definedName>
    <definedName name="_xlchart.v1.18" hidden="1">Report!$E$3:$E$17</definedName>
    <definedName name="_xlchart.v1.19" hidden="1">Report!$B$3:$B$17</definedName>
    <definedName name="_xlchart.v1.2" hidden="1">Report!$Q$3:$Q$17</definedName>
    <definedName name="_xlchart.v1.20" hidden="1">Report!$Q$2</definedName>
    <definedName name="_xlchart.v1.21" hidden="1">Report!$Q$3:$Q$17</definedName>
    <definedName name="_xlchart.v1.22" hidden="1">Report!$R$2</definedName>
    <definedName name="_xlchart.v1.23" hidden="1">Report!$R$3:$R$17</definedName>
    <definedName name="_xlchart.v1.24" hidden="1">Report!$S$2</definedName>
    <definedName name="_xlchart.v1.25" hidden="1">Report!$S$3:$S$17</definedName>
    <definedName name="_xlchart.v1.26" hidden="1">Report!$B$3:$B$17</definedName>
    <definedName name="_xlchart.v1.27" hidden="1">Report!$E$3:$E$17</definedName>
    <definedName name="_xlchart.v1.28" hidden="1">Report!$B$3:$B$17</definedName>
    <definedName name="_xlchart.v1.29" hidden="1">Report!$E$3:$E$17</definedName>
    <definedName name="_xlchart.v1.3" hidden="1">Report!$R$2</definedName>
    <definedName name="_xlchart.v1.30" hidden="1">Report!$B$3:$B$17</definedName>
    <definedName name="_xlchart.v1.31" hidden="1">Report!$E$3:$E$17</definedName>
    <definedName name="_xlchart.v1.4" hidden="1">Report!$R$3:$R$17</definedName>
    <definedName name="_xlchart.v1.5" hidden="1">Report!$S$2</definedName>
    <definedName name="_xlchart.v1.6" hidden="1">Report!$S$3:$S$17</definedName>
    <definedName name="_xlchart.v1.7" hidden="1">Report!$B$3:$B$17</definedName>
    <definedName name="_xlchart.v1.8" hidden="1">Report!$E$3:$E$17</definedName>
    <definedName name="_xlchart.v1.9" hidden="1">Report!$B$3:$B$17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C28" i="1" l="1"/>
  <c r="H28" i="1" l="1"/>
  <c r="G28" i="1"/>
  <c r="M5" i="1"/>
  <c r="P17" i="1"/>
  <c r="B24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F33" i="1"/>
  <c r="F34" i="1"/>
  <c r="F31" i="1"/>
  <c r="F30" i="1"/>
  <c r="C26" i="1"/>
  <c r="P14" i="1"/>
  <c r="P15" i="1"/>
  <c r="P16" i="1"/>
  <c r="C30" i="1"/>
  <c r="C32" i="1"/>
  <c r="O14" i="1" l="1"/>
  <c r="O15" i="1"/>
  <c r="O16" i="1"/>
  <c r="O17" i="1"/>
  <c r="N14" i="1"/>
  <c r="N15" i="1"/>
  <c r="N16" i="1"/>
  <c r="N17" i="1"/>
  <c r="M14" i="1"/>
  <c r="M15" i="1"/>
  <c r="M16" i="1"/>
  <c r="M17" i="1"/>
  <c r="L14" i="1"/>
  <c r="L15" i="1"/>
  <c r="L16" i="1"/>
  <c r="L17" i="1"/>
  <c r="K14" i="1"/>
  <c r="K15" i="1"/>
  <c r="K16" i="1"/>
  <c r="K17" i="1"/>
  <c r="B21" i="1"/>
</calcChain>
</file>

<file path=xl/sharedStrings.xml><?xml version="1.0" encoding="utf-8"?>
<sst xmlns="http://schemas.openxmlformats.org/spreadsheetml/2006/main" count="132" uniqueCount="113">
  <si>
    <t>Employee ID</t>
  </si>
  <si>
    <t>Name</t>
  </si>
  <si>
    <t>Department</t>
  </si>
  <si>
    <t>Designation</t>
  </si>
  <si>
    <t>Salary</t>
  </si>
  <si>
    <t>Experience</t>
  </si>
  <si>
    <t>Location</t>
  </si>
  <si>
    <t>Age</t>
  </si>
  <si>
    <t>Joining Year</t>
  </si>
  <si>
    <t>Performance Rating</t>
  </si>
  <si>
    <t>E001</t>
  </si>
  <si>
    <t>John Doe</t>
  </si>
  <si>
    <t>HR</t>
  </si>
  <si>
    <t>Manager</t>
  </si>
  <si>
    <t>New York</t>
  </si>
  <si>
    <t>E002</t>
  </si>
  <si>
    <t>Alice Smith</t>
  </si>
  <si>
    <t>IT</t>
  </si>
  <si>
    <t>Software Engineer</t>
  </si>
  <si>
    <t>San Francisco</t>
  </si>
  <si>
    <t>E003</t>
  </si>
  <si>
    <t>Bob Johnson</t>
  </si>
  <si>
    <t>Finance</t>
  </si>
  <si>
    <t>Accountant</t>
  </si>
  <si>
    <t>Chicago</t>
  </si>
  <si>
    <t>E004</t>
  </si>
  <si>
    <t>Mary Brown</t>
  </si>
  <si>
    <t>Marketing</t>
  </si>
  <si>
    <t>Marketing Lead</t>
  </si>
  <si>
    <t>Los Angeles</t>
  </si>
  <si>
    <t>E005</t>
  </si>
  <si>
    <t>David Lee</t>
  </si>
  <si>
    <t>System Analyst</t>
  </si>
  <si>
    <t>Seattle</t>
  </si>
  <si>
    <t>E006</t>
  </si>
  <si>
    <t>Rachel Green</t>
  </si>
  <si>
    <t>Recruiter</t>
  </si>
  <si>
    <t>Miami</t>
  </si>
  <si>
    <t>E007</t>
  </si>
  <si>
    <t>James Taylor</t>
  </si>
  <si>
    <t>Operations</t>
  </si>
  <si>
    <t>Operations Lead</t>
  </si>
  <si>
    <t>Austin</t>
  </si>
  <si>
    <t>E008</t>
  </si>
  <si>
    <t>Laura Wilson</t>
  </si>
  <si>
    <t>Financial Analyst</t>
  </si>
  <si>
    <t>Denver</t>
  </si>
  <si>
    <t>E009</t>
  </si>
  <si>
    <t>Mark Adams</t>
  </si>
  <si>
    <t>Sales</t>
  </si>
  <si>
    <t>Sales Manager</t>
  </si>
  <si>
    <t>Dallas</t>
  </si>
  <si>
    <t>E010</t>
  </si>
  <si>
    <t>Sarah Walker</t>
  </si>
  <si>
    <t>Web Developer</t>
  </si>
  <si>
    <t>E011</t>
  </si>
  <si>
    <t>Michael Harris</t>
  </si>
  <si>
    <t>Financial Planner</t>
  </si>
  <si>
    <t>Boston</t>
  </si>
  <si>
    <t>E012</t>
  </si>
  <si>
    <t>Jessica Clark</t>
  </si>
  <si>
    <t>Digital Strategist</t>
  </si>
  <si>
    <t>E013</t>
  </si>
  <si>
    <t>William Lewis</t>
  </si>
  <si>
    <t>Regional Manager</t>
  </si>
  <si>
    <t>E014</t>
  </si>
  <si>
    <t>Olivia White</t>
  </si>
  <si>
    <t>Supply Chain Manager</t>
  </si>
  <si>
    <t>Atlanta</t>
  </si>
  <si>
    <t>E015</t>
  </si>
  <si>
    <t>Ethan Moore</t>
  </si>
  <si>
    <t>HR Specialist</t>
  </si>
  <si>
    <t>Average Experience</t>
  </si>
  <si>
    <t>Minimum Salary</t>
  </si>
  <si>
    <t xml:space="preserve"> Employees in IT</t>
  </si>
  <si>
    <t>Earners</t>
  </si>
  <si>
    <t>Maximum Salary</t>
  </si>
  <si>
    <t>Length</t>
  </si>
  <si>
    <t>Combine</t>
  </si>
  <si>
    <t>Format</t>
  </si>
  <si>
    <t>Designation Lookup</t>
  </si>
  <si>
    <t>Salary Lookup</t>
  </si>
  <si>
    <t>Experience Lookup</t>
  </si>
  <si>
    <t>City Lookup</t>
  </si>
  <si>
    <t>Salary Grade</t>
  </si>
  <si>
    <t>ID</t>
  </si>
  <si>
    <t>101</t>
  </si>
  <si>
    <t>102</t>
  </si>
  <si>
    <t>103</t>
  </si>
  <si>
    <t>104</t>
  </si>
  <si>
    <t>Brand</t>
  </si>
  <si>
    <t>Product</t>
  </si>
  <si>
    <t>Price</t>
  </si>
  <si>
    <t>Quantity</t>
  </si>
  <si>
    <t>Rating</t>
  </si>
  <si>
    <t>Dell</t>
  </si>
  <si>
    <t>Logitech</t>
  </si>
  <si>
    <t>HP</t>
  </si>
  <si>
    <t>Computer</t>
  </si>
  <si>
    <t>Keyboard</t>
  </si>
  <si>
    <t>Mouse</t>
  </si>
  <si>
    <t>Printer</t>
  </si>
  <si>
    <t>Price of 102</t>
  </si>
  <si>
    <t>Quantity of 102</t>
  </si>
  <si>
    <t>Price of Computer</t>
  </si>
  <si>
    <t>Rating of Computer</t>
  </si>
  <si>
    <t>Price And Quantity Lookup</t>
  </si>
  <si>
    <t xml:space="preserve"> </t>
  </si>
  <si>
    <t>darshan employee report</t>
  </si>
  <si>
    <t>Quater1 Sales</t>
  </si>
  <si>
    <t>Quater2 Sales</t>
  </si>
  <si>
    <t>Quater3 Sales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</si>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</sst>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 &quot;₹&quot;\ * #,##0_ ;_ &quot;₹&quot;\ * \-#,##0_ ;_ &quot;₹&quot;\ * &quot;-&quot;_ ;_ @_ 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 wrapText="1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49" fontId="5" fillId="0" borderId="0" xfId="0" applyNumberFormat="1" applyFont="1" applyAlignment="1">
      <alignment horizontal="center"/>
    </xf>
    <xf numFmtId="49" fontId="8" fillId="0" borderId="0" xfId="0" applyNumberFormat="1" applyFont="1"/>
    <xf numFmtId="49" fontId="2" fillId="0" borderId="0" xfId="0" applyNumberFormat="1" applyFont="1"/>
    <xf numFmtId="4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vertical="center"/>
    </xf>
    <xf numFmtId="0" fontId="8" fillId="0" borderId="0" xfId="0" applyFont="1"/>
    <xf numFmtId="49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30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rgb="FFFF0000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 &quot;₹&quot;\ * #,##0_ ;_ &quot;₹&quot;\ * \-#,##0_ ;_ &quot;₹&quot;\ * &quot;-&quot;_ ;_ @_ 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 &quot;₹&quot;\ * #,##0_ ;_ &quot;₹&quot;\ * \-#,##0_ ;_ &quot;₹&quot;\ * &quot;-&quot;_ ;_ @_ 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 &quot;₹&quot;\ * #,##0_ ;_ &quot;₹&quot;\ * \-#,##0_ ;_ &quot;₹&quot;\ * &quot;-&quot;_ ;_ @_ 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 &quot;₹&quot;\ * #,##0_ ;_ &quot;₹&quot;\ * \-#,##0_ ;_ &quot;₹&quot;\ * &quot;-&quot;_ ;_ @_ 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56A6-435C-8EF7-51BF460ADAB2}"/>
              </c:ext>
            </c:extLst>
          </c:dPt>
          <c:dPt>
            <c:idx val="3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56A6-435C-8EF7-51BF460ADAB2}"/>
              </c:ext>
            </c:extLst>
          </c:dPt>
          <c:dPt>
            <c:idx val="4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56A6-435C-8EF7-51BF460ADAB2}"/>
              </c:ext>
            </c:extLst>
          </c:dPt>
          <c:dPt>
            <c:idx val="5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56A6-435C-8EF7-51BF460ADAB2}"/>
              </c:ext>
            </c:extLst>
          </c:dPt>
          <c:dPt>
            <c:idx val="6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56A6-435C-8EF7-51BF460ADAB2}"/>
              </c:ext>
            </c:extLst>
          </c:dPt>
          <c:dPt>
            <c:idx val="8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56A6-435C-8EF7-51BF460ADAB2}"/>
              </c:ext>
            </c:extLst>
          </c:dPt>
          <c:dPt>
            <c:idx val="10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56A6-435C-8EF7-51BF460ADAB2}"/>
              </c:ext>
            </c:extLst>
          </c:dPt>
          <c:dPt>
            <c:idx val="11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56A6-435C-8EF7-51BF460ADAB2}"/>
              </c:ext>
            </c:extLst>
          </c:dPt>
          <c:dPt>
            <c:idx val="12"/>
            <c:bubble3D val="0"/>
            <c:spPr>
              <a:solidFill>
                <a:schemeClr val="accent1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56A6-435C-8EF7-51BF460ADAB2}"/>
              </c:ext>
            </c:extLst>
          </c:dPt>
          <c:dPt>
            <c:idx val="13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0-56A6-435C-8EF7-51BF460ADAB2}"/>
              </c:ext>
            </c:extLst>
          </c:dPt>
          <c:dPt>
            <c:idx val="14"/>
            <c:bubble3D val="0"/>
            <c:spPr>
              <a:solidFill>
                <a:schemeClr val="accent1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56A6-435C-8EF7-51BF460ADA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Report!$E$3:$E$17</c:f>
              <c:numCache>
                <c:formatCode>_ "₹"\ * #,##0_ ;_ "₹"\ * \-#,##0_ ;_ "₹"\ * "-"_ ;_ @_ 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6-56A6-435C-8EF7-51BF460ADAB2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56A6-435C-8EF7-51BF460ADAB2}"/>
              </c:ext>
            </c:extLst>
          </c:dPt>
          <c:dPt>
            <c:idx val="1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56A6-435C-8EF7-51BF460ADAB2}"/>
              </c:ext>
            </c:extLst>
          </c:dPt>
          <c:dPt>
            <c:idx val="2"/>
            <c:bubble3D val="0"/>
            <c:spPr>
              <a:solidFill>
                <a:schemeClr val="accent1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56A6-435C-8EF7-51BF460ADAB2}"/>
              </c:ext>
            </c:extLst>
          </c:dPt>
          <c:dPt>
            <c:idx val="3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56A6-435C-8EF7-51BF460ADAB2}"/>
              </c:ext>
            </c:extLst>
          </c:dPt>
          <c:dPt>
            <c:idx val="4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56A6-435C-8EF7-51BF460ADAB2}"/>
              </c:ext>
            </c:extLst>
          </c:dPt>
          <c:dPt>
            <c:idx val="5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56A6-435C-8EF7-51BF460ADAB2}"/>
              </c:ext>
            </c:extLst>
          </c:dPt>
          <c:dPt>
            <c:idx val="6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56A6-435C-8EF7-51BF460ADAB2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56A6-435C-8EF7-51BF460ADAB2}"/>
              </c:ext>
            </c:extLst>
          </c:dPt>
          <c:dPt>
            <c:idx val="8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56A6-435C-8EF7-51BF460ADAB2}"/>
              </c:ext>
            </c:extLst>
          </c:dPt>
          <c:dPt>
            <c:idx val="9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56A6-435C-8EF7-51BF460ADAB2}"/>
              </c:ext>
            </c:extLst>
          </c:dPt>
          <c:dPt>
            <c:idx val="10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56A6-435C-8EF7-51BF460ADAB2}"/>
              </c:ext>
            </c:extLst>
          </c:dPt>
          <c:dPt>
            <c:idx val="11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56A6-435C-8EF7-51BF460ADAB2}"/>
              </c:ext>
            </c:extLst>
          </c:dPt>
          <c:dPt>
            <c:idx val="12"/>
            <c:bubble3D val="0"/>
            <c:spPr>
              <a:solidFill>
                <a:schemeClr val="accent1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56A6-435C-8EF7-51BF460ADAB2}"/>
              </c:ext>
            </c:extLst>
          </c:dPt>
          <c:dPt>
            <c:idx val="13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56A6-435C-8EF7-51BF460ADAB2}"/>
              </c:ext>
            </c:extLst>
          </c:dPt>
          <c:dPt>
            <c:idx val="14"/>
            <c:bubble3D val="0"/>
            <c:spPr>
              <a:solidFill>
                <a:schemeClr val="accent1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56A6-435C-8EF7-51BF460ADA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Report!$E$3:$E$17</c:f>
              <c:numCache>
                <c:formatCode>_ "₹"\ * #,##0_ ;_ "₹"\ * \-#,##0_ ;_ "₹"\ * "-"_ ;_ @_ 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5-56A6-435C-8EF7-51BF460ADA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Q1,Q2,Q3 Sales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Report!$Q$2</c:f>
              <c:strCache>
                <c:ptCount val="1"/>
                <c:pt idx="0">
                  <c:v>Quater1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65000"/>
                </a:schemeClr>
              </a:solidFill>
              <a:miter lim="800000"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Report!$Q$3:$Q$17</c:f>
              <c:numCache>
                <c:formatCode>_ "₹"\ * #,##0_ ;_ "₹"\ * \-#,##0_ ;_ "₹"\ * "-"_ ;_ @_ </c:formatCode>
                <c:ptCount val="15"/>
                <c:pt idx="0">
                  <c:v>20000</c:v>
                </c:pt>
                <c:pt idx="1">
                  <c:v>18000</c:v>
                </c:pt>
                <c:pt idx="2">
                  <c:v>19500</c:v>
                </c:pt>
                <c:pt idx="3">
                  <c:v>17500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25000</c:v>
                </c:pt>
                <c:pt idx="8">
                  <c:v>30000</c:v>
                </c:pt>
                <c:pt idx="9">
                  <c:v>28000</c:v>
                </c:pt>
                <c:pt idx="10">
                  <c:v>21000</c:v>
                </c:pt>
                <c:pt idx="11">
                  <c:v>22000</c:v>
                </c:pt>
                <c:pt idx="12">
                  <c:v>19500</c:v>
                </c:pt>
                <c:pt idx="13">
                  <c:v>26000</c:v>
                </c:pt>
                <c:pt idx="14">
                  <c:v>23500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93-4AF7-939C-918A7CA1DD58}"/>
            </c:ext>
          </c:extLst>
        </c:ser>
        <c:ser>
          <c:idx val="1"/>
          <c:order val="1"/>
          <c:tx>
            <c:strRef>
              <c:f>Report!$R$2</c:f>
              <c:strCache>
                <c:ptCount val="1"/>
                <c:pt idx="0">
                  <c:v>Quater2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Report!$R$3:$R$17</c:f>
              <c:numCache>
                <c:formatCode>_ "₹"\ * #,##0_ ;_ "₹"\ * \-#,##0_ ;_ "₹"\ * "-"_ ;_ @_ </c:formatCode>
                <c:ptCount val="15"/>
                <c:pt idx="0">
                  <c:v>22000</c:v>
                </c:pt>
                <c:pt idx="1">
                  <c:v>20500</c:v>
                </c:pt>
                <c:pt idx="2">
                  <c:v>21000</c:v>
                </c:pt>
                <c:pt idx="3">
                  <c:v>19000</c:v>
                </c:pt>
                <c:pt idx="4">
                  <c:v>27500</c:v>
                </c:pt>
                <c:pt idx="5">
                  <c:v>25500</c:v>
                </c:pt>
                <c:pt idx="6">
                  <c:v>25000</c:v>
                </c:pt>
                <c:pt idx="7">
                  <c:v>26500</c:v>
                </c:pt>
                <c:pt idx="8">
                  <c:v>32000</c:v>
                </c:pt>
                <c:pt idx="9">
                  <c:v>30000</c:v>
                </c:pt>
                <c:pt idx="10">
                  <c:v>23000</c:v>
                </c:pt>
                <c:pt idx="11">
                  <c:v>24500</c:v>
                </c:pt>
                <c:pt idx="12">
                  <c:v>21000</c:v>
                </c:pt>
                <c:pt idx="13">
                  <c:v>28000</c:v>
                </c:pt>
                <c:pt idx="14">
                  <c:v>25000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93-4AF7-939C-918A7CA1DD58}"/>
            </c:ext>
          </c:extLst>
        </c:ser>
        <c:ser>
          <c:idx val="2"/>
          <c:order val="2"/>
          <c:tx>
            <c:strRef>
              <c:f>Report!$S$2</c:f>
              <c:strCache>
                <c:ptCount val="1"/>
                <c:pt idx="0">
                  <c:v>Quater3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65000"/>
                </a:schemeClr>
              </a:solidFill>
              <a:miter lim="800000"/>
            </a:ln>
            <a:effectLst>
              <a:glow rad="63500">
                <a:schemeClr val="accent2">
                  <a:tint val="6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Report!$S$3:$S$17</c:f>
              <c:numCache>
                <c:formatCode>_ "₹"\ * #,##0_ ;_ "₹"\ * \-#,##0_ ;_ "₹"\ * "-"_ ;_ @_ </c:formatCode>
                <c:ptCount val="15"/>
                <c:pt idx="0">
                  <c:v>18000</c:v>
                </c:pt>
                <c:pt idx="1">
                  <c:v>19000</c:v>
                </c:pt>
                <c:pt idx="2">
                  <c:v>20500</c:v>
                </c:pt>
                <c:pt idx="3">
                  <c:v>18000</c:v>
                </c:pt>
                <c:pt idx="4">
                  <c:v>26000</c:v>
                </c:pt>
                <c:pt idx="5">
                  <c:v>23000</c:v>
                </c:pt>
                <c:pt idx="6">
                  <c:v>24000</c:v>
                </c:pt>
                <c:pt idx="7">
                  <c:v>24500</c:v>
                </c:pt>
                <c:pt idx="8">
                  <c:v>33000</c:v>
                </c:pt>
                <c:pt idx="9">
                  <c:v>29000</c:v>
                </c:pt>
                <c:pt idx="10">
                  <c:v>22500</c:v>
                </c:pt>
                <c:pt idx="11">
                  <c:v>23000</c:v>
                </c:pt>
                <c:pt idx="12">
                  <c:v>20000</c:v>
                </c:pt>
                <c:pt idx="13">
                  <c:v>27000</c:v>
                </c:pt>
                <c:pt idx="14">
                  <c:v>24500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93-4AF7-939C-918A7CA1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415764912"/>
        <c:axId val="-415760560"/>
      </c:barChart>
      <c:catAx>
        <c:axId val="-41576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60560"/>
        <c:crosses val="autoZero"/>
        <c:auto val="1"/>
        <c:lblAlgn val="ctr"/>
        <c:lblOffset val="100"/>
        <c:noMultiLvlLbl val="0"/>
      </c:catAx>
      <c:valAx>
        <c:axId val="-415760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&quot;₹&quot;\ * #,##0_ ;_ &quot;₹&quot;\ * \-#,##0_ ;_ &quot;₹&quot;\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8B-45F3-9F25-F293A31092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8B-45F3-9F25-F293A31092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18B-45F3-9F25-F293A31092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18B-45F3-9F25-F293A310928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18B-45F3-9F25-F293A310928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18B-45F3-9F25-F293A31092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18B-45F3-9F25-F293A310928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18B-45F3-9F25-F293A310928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18B-45F3-9F25-F293A310928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18B-45F3-9F25-F293A310928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18B-45F3-9F25-F293A31092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Report!$E$3:$E$17</c:f>
              <c:numCache>
                <c:formatCode>_ "₹"\ * #,##0_ ;_ "₹"\ * \-#,##0_ ;_ "₹"\ * "-"_ ;_ @_ 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18B-45F3-9F25-F293A3109284}"/>
            </c:ext>
          </c:extLst>
        </c:ser>
        <c:ser>
          <c:idx val="0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518B-45F3-9F25-F293A31092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518B-45F3-9F25-F293A31092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518B-45F3-9F25-F293A31092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518B-45F3-9F25-F293A31092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518B-45F3-9F25-F293A31092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518B-45F3-9F25-F293A310928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518B-45F3-9F25-F293A310928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518B-45F3-9F25-F293A31092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518B-45F3-9F25-F293A310928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518B-45F3-9F25-F293A31092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518B-45F3-9F25-F293A310928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518B-45F3-9F25-F293A310928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518B-45F3-9F25-F293A310928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518B-45F3-9F25-F293A310928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518B-45F3-9F25-F293A31092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Report!$E$3:$E$17</c:f>
              <c:numCache>
                <c:formatCode>_ "₹"\ * #,##0_ ;_ "₹"\ * \-#,##0_ ;_ "₹"\ * "-"_ ;_ @_ 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5-518B-45F3-9F25-F293A310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415769808"/>
        <c:axId val="-415758928"/>
        <c:axId val="0"/>
      </c:bar3DChart>
      <c:catAx>
        <c:axId val="-41576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58928"/>
        <c:crosses val="autoZero"/>
        <c:auto val="1"/>
        <c:lblAlgn val="ctr"/>
        <c:lblOffset val="100"/>
        <c:noMultiLvlLbl val="0"/>
      </c:catAx>
      <c:valAx>
        <c:axId val="-4157589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_ &quot;₹&quot;\ * #,##0_ ;_ &quot;₹&quot;\ * \-#,##0_ ;_ &quot;₹&quot;\ * &quot;-&quot;_ ;_ @_ 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Q1,Q2,Q3 Sales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Report!$Q$2</c:f>
              <c:strCache>
                <c:ptCount val="1"/>
                <c:pt idx="0">
                  <c:v>Quater1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65000"/>
                </a:schemeClr>
              </a:solidFill>
              <a:miter lim="800000"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  <a:sp3d contourW="9525">
              <a:contourClr>
                <a:schemeClr val="accent2">
                  <a:shade val="65000"/>
                </a:schemeClr>
              </a:contourClr>
            </a:sp3d>
          </c:spPr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Report!$Q$3:$Q$17</c:f>
              <c:numCache>
                <c:formatCode>_ "₹"\ * #,##0_ ;_ "₹"\ * \-#,##0_ ;_ "₹"\ * "-"_ ;_ @_ </c:formatCode>
                <c:ptCount val="15"/>
                <c:pt idx="0">
                  <c:v>20000</c:v>
                </c:pt>
                <c:pt idx="1">
                  <c:v>18000</c:v>
                </c:pt>
                <c:pt idx="2">
                  <c:v>19500</c:v>
                </c:pt>
                <c:pt idx="3">
                  <c:v>17500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25000</c:v>
                </c:pt>
                <c:pt idx="8">
                  <c:v>30000</c:v>
                </c:pt>
                <c:pt idx="9">
                  <c:v>28000</c:v>
                </c:pt>
                <c:pt idx="10">
                  <c:v>21000</c:v>
                </c:pt>
                <c:pt idx="11">
                  <c:v>22000</c:v>
                </c:pt>
                <c:pt idx="12">
                  <c:v>19500</c:v>
                </c:pt>
                <c:pt idx="13">
                  <c:v>26000</c:v>
                </c:pt>
                <c:pt idx="14">
                  <c:v>23500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63-40AF-AA9F-B3DDE827335D}"/>
            </c:ext>
          </c:extLst>
        </c:ser>
        <c:ser>
          <c:idx val="1"/>
          <c:order val="1"/>
          <c:tx>
            <c:strRef>
              <c:f>Report!$R$2</c:f>
              <c:strCache>
                <c:ptCount val="1"/>
                <c:pt idx="0">
                  <c:v>Quater2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Report!$R$3:$R$17</c:f>
              <c:numCache>
                <c:formatCode>_ "₹"\ * #,##0_ ;_ "₹"\ * \-#,##0_ ;_ "₹"\ * "-"_ ;_ @_ </c:formatCode>
                <c:ptCount val="15"/>
                <c:pt idx="0">
                  <c:v>22000</c:v>
                </c:pt>
                <c:pt idx="1">
                  <c:v>20500</c:v>
                </c:pt>
                <c:pt idx="2">
                  <c:v>21000</c:v>
                </c:pt>
                <c:pt idx="3">
                  <c:v>19000</c:v>
                </c:pt>
                <c:pt idx="4">
                  <c:v>27500</c:v>
                </c:pt>
                <c:pt idx="5">
                  <c:v>25500</c:v>
                </c:pt>
                <c:pt idx="6">
                  <c:v>25000</c:v>
                </c:pt>
                <c:pt idx="7">
                  <c:v>26500</c:v>
                </c:pt>
                <c:pt idx="8">
                  <c:v>32000</c:v>
                </c:pt>
                <c:pt idx="9">
                  <c:v>30000</c:v>
                </c:pt>
                <c:pt idx="10">
                  <c:v>23000</c:v>
                </c:pt>
                <c:pt idx="11">
                  <c:v>24500</c:v>
                </c:pt>
                <c:pt idx="12">
                  <c:v>21000</c:v>
                </c:pt>
                <c:pt idx="13">
                  <c:v>28000</c:v>
                </c:pt>
                <c:pt idx="14">
                  <c:v>25000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63-40AF-AA9F-B3DDE827335D}"/>
            </c:ext>
          </c:extLst>
        </c:ser>
        <c:ser>
          <c:idx val="2"/>
          <c:order val="2"/>
          <c:tx>
            <c:strRef>
              <c:f>Report!$S$2</c:f>
              <c:strCache>
                <c:ptCount val="1"/>
                <c:pt idx="0">
                  <c:v>Quater3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65000"/>
                </a:schemeClr>
              </a:solidFill>
              <a:miter lim="800000"/>
            </a:ln>
            <a:effectLst>
              <a:glow rad="63500">
                <a:schemeClr val="accent2">
                  <a:tint val="65000"/>
                  <a:satMod val="175000"/>
                  <a:alpha val="25000"/>
                </a:schemeClr>
              </a:glow>
            </a:effectLst>
            <a:sp3d contourW="9525">
              <a:contourClr>
                <a:schemeClr val="accent2">
                  <a:tint val="65000"/>
                </a:schemeClr>
              </a:contourClr>
            </a:sp3d>
          </c:spPr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Report!$S$3:$S$17</c:f>
              <c:numCache>
                <c:formatCode>_ "₹"\ * #,##0_ ;_ "₹"\ * \-#,##0_ ;_ "₹"\ * "-"_ ;_ @_ </c:formatCode>
                <c:ptCount val="15"/>
                <c:pt idx="0">
                  <c:v>18000</c:v>
                </c:pt>
                <c:pt idx="1">
                  <c:v>19000</c:v>
                </c:pt>
                <c:pt idx="2">
                  <c:v>20500</c:v>
                </c:pt>
                <c:pt idx="3">
                  <c:v>18000</c:v>
                </c:pt>
                <c:pt idx="4">
                  <c:v>26000</c:v>
                </c:pt>
                <c:pt idx="5">
                  <c:v>23000</c:v>
                </c:pt>
                <c:pt idx="6">
                  <c:v>24000</c:v>
                </c:pt>
                <c:pt idx="7">
                  <c:v>24500</c:v>
                </c:pt>
                <c:pt idx="8">
                  <c:v>33000</c:v>
                </c:pt>
                <c:pt idx="9">
                  <c:v>29000</c:v>
                </c:pt>
                <c:pt idx="10">
                  <c:v>22500</c:v>
                </c:pt>
                <c:pt idx="11">
                  <c:v>23000</c:v>
                </c:pt>
                <c:pt idx="12">
                  <c:v>20000</c:v>
                </c:pt>
                <c:pt idx="13">
                  <c:v>27000</c:v>
                </c:pt>
                <c:pt idx="14">
                  <c:v>24500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63-40AF-AA9F-B3DDE827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773072"/>
        <c:axId val="-415759472"/>
        <c:axId val="-414905200"/>
      </c:line3DChart>
      <c:catAx>
        <c:axId val="-41577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59472"/>
        <c:crosses val="autoZero"/>
        <c:auto val="1"/>
        <c:lblAlgn val="ctr"/>
        <c:lblOffset val="100"/>
        <c:noMultiLvlLbl val="0"/>
      </c:catAx>
      <c:valAx>
        <c:axId val="-41575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&quot;₹&quot;\ * #,##0_ ;_ &quot;₹&quot;\ * \-#,##0_ ;_ &quot;₹&quot;\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73072"/>
        <c:crosses val="autoZero"/>
        <c:crossBetween val="between"/>
      </c:valAx>
      <c:serAx>
        <c:axId val="-414905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59472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Q1,Q2,Q3 Sales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Report!$Q$2</c:f>
              <c:strCache>
                <c:ptCount val="1"/>
                <c:pt idx="0">
                  <c:v>Quater1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65000"/>
                </a:schemeClr>
              </a:solidFill>
              <a:miter lim="800000"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Report!$Q$3:$Q$17</c:f>
              <c:numCache>
                <c:formatCode>_ "₹"\ * #,##0_ ;_ "₹"\ * \-#,##0_ ;_ "₹"\ * "-"_ ;_ @_ </c:formatCode>
                <c:ptCount val="15"/>
                <c:pt idx="0">
                  <c:v>20000</c:v>
                </c:pt>
                <c:pt idx="1">
                  <c:v>18000</c:v>
                </c:pt>
                <c:pt idx="2">
                  <c:v>19500</c:v>
                </c:pt>
                <c:pt idx="3">
                  <c:v>17500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25000</c:v>
                </c:pt>
                <c:pt idx="8">
                  <c:v>30000</c:v>
                </c:pt>
                <c:pt idx="9">
                  <c:v>28000</c:v>
                </c:pt>
                <c:pt idx="10">
                  <c:v>21000</c:v>
                </c:pt>
                <c:pt idx="11">
                  <c:v>22000</c:v>
                </c:pt>
                <c:pt idx="12">
                  <c:v>19500</c:v>
                </c:pt>
                <c:pt idx="13">
                  <c:v>26000</c:v>
                </c:pt>
                <c:pt idx="14">
                  <c:v>23500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89-47A0-A51F-4F144F1B27C8}"/>
            </c:ext>
          </c:extLst>
        </c:ser>
        <c:ser>
          <c:idx val="1"/>
          <c:order val="1"/>
          <c:tx>
            <c:strRef>
              <c:f>Report!$R$2</c:f>
              <c:strCache>
                <c:ptCount val="1"/>
                <c:pt idx="0">
                  <c:v>Quater2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Report!$R$3:$R$17</c:f>
              <c:numCache>
                <c:formatCode>_ "₹"\ * #,##0_ ;_ "₹"\ * \-#,##0_ ;_ "₹"\ * "-"_ ;_ @_ </c:formatCode>
                <c:ptCount val="15"/>
                <c:pt idx="0">
                  <c:v>22000</c:v>
                </c:pt>
                <c:pt idx="1">
                  <c:v>20500</c:v>
                </c:pt>
                <c:pt idx="2">
                  <c:v>21000</c:v>
                </c:pt>
                <c:pt idx="3">
                  <c:v>19000</c:v>
                </c:pt>
                <c:pt idx="4">
                  <c:v>27500</c:v>
                </c:pt>
                <c:pt idx="5">
                  <c:v>25500</c:v>
                </c:pt>
                <c:pt idx="6">
                  <c:v>25000</c:v>
                </c:pt>
                <c:pt idx="7">
                  <c:v>26500</c:v>
                </c:pt>
                <c:pt idx="8">
                  <c:v>32000</c:v>
                </c:pt>
                <c:pt idx="9">
                  <c:v>30000</c:v>
                </c:pt>
                <c:pt idx="10">
                  <c:v>23000</c:v>
                </c:pt>
                <c:pt idx="11">
                  <c:v>24500</c:v>
                </c:pt>
                <c:pt idx="12">
                  <c:v>21000</c:v>
                </c:pt>
                <c:pt idx="13">
                  <c:v>28000</c:v>
                </c:pt>
                <c:pt idx="14">
                  <c:v>25000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89-47A0-A51F-4F144F1B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5770352"/>
        <c:axId val="-415767632"/>
      </c:barChart>
      <c:lineChart>
        <c:grouping val="standard"/>
        <c:varyColors val="0"/>
        <c:ser>
          <c:idx val="2"/>
          <c:order val="2"/>
          <c:tx>
            <c:strRef>
              <c:f>Report!$S$2</c:f>
              <c:strCache>
                <c:ptCount val="1"/>
                <c:pt idx="0">
                  <c:v>Quater3 Sales</c:v>
                </c:pt>
              </c:strCache>
            </c:strRef>
          </c:tx>
          <c:spPr>
            <a:ln w="22225" cap="rnd">
              <a:solidFill>
                <a:schemeClr val="accent2">
                  <a:tint val="65000"/>
                </a:schemeClr>
              </a:solidFill>
            </a:ln>
            <a:effectLst>
              <a:glow rad="139700">
                <a:schemeClr val="accent2">
                  <a:tint val="6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Report!$S$3:$S$17</c:f>
              <c:numCache>
                <c:formatCode>_ "₹"\ * #,##0_ ;_ "₹"\ * \-#,##0_ ;_ "₹"\ * "-"_ ;_ @_ </c:formatCode>
                <c:ptCount val="15"/>
                <c:pt idx="0">
                  <c:v>18000</c:v>
                </c:pt>
                <c:pt idx="1">
                  <c:v>19000</c:v>
                </c:pt>
                <c:pt idx="2">
                  <c:v>20500</c:v>
                </c:pt>
                <c:pt idx="3">
                  <c:v>18000</c:v>
                </c:pt>
                <c:pt idx="4">
                  <c:v>26000</c:v>
                </c:pt>
                <c:pt idx="5">
                  <c:v>23000</c:v>
                </c:pt>
                <c:pt idx="6">
                  <c:v>24000</c:v>
                </c:pt>
                <c:pt idx="7">
                  <c:v>24500</c:v>
                </c:pt>
                <c:pt idx="8">
                  <c:v>33000</c:v>
                </c:pt>
                <c:pt idx="9">
                  <c:v>29000</c:v>
                </c:pt>
                <c:pt idx="10">
                  <c:v>22500</c:v>
                </c:pt>
                <c:pt idx="11">
                  <c:v>23000</c:v>
                </c:pt>
                <c:pt idx="12">
                  <c:v>20000</c:v>
                </c:pt>
                <c:pt idx="13">
                  <c:v>27000</c:v>
                </c:pt>
                <c:pt idx="14">
                  <c:v>24500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89-47A0-A51F-4F144F1B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770352"/>
        <c:axId val="-415767632"/>
      </c:lineChart>
      <c:catAx>
        <c:axId val="-41577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67632"/>
        <c:crosses val="autoZero"/>
        <c:auto val="1"/>
        <c:lblAlgn val="ctr"/>
        <c:lblOffset val="100"/>
        <c:noMultiLvlLbl val="0"/>
      </c:catAx>
      <c:valAx>
        <c:axId val="-41576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&quot;₹&quot;\ * #,##0_ ;_ &quot;₹&quot;\ * \-#,##0_ ;_ &quot;₹&quot;\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7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_xlchart.v1.18</cx:f>
      </cx:numDim>
    </cx:data>
    <cx:data id="1">
      <cx:strDim type="cat">
        <cx:f>_xlchart.v1.17</cx:f>
      </cx:strDim>
      <cx:numDim type="size">
        <cx:f>_xlchart.v1.18</cx:f>
      </cx:numDim>
    </cx:data>
  </cx:chartData>
  <cx:chart>
    <cx:title pos="t" align="ctr" overlay="0">
      <cx:tx>
        <cx:txData>
          <cx:v>Salary Comparision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Salary Comparision</a:t>
          </a:r>
        </a:p>
      </cx:txPr>
    </cx:title>
    <cx:plotArea>
      <cx:plotAreaRegion>
        <cx:series layoutId="sunburst" uniqueId="{17918062-6F99-4582-BAFA-15FB1392B112}" formatIdx="0">
          <cx:dataId val="0"/>
        </cx:series>
        <cx:series layoutId="sunburst" hidden="1" uniqueId="{845A503C-8ACD-4278-A52C-9B1B13802C40}" formatIdx="1">
          <cx:dataId val="1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97348</xdr:rowOff>
    </xdr:from>
    <xdr:to>
      <xdr:col>4</xdr:col>
      <xdr:colOff>1221441</xdr:colOff>
      <xdr:row>57</xdr:row>
      <xdr:rowOff>99716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147845</xdr:rowOff>
    </xdr:from>
    <xdr:to>
      <xdr:col>4</xdr:col>
      <xdr:colOff>1176617</xdr:colOff>
      <xdr:row>78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1336261</xdr:colOff>
      <xdr:row>35</xdr:row>
      <xdr:rowOff>77304</xdr:rowOff>
    </xdr:from>
    <xdr:to>
      <xdr:col>9</xdr:col>
      <xdr:colOff>1442311</xdr:colOff>
      <xdr:row>57</xdr:row>
      <xdr:rowOff>79672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B1B2477B-D7C9-408B-94FB-6E3F98DAB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1590260</xdr:colOff>
      <xdr:row>35</xdr:row>
      <xdr:rowOff>110434</xdr:rowOff>
    </xdr:from>
    <xdr:to>
      <xdr:col>14</xdr:col>
      <xdr:colOff>647180</xdr:colOff>
      <xdr:row>57</xdr:row>
      <xdr:rowOff>112802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C25030B-AF4D-4EEF-9AF9-0972C0DEB86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13263217" y="7178260"/>
              <a:ext cx="6500224" cy="41326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1424609</xdr:colOff>
      <xdr:row>58</xdr:row>
      <xdr:rowOff>1</xdr:rowOff>
    </xdr:from>
    <xdr:to>
      <xdr:col>9</xdr:col>
      <xdr:colOff>1485835</xdr:colOff>
      <xdr:row>78</xdr:row>
      <xdr:rowOff>185571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733E0DD0-09BB-4CFE-8EED-25A23603F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1590261</xdr:colOff>
      <xdr:row>58</xdr:row>
      <xdr:rowOff>0</xdr:rowOff>
    </xdr:from>
    <xdr:to>
      <xdr:col>14</xdr:col>
      <xdr:colOff>602357</xdr:colOff>
      <xdr:row>78</xdr:row>
      <xdr:rowOff>185570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D6598757-5679-4887-87C2-BFE62E8F0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S17" totalsRowShown="0" headerRowDxfId="27" dataDxfId="26">
  <autoFilter ref="A2:S17">
    <filterColumn colId="4">
      <customFilters>
        <customFilter operator="greaterThan" val="75000"/>
        <customFilter val="75000"/>
      </customFilters>
    </filterColumn>
  </autoFilter>
  <sortState ref="A3:S17">
    <sortCondition ref="J1:J16"/>
  </sortState>
  <tableColumns count="19">
    <tableColumn id="1" name="Employee ID" dataDxfId="25"/>
    <tableColumn id="2" name="Name" dataDxfId="24"/>
    <tableColumn id="3" name="Department" dataDxfId="23"/>
    <tableColumn id="4" name="Designation" dataDxfId="22"/>
    <tableColumn id="5" name="Salary" dataDxfId="21" dataCellStyle="Currency"/>
    <tableColumn id="6" name="Experience" dataDxfId="20"/>
    <tableColumn id="7" name="Location" dataDxfId="19"/>
    <tableColumn id="8" name="Age" dataDxfId="18"/>
    <tableColumn id="9" name="Joining Year" dataDxfId="17"/>
    <tableColumn id="10" name="Performance Rating" dataDxfId="16"/>
    <tableColumn id="11" name="Earners" dataDxfId="15">
      <calculatedColumnFormula>IF(Table1[[#This Row],[Salary]]&gt;=85000,"High Earners","Low Earners")</calculatedColumnFormula>
    </tableColumn>
    <tableColumn id="12" name="Position" dataDxfId="14">
      <calculatedColumnFormula>IF(AND(Table1[[#This Row],[Salary]]&gt;=90000,Table1[[#This Row],[Experience]]&gt;7),"Senior","Junior")</calculatedColumnFormula>
    </tableColumn>
    <tableColumn id="13" name="Length" dataDxfId="13">
      <calculatedColumnFormula>LEN(Table1[[#This Row],[Name]])</calculatedColumnFormula>
    </tableColumn>
    <tableColumn id="14" name="Combine" dataDxfId="12">
      <calculatedColumnFormula>CONCATENATE(Table1[[#This Row],[Name]]," ",Table1[[#This Row],[Designation]])</calculatedColumnFormula>
    </tableColumn>
    <tableColumn id="15" name="Format" dataDxfId="11">
      <calculatedColumnFormula>PROPER(Table1[[#This Row],[Name]])</calculatedColumnFormula>
    </tableColumn>
    <tableColumn id="16" name="Salary Grade" dataDxfId="10">
      <calculatedColumnFormula>IF(Table1[[#This Row],[Salary]]&gt;80000,"A",IF(Table1[[#This Row],[Salary]]&gt;60000,"B","C"))</calculatedColumnFormula>
    </tableColumn>
    <tableColumn id="17" name="Quater1 Sales" dataDxfId="9"/>
    <tableColumn id="18" name="Quater2 Sales" dataDxfId="8"/>
    <tableColumn id="19" name="Quater3 Sales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1:H26" totalsRowShown="0" headerRowDxfId="6" dataDxfId="5">
  <autoFilter ref="D21:H26"/>
  <tableColumns count="5">
    <tableColumn id="1" name="ID" dataDxfId="4"/>
    <tableColumn id="2" name="101" dataDxfId="3"/>
    <tableColumn id="3" name="102" dataDxfId="2"/>
    <tableColumn id="4" name="103" dataDxfId="1"/>
    <tableColumn id="5" name="104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26" zoomScale="88" zoomScaleNormal="100" workbookViewId="0">
      <selection activeCell="I33" sqref="I33"/>
    </sheetView>
  </sheetViews>
  <sheetFormatPr defaultRowHeight="15" x14ac:dyDescent="0.25"/>
  <cols>
    <col min="1" max="1" width="20.140625" bestFit="1" customWidth="1"/>
    <col min="2" max="2" width="14.7109375" customWidth="1"/>
    <col min="3" max="3" width="19.85546875" bestFit="1" customWidth="1"/>
    <col min="4" max="4" width="22.28515625" bestFit="1" customWidth="1"/>
    <col min="5" max="5" width="27.28515625" bestFit="1" customWidth="1"/>
    <col min="6" max="6" width="19.140625" bestFit="1" customWidth="1"/>
    <col min="7" max="7" width="16.140625" bestFit="1" customWidth="1"/>
    <col min="8" max="8" width="11.140625" bestFit="1" customWidth="1"/>
    <col min="9" max="9" width="19.5703125" bestFit="1" customWidth="1"/>
    <col min="10" max="10" width="29" bestFit="1" customWidth="1"/>
    <col min="11" max="11" width="15.140625" bestFit="1" customWidth="1"/>
    <col min="12" max="12" width="15.28515625" bestFit="1" customWidth="1"/>
    <col min="13" max="13" width="14.42578125" bestFit="1" customWidth="1"/>
    <col min="14" max="14" width="34.5703125" bestFit="1" customWidth="1"/>
    <col min="15" max="15" width="15.140625" bestFit="1" customWidth="1"/>
    <col min="16" max="16" width="21.28515625" bestFit="1" customWidth="1"/>
    <col min="17" max="17" width="22.7109375" customWidth="1"/>
    <col min="18" max="19" width="22.7109375" bestFit="1" customWidth="1"/>
  </cols>
  <sheetData>
    <row r="1" spans="1:19" ht="23.25" customHeight="1" x14ac:dyDescent="0.25">
      <c r="A1" s="34" t="s">
        <v>108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8.75" x14ac:dyDescent="0.3">
      <c r="A2" s="27" t="s">
        <v>0</v>
      </c>
      <c r="B2" s="28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8" t="s">
        <v>6</v>
      </c>
      <c r="H2" s="28" t="s">
        <v>7</v>
      </c>
      <c r="I2" s="27" t="s">
        <v>8</v>
      </c>
      <c r="J2" s="28" t="s">
        <v>9</v>
      </c>
      <c r="K2" s="29" t="s">
        <v>75</v>
      </c>
      <c r="L2" s="27" t="s">
        <v>112</v>
      </c>
      <c r="M2" s="29" t="s">
        <v>77</v>
      </c>
      <c r="N2" s="29" t="s">
        <v>78</v>
      </c>
      <c r="O2" s="29" t="s">
        <v>79</v>
      </c>
      <c r="P2" s="29" t="s">
        <v>84</v>
      </c>
      <c r="Q2" s="30" t="s">
        <v>109</v>
      </c>
      <c r="R2" s="30" t="s">
        <v>110</v>
      </c>
      <c r="S2" s="30" t="s">
        <v>111</v>
      </c>
    </row>
    <row r="3" spans="1:19" ht="15.75" x14ac:dyDescent="0.25">
      <c r="A3" s="1" t="s">
        <v>34</v>
      </c>
      <c r="B3" s="1" t="s">
        <v>35</v>
      </c>
      <c r="C3" s="1" t="s">
        <v>12</v>
      </c>
      <c r="D3" s="1" t="s">
        <v>36</v>
      </c>
      <c r="E3" s="5">
        <v>55000</v>
      </c>
      <c r="F3" s="3">
        <v>2</v>
      </c>
      <c r="G3" s="1" t="s">
        <v>37</v>
      </c>
      <c r="H3" s="3">
        <v>26</v>
      </c>
      <c r="I3" s="3">
        <v>2022</v>
      </c>
      <c r="J3" s="2">
        <v>4.0999999999999996</v>
      </c>
      <c r="K3" s="14" t="str">
        <f>IF(Table1[[#This Row],[Salary]]&gt;=85000,"High Earners","Low Earners")</f>
        <v>Low Earners</v>
      </c>
      <c r="L3" s="14" t="str">
        <f>IF(AND(Table1[[#This Row],[Salary]]&gt;=90000,Table1[[#This Row],[Experience]]&gt;7),"Senior","Junior")</f>
        <v>Junior</v>
      </c>
      <c r="M3" s="4">
        <f>LEN(Table1[[#This Row],[Name]])</f>
        <v>12</v>
      </c>
      <c r="N3" s="14" t="str">
        <f>CONCATENATE(Table1[[#This Row],[Name]]," ",Table1[[#This Row],[Designation]])</f>
        <v>Rachel Green Recruiter</v>
      </c>
      <c r="O3" s="14" t="str">
        <f>PROPER(Table1[[#This Row],[Name]])</f>
        <v>Rachel Green</v>
      </c>
      <c r="P3" s="14" t="str">
        <f>IF(Table1[[#This Row],[Salary]]&gt;80000,"A",IF(Table1[[#This Row],[Salary]]&gt;60000,"B","C"))</f>
        <v>C</v>
      </c>
      <c r="Q3" s="26">
        <v>20000</v>
      </c>
      <c r="R3" s="26">
        <v>22000</v>
      </c>
      <c r="S3" s="26">
        <v>18000</v>
      </c>
    </row>
    <row r="4" spans="1:19" ht="15.75" x14ac:dyDescent="0.25">
      <c r="A4" s="1" t="s">
        <v>20</v>
      </c>
      <c r="B4" s="1" t="s">
        <v>21</v>
      </c>
      <c r="C4" s="1" t="s">
        <v>22</v>
      </c>
      <c r="D4" s="1" t="s">
        <v>23</v>
      </c>
      <c r="E4" s="5">
        <v>65000</v>
      </c>
      <c r="F4" s="3">
        <v>3</v>
      </c>
      <c r="G4" s="1" t="s">
        <v>24</v>
      </c>
      <c r="H4" s="3">
        <v>30</v>
      </c>
      <c r="I4" s="3">
        <v>2021</v>
      </c>
      <c r="J4" s="2">
        <v>4.2</v>
      </c>
      <c r="K4" s="14" t="str">
        <f>IF(Table1[[#This Row],[Salary]]&gt;=85000,"High Earners","Low Earners")</f>
        <v>Low Earners</v>
      </c>
      <c r="L4" s="14" t="str">
        <f>IF(AND(Table1[[#This Row],[Salary]]&gt;=90000,Table1[[#This Row],[Experience]]&gt;7),"Senior","Junior")</f>
        <v>Junior</v>
      </c>
      <c r="M4" s="4">
        <f>LEN(Table1[[#This Row],[Name]])</f>
        <v>11</v>
      </c>
      <c r="N4" s="14" t="str">
        <f>CONCATENATE(Table1[[#This Row],[Name]]," ",Table1[[#This Row],[Designation]])</f>
        <v>Bob Johnson Accountant</v>
      </c>
      <c r="O4" s="14" t="str">
        <f>PROPER(Table1[[#This Row],[Name]])</f>
        <v>Bob Johnson</v>
      </c>
      <c r="P4" s="14" t="str">
        <f>IF(Table1[[#This Row],[Salary]]&gt;80000,"A",IF(Table1[[#This Row],[Salary]]&gt;60000,"B","C"))</f>
        <v>B</v>
      </c>
      <c r="Q4" s="26">
        <v>18000</v>
      </c>
      <c r="R4" s="26">
        <v>20500</v>
      </c>
      <c r="S4" s="26">
        <v>19000</v>
      </c>
    </row>
    <row r="5" spans="1:19" ht="15.75" x14ac:dyDescent="0.25">
      <c r="A5" s="1" t="s">
        <v>59</v>
      </c>
      <c r="B5" s="1" t="s">
        <v>60</v>
      </c>
      <c r="C5" s="1" t="s">
        <v>27</v>
      </c>
      <c r="D5" s="1" t="s">
        <v>61</v>
      </c>
      <c r="E5" s="5">
        <v>78000</v>
      </c>
      <c r="F5" s="3">
        <v>3</v>
      </c>
      <c r="G5" s="1" t="s">
        <v>24</v>
      </c>
      <c r="H5" s="3">
        <v>28</v>
      </c>
      <c r="I5" s="3">
        <v>2020</v>
      </c>
      <c r="J5" s="2">
        <v>4.2</v>
      </c>
      <c r="K5" s="14" t="str">
        <f>IF(Table1[[#This Row],[Salary]]&gt;=85000,"High Earners","Low Earners")</f>
        <v>Low Earners</v>
      </c>
      <c r="L5" s="14" t="str">
        <f>IF(AND(Table1[[#This Row],[Salary]]&gt;=90000,Table1[[#This Row],[Experience]]&gt;7),"Senior","Junior")</f>
        <v>Junior</v>
      </c>
      <c r="M5" s="4">
        <f>LEN(Table1[[#This Row],[Name]])</f>
        <v>13</v>
      </c>
      <c r="N5" s="14" t="str">
        <f>CONCATENATE(Table1[[#This Row],[Name]]," ",Table1[[#This Row],[Designation]])</f>
        <v>Jessica Clark Digital Strategist</v>
      </c>
      <c r="O5" s="14" t="str">
        <f>PROPER(Table1[[#This Row],[Name]])</f>
        <v>Jessica Clark</v>
      </c>
      <c r="P5" s="14" t="str">
        <f>IF(Table1[[#This Row],[Salary]]&gt;80000,"A",IF(Table1[[#This Row],[Salary]]&gt;60000,"B","C"))</f>
        <v>B</v>
      </c>
      <c r="Q5" s="6">
        <v>19500</v>
      </c>
      <c r="R5" s="6">
        <v>21000</v>
      </c>
      <c r="S5" s="6">
        <v>20500</v>
      </c>
    </row>
    <row r="6" spans="1:19" ht="15.75" x14ac:dyDescent="0.25">
      <c r="A6" s="1" t="s">
        <v>30</v>
      </c>
      <c r="B6" s="1" t="s">
        <v>31</v>
      </c>
      <c r="C6" s="1" t="s">
        <v>17</v>
      </c>
      <c r="D6" s="1" t="s">
        <v>32</v>
      </c>
      <c r="E6" s="5">
        <v>80000</v>
      </c>
      <c r="F6" s="3">
        <v>4</v>
      </c>
      <c r="G6" s="1" t="s">
        <v>33</v>
      </c>
      <c r="H6" s="3">
        <v>27</v>
      </c>
      <c r="I6" s="3">
        <v>2019</v>
      </c>
      <c r="J6" s="2">
        <v>4.3</v>
      </c>
      <c r="K6" s="14" t="str">
        <f>IF(Table1[[#This Row],[Salary]]&gt;=85000,"High Earners","Low Earners")</f>
        <v>Low Earners</v>
      </c>
      <c r="L6" s="14" t="str">
        <f>IF(AND(Table1[[#This Row],[Salary]]&gt;=90000,Table1[[#This Row],[Experience]]&gt;7),"Senior","Junior")</f>
        <v>Junior</v>
      </c>
      <c r="M6" s="4">
        <f>LEN(Table1[[#This Row],[Name]])</f>
        <v>9</v>
      </c>
      <c r="N6" s="14" t="str">
        <f>CONCATENATE(Table1[[#This Row],[Name]]," ",Table1[[#This Row],[Designation]])</f>
        <v>David Lee System Analyst</v>
      </c>
      <c r="O6" s="14" t="str">
        <f>PROPER(Table1[[#This Row],[Name]])</f>
        <v>David Lee</v>
      </c>
      <c r="P6" s="14" t="str">
        <f>IF(Table1[[#This Row],[Salary]]&gt;80000,"A",IF(Table1[[#This Row],[Salary]]&gt;60000,"B","C"))</f>
        <v>B</v>
      </c>
      <c r="Q6" s="6">
        <v>17500</v>
      </c>
      <c r="R6" s="6">
        <v>19000</v>
      </c>
      <c r="S6" s="6">
        <v>18000</v>
      </c>
    </row>
    <row r="7" spans="1:19" ht="15.75" x14ac:dyDescent="0.25">
      <c r="A7" s="1" t="s">
        <v>52</v>
      </c>
      <c r="B7" s="1" t="s">
        <v>53</v>
      </c>
      <c r="C7" s="1" t="s">
        <v>17</v>
      </c>
      <c r="D7" s="1" t="s">
        <v>54</v>
      </c>
      <c r="E7" s="5">
        <v>80000</v>
      </c>
      <c r="F7" s="3">
        <v>4</v>
      </c>
      <c r="G7" s="1" t="s">
        <v>14</v>
      </c>
      <c r="H7" s="3">
        <v>31</v>
      </c>
      <c r="I7" s="3">
        <v>2019</v>
      </c>
      <c r="J7" s="2">
        <v>4.3</v>
      </c>
      <c r="K7" s="14" t="str">
        <f>IF(Table1[[#This Row],[Salary]]&gt;=85000,"High Earners","Low Earners")</f>
        <v>Low Earners</v>
      </c>
      <c r="L7" s="14" t="str">
        <f>IF(AND(Table1[[#This Row],[Salary]]&gt;=90000,Table1[[#This Row],[Experience]]&gt;7),"Senior","Junior")</f>
        <v>Junior</v>
      </c>
      <c r="M7" s="4">
        <f>LEN(Table1[[#This Row],[Name]])</f>
        <v>12</v>
      </c>
      <c r="N7" s="14" t="str">
        <f>CONCATENATE(Table1[[#This Row],[Name]]," ",Table1[[#This Row],[Designation]])</f>
        <v>Sarah Walker Web Developer</v>
      </c>
      <c r="O7" s="14" t="str">
        <f>PROPER(Table1[[#This Row],[Name]])</f>
        <v>Sarah Walker</v>
      </c>
      <c r="P7" s="14" t="str">
        <f>IF(Table1[[#This Row],[Salary]]&gt;80000,"A",IF(Table1[[#This Row],[Salary]]&gt;60000,"B","C"))</f>
        <v>B</v>
      </c>
      <c r="Q7" s="6">
        <v>25000</v>
      </c>
      <c r="R7" s="6">
        <v>27500</v>
      </c>
      <c r="S7" s="6">
        <v>26000</v>
      </c>
    </row>
    <row r="8" spans="1:19" ht="15.75" x14ac:dyDescent="0.25">
      <c r="A8" s="1" t="s">
        <v>43</v>
      </c>
      <c r="B8" s="1" t="s">
        <v>44</v>
      </c>
      <c r="C8" s="1" t="s">
        <v>22</v>
      </c>
      <c r="D8" s="1" t="s">
        <v>45</v>
      </c>
      <c r="E8" s="5">
        <v>79000</v>
      </c>
      <c r="F8" s="3">
        <v>3</v>
      </c>
      <c r="G8" s="1" t="s">
        <v>46</v>
      </c>
      <c r="H8" s="3">
        <v>29</v>
      </c>
      <c r="I8" s="3">
        <v>2020</v>
      </c>
      <c r="J8" s="2">
        <v>4.4000000000000004</v>
      </c>
      <c r="K8" s="14" t="str">
        <f>IF(Table1[[#This Row],[Salary]]&gt;=85000,"High Earners","Low Earners")</f>
        <v>Low Earners</v>
      </c>
      <c r="L8" s="14" t="str">
        <f>IF(AND(Table1[[#This Row],[Salary]]&gt;=90000,Table1[[#This Row],[Experience]]&gt;7),"Senior","Junior")</f>
        <v>Junior</v>
      </c>
      <c r="M8" s="4">
        <f>LEN(Table1[[#This Row],[Name]])</f>
        <v>12</v>
      </c>
      <c r="N8" s="14" t="str">
        <f>CONCATENATE(Table1[[#This Row],[Name]]," ",Table1[[#This Row],[Designation]])</f>
        <v>Laura Wilson Financial Analyst</v>
      </c>
      <c r="O8" s="14" t="str">
        <f>PROPER(Table1[[#This Row],[Name]])</f>
        <v>Laura Wilson</v>
      </c>
      <c r="P8" s="14" t="str">
        <f>IF(Table1[[#This Row],[Salary]]&gt;80000,"A",IF(Table1[[#This Row],[Salary]]&gt;60000,"B","C"))</f>
        <v>B</v>
      </c>
      <c r="Q8" s="6">
        <v>24000</v>
      </c>
      <c r="R8" s="6">
        <v>25500</v>
      </c>
      <c r="S8" s="6">
        <v>23000</v>
      </c>
    </row>
    <row r="9" spans="1:19" ht="15.75" x14ac:dyDescent="0.25">
      <c r="A9" s="1" t="s">
        <v>69</v>
      </c>
      <c r="B9" s="1" t="s">
        <v>70</v>
      </c>
      <c r="C9" s="1" t="s">
        <v>12</v>
      </c>
      <c r="D9" s="1" t="s">
        <v>71</v>
      </c>
      <c r="E9" s="5">
        <v>70000</v>
      </c>
      <c r="F9" s="3">
        <v>4</v>
      </c>
      <c r="G9" s="1" t="s">
        <v>33</v>
      </c>
      <c r="H9" s="3">
        <v>30</v>
      </c>
      <c r="I9" s="3">
        <v>2019</v>
      </c>
      <c r="J9" s="2">
        <v>4.4000000000000004</v>
      </c>
      <c r="K9" s="14" t="str">
        <f>IF(Table1[[#This Row],[Salary]]&gt;=85000,"High Earners","Low Earners")</f>
        <v>Low Earners</v>
      </c>
      <c r="L9" s="14" t="str">
        <f>IF(AND(Table1[[#This Row],[Salary]]&gt;=90000,Table1[[#This Row],[Experience]]&gt;7),"Senior","Junior")</f>
        <v>Junior</v>
      </c>
      <c r="M9" s="4">
        <f>LEN(Table1[[#This Row],[Name]])</f>
        <v>11</v>
      </c>
      <c r="N9" s="14" t="str">
        <f>CONCATENATE(Table1[[#This Row],[Name]]," ",Table1[[#This Row],[Designation]])</f>
        <v>Ethan Moore HR Specialist</v>
      </c>
      <c r="O9" s="14" t="str">
        <f>PROPER(Table1[[#This Row],[Name]])</f>
        <v>Ethan Moore</v>
      </c>
      <c r="P9" s="14" t="str">
        <f>IF(Table1[[#This Row],[Salary]]&gt;80000,"A",IF(Table1[[#This Row],[Salary]]&gt;60000,"B","C"))</f>
        <v>B</v>
      </c>
      <c r="Q9" s="7">
        <v>23000</v>
      </c>
      <c r="R9" s="7">
        <v>25000</v>
      </c>
      <c r="S9" s="7">
        <v>24000</v>
      </c>
    </row>
    <row r="10" spans="1:19" ht="15.75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5">
        <v>82000</v>
      </c>
      <c r="F10" s="3">
        <v>8</v>
      </c>
      <c r="G10" s="1" t="s">
        <v>14</v>
      </c>
      <c r="H10" s="3">
        <v>32</v>
      </c>
      <c r="I10" s="3">
        <v>2017</v>
      </c>
      <c r="J10" s="2">
        <v>4.5</v>
      </c>
      <c r="K10" s="14" t="str">
        <f>IF(Table1[[#This Row],[Salary]]&gt;=85000,"High Earners","Low Earners")</f>
        <v>Low Earners</v>
      </c>
      <c r="L10" s="14" t="str">
        <f>IF(AND(Table1[[#This Row],[Salary]]&gt;=90000,Table1[[#This Row],[Experience]]&gt;7),"Senior","Junior")</f>
        <v>Junior</v>
      </c>
      <c r="M10" s="4">
        <f>LEN(Table1[[#This Row],[Name]])</f>
        <v>8</v>
      </c>
      <c r="N10" s="14" t="str">
        <f>CONCATENATE(Table1[[#This Row],[Name]]," ",Table1[[#This Row],[Designation]])</f>
        <v>John Doe Manager</v>
      </c>
      <c r="O10" s="14" t="str">
        <f>PROPER(Table1[[#This Row],[Name]])</f>
        <v>John Doe</v>
      </c>
      <c r="P10" s="14" t="str">
        <f>IF(Table1[[#This Row],[Salary]]&gt;80000,"A",IF(Table1[[#This Row],[Salary]]&gt;60000,"B","C"))</f>
        <v>A</v>
      </c>
      <c r="Q10" s="6">
        <v>25000</v>
      </c>
      <c r="R10" s="6">
        <v>26500</v>
      </c>
      <c r="S10" s="6">
        <v>24500</v>
      </c>
    </row>
    <row r="11" spans="1:19" ht="15.75" x14ac:dyDescent="0.25">
      <c r="A11" s="1" t="s">
        <v>47</v>
      </c>
      <c r="B11" s="1" t="s">
        <v>48</v>
      </c>
      <c r="C11" s="1" t="s">
        <v>49</v>
      </c>
      <c r="D11" s="1" t="s">
        <v>50</v>
      </c>
      <c r="E11" s="5">
        <v>70000</v>
      </c>
      <c r="F11" s="3">
        <v>6</v>
      </c>
      <c r="G11" s="1" t="s">
        <v>51</v>
      </c>
      <c r="H11" s="3">
        <v>33</v>
      </c>
      <c r="I11" s="3">
        <v>2017</v>
      </c>
      <c r="J11" s="2">
        <v>4.5</v>
      </c>
      <c r="K11" s="14" t="str">
        <f>IF(Table1[[#This Row],[Salary]]&gt;=85000,"High Earners","Low Earners")</f>
        <v>Low Earners</v>
      </c>
      <c r="L11" s="14" t="str">
        <f>IF(AND(Table1[[#This Row],[Salary]]&gt;=90000,Table1[[#This Row],[Experience]]&gt;7),"Senior","Junior")</f>
        <v>Junior</v>
      </c>
      <c r="M11" s="4">
        <f>LEN(Table1[[#This Row],[Name]])</f>
        <v>10</v>
      </c>
      <c r="N11" s="14" t="str">
        <f>CONCATENATE(Table1[[#This Row],[Name]]," ",Table1[[#This Row],[Designation]])</f>
        <v>Mark Adams Sales Manager</v>
      </c>
      <c r="O11" s="14" t="str">
        <f>PROPER(Table1[[#This Row],[Name]])</f>
        <v>Mark Adams</v>
      </c>
      <c r="P11" s="14" t="str">
        <f>IF(Table1[[#This Row],[Salary]]&gt;80000,"A",IF(Table1[[#This Row],[Salary]]&gt;60000,"B","C"))</f>
        <v>B</v>
      </c>
      <c r="Q11" s="7">
        <v>30000</v>
      </c>
      <c r="R11" s="7">
        <v>32000</v>
      </c>
      <c r="S11" s="7">
        <v>33000</v>
      </c>
    </row>
    <row r="12" spans="1:19" ht="15.75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5">
        <v>85000</v>
      </c>
      <c r="F12" s="3">
        <v>6</v>
      </c>
      <c r="G12" s="1" t="s">
        <v>29</v>
      </c>
      <c r="H12" s="3">
        <v>35</v>
      </c>
      <c r="I12" s="3">
        <v>2018</v>
      </c>
      <c r="J12" s="2">
        <v>4.5999999999999996</v>
      </c>
      <c r="K12" s="14" t="str">
        <f>IF(Table1[[#This Row],[Salary]]&gt;=85000,"High Earners","Low Earners")</f>
        <v>High Earners</v>
      </c>
      <c r="L12" s="14" t="str">
        <f>IF(AND(Table1[[#This Row],[Salary]]&gt;=90000,Table1[[#This Row],[Experience]]&gt;7),"Senior","Junior")</f>
        <v>Junior</v>
      </c>
      <c r="M12" s="4">
        <f>LEN(Table1[[#This Row],[Name]])</f>
        <v>10</v>
      </c>
      <c r="N12" s="14" t="str">
        <f>CONCATENATE(Table1[[#This Row],[Name]]," ",Table1[[#This Row],[Designation]])</f>
        <v>Mary Brown Marketing Lead</v>
      </c>
      <c r="O12" s="14" t="str">
        <f>PROPER(Table1[[#This Row],[Name]])</f>
        <v>Mary Brown</v>
      </c>
      <c r="P12" s="14" t="str">
        <f>IF(Table1[[#This Row],[Salary]]&gt;80000,"A",IF(Table1[[#This Row],[Salary]]&gt;60000,"B","C"))</f>
        <v>A</v>
      </c>
      <c r="Q12" s="6">
        <v>28000</v>
      </c>
      <c r="R12" s="6">
        <v>30000</v>
      </c>
      <c r="S12" s="6">
        <v>29000</v>
      </c>
    </row>
    <row r="13" spans="1:19" ht="15.75" x14ac:dyDescent="0.25">
      <c r="A13" s="1" t="s">
        <v>55</v>
      </c>
      <c r="B13" s="1" t="s">
        <v>56</v>
      </c>
      <c r="C13" s="1" t="s">
        <v>22</v>
      </c>
      <c r="D13" s="1" t="s">
        <v>57</v>
      </c>
      <c r="E13" s="5">
        <v>90000</v>
      </c>
      <c r="F13" s="3">
        <v>5</v>
      </c>
      <c r="G13" s="1" t="s">
        <v>58</v>
      </c>
      <c r="H13" s="3">
        <v>32</v>
      </c>
      <c r="I13" s="3">
        <v>2018</v>
      </c>
      <c r="J13" s="2">
        <v>4.5999999999999996</v>
      </c>
      <c r="K13" s="14" t="str">
        <f>IF(Table1[[#This Row],[Salary]]&gt;=85000,"High Earners","Low Earners")</f>
        <v>High Earners</v>
      </c>
      <c r="L13" s="14" t="str">
        <f>IF(AND(Table1[[#This Row],[Salary]]&gt;=90000,Table1[[#This Row],[Experience]]&gt;7),"Senior","Junior")</f>
        <v>Junior</v>
      </c>
      <c r="M13" s="4">
        <f>LEN(Table1[[#This Row],[Name]])</f>
        <v>14</v>
      </c>
      <c r="N13" s="14" t="str">
        <f>CONCATENATE(Table1[[#This Row],[Name]]," ",Table1[[#This Row],[Designation]])</f>
        <v>Michael Harris Financial Planner</v>
      </c>
      <c r="O13" s="14" t="str">
        <f>PROPER(Table1[[#This Row],[Name]])</f>
        <v>Michael Harris</v>
      </c>
      <c r="P13" s="14" t="str">
        <f>IF(Table1[[#This Row],[Salary]]&gt;80000,"A",IF(Table1[[#This Row],[Salary]]&gt;60000,"B","C"))</f>
        <v>A</v>
      </c>
      <c r="Q13" s="6">
        <v>21000</v>
      </c>
      <c r="R13" s="6">
        <v>23000</v>
      </c>
      <c r="S13" s="6">
        <v>22500</v>
      </c>
    </row>
    <row r="14" spans="1:19" ht="15.75" x14ac:dyDescent="0.25">
      <c r="A14" s="1" t="s">
        <v>15</v>
      </c>
      <c r="B14" s="1" t="s">
        <v>16</v>
      </c>
      <c r="C14" s="1" t="s">
        <v>17</v>
      </c>
      <c r="D14" s="1" t="s">
        <v>18</v>
      </c>
      <c r="E14" s="5">
        <v>95000</v>
      </c>
      <c r="F14" s="3">
        <v>5</v>
      </c>
      <c r="G14" s="1" t="s">
        <v>19</v>
      </c>
      <c r="H14" s="3">
        <v>28</v>
      </c>
      <c r="I14" s="3">
        <v>2020</v>
      </c>
      <c r="J14" s="2">
        <v>4.7</v>
      </c>
      <c r="K14" s="14" t="str">
        <f>IF(Table1[[#This Row],[Salary]]&gt;=85000,"High Earners","Low Earners")</f>
        <v>High Earners</v>
      </c>
      <c r="L14" s="14" t="str">
        <f>IF(AND(Table1[[#This Row],[Salary]]&gt;=90000,Table1[[#This Row],[Experience]]&gt;7),"Senior","Junior")</f>
        <v>Junior</v>
      </c>
      <c r="M14" s="4">
        <f>LEN(Table1[[#This Row],[Name]])</f>
        <v>11</v>
      </c>
      <c r="N14" s="14" t="str">
        <f>CONCATENATE(Table1[[#This Row],[Name]]," ",Table1[[#This Row],[Designation]])</f>
        <v>Alice Smith Software Engineer</v>
      </c>
      <c r="O14" s="14" t="str">
        <f>PROPER(Table1[[#This Row],[Name]])</f>
        <v>Alice Smith</v>
      </c>
      <c r="P14" s="14" t="str">
        <f>IF(Table1[[#This Row],[Salary]]&gt;80000,"A",IF(Table1[[#This Row],[Salary]]&gt;60000,"B","C"))</f>
        <v>A</v>
      </c>
      <c r="Q14" s="6">
        <v>22000</v>
      </c>
      <c r="R14" s="6">
        <v>24500</v>
      </c>
      <c r="S14" s="6">
        <v>23000</v>
      </c>
    </row>
    <row r="15" spans="1:19" ht="15.75" x14ac:dyDescent="0.25">
      <c r="A15" s="1" t="s">
        <v>65</v>
      </c>
      <c r="B15" s="1" t="s">
        <v>66</v>
      </c>
      <c r="C15" s="1" t="s">
        <v>40</v>
      </c>
      <c r="D15" s="1" t="s">
        <v>67</v>
      </c>
      <c r="E15" s="5">
        <v>95000</v>
      </c>
      <c r="F15" s="3">
        <v>6</v>
      </c>
      <c r="G15" s="1" t="s">
        <v>68</v>
      </c>
      <c r="H15" s="3">
        <v>33</v>
      </c>
      <c r="I15" s="3">
        <v>2017</v>
      </c>
      <c r="J15" s="2">
        <v>4.7</v>
      </c>
      <c r="K15" s="14" t="str">
        <f>IF(Table1[[#This Row],[Salary]]&gt;=85000,"High Earners","Low Earners")</f>
        <v>High Earners</v>
      </c>
      <c r="L15" s="14" t="str">
        <f>IF(AND(Table1[[#This Row],[Salary]]&gt;=90000,Table1[[#This Row],[Experience]]&gt;7),"Senior","Junior")</f>
        <v>Junior</v>
      </c>
      <c r="M15" s="4">
        <f>LEN(Table1[[#This Row],[Name]])</f>
        <v>12</v>
      </c>
      <c r="N15" s="14" t="str">
        <f>CONCATENATE(Table1[[#This Row],[Name]]," ",Table1[[#This Row],[Designation]])</f>
        <v>Olivia White Supply Chain Manager</v>
      </c>
      <c r="O15" s="14" t="str">
        <f>PROPER(Table1[[#This Row],[Name]])</f>
        <v>Olivia White</v>
      </c>
      <c r="P15" s="14" t="str">
        <f>IF(Table1[[#This Row],[Salary]]&gt;80000,"A",IF(Table1[[#This Row],[Salary]]&gt;60000,"B","C"))</f>
        <v>A</v>
      </c>
      <c r="Q15" s="6">
        <v>19500</v>
      </c>
      <c r="R15" s="6">
        <v>21000</v>
      </c>
      <c r="S15" s="6">
        <v>20000</v>
      </c>
    </row>
    <row r="16" spans="1:19" ht="15.75" x14ac:dyDescent="0.25">
      <c r="A16" s="1" t="s">
        <v>38</v>
      </c>
      <c r="B16" s="1" t="s">
        <v>39</v>
      </c>
      <c r="C16" s="1" t="s">
        <v>40</v>
      </c>
      <c r="D16" s="1" t="s">
        <v>41</v>
      </c>
      <c r="E16" s="5">
        <v>95000</v>
      </c>
      <c r="F16" s="3">
        <v>7</v>
      </c>
      <c r="G16" s="1" t="s">
        <v>42</v>
      </c>
      <c r="H16" s="3">
        <v>34</v>
      </c>
      <c r="I16" s="3">
        <v>2016</v>
      </c>
      <c r="J16" s="2">
        <v>4.8</v>
      </c>
      <c r="K16" s="14" t="str">
        <f>IF(Table1[[#This Row],[Salary]]&gt;=85000,"High Earners","Low Earners")</f>
        <v>High Earners</v>
      </c>
      <c r="L16" s="14" t="str">
        <f>IF(AND(Table1[[#This Row],[Salary]]&gt;=90000,Table1[[#This Row],[Experience]]&gt;7),"Senior","Junior")</f>
        <v>Junior</v>
      </c>
      <c r="M16" s="4">
        <f>LEN(Table1[[#This Row],[Name]])</f>
        <v>12</v>
      </c>
      <c r="N16" s="14" t="str">
        <f>CONCATENATE(Table1[[#This Row],[Name]]," ",Table1[[#This Row],[Designation]])</f>
        <v>James Taylor Operations Lead</v>
      </c>
      <c r="O16" s="14" t="str">
        <f>PROPER(Table1[[#This Row],[Name]])</f>
        <v>James Taylor</v>
      </c>
      <c r="P16" s="14" t="str">
        <f>IF(Table1[[#This Row],[Salary]]&gt;80000,"A",IF(Table1[[#This Row],[Salary]]&gt;60000,"B","C"))</f>
        <v>A</v>
      </c>
      <c r="Q16" s="6">
        <v>26000</v>
      </c>
      <c r="R16" s="6">
        <v>28000</v>
      </c>
      <c r="S16" s="6">
        <v>27000</v>
      </c>
    </row>
    <row r="17" spans="1:19" ht="15.75" x14ac:dyDescent="0.25">
      <c r="A17" s="1" t="s">
        <v>62</v>
      </c>
      <c r="B17" s="1" t="s">
        <v>63</v>
      </c>
      <c r="C17" s="1" t="s">
        <v>49</v>
      </c>
      <c r="D17" s="1" t="s">
        <v>64</v>
      </c>
      <c r="E17" s="5">
        <v>100000</v>
      </c>
      <c r="F17" s="3">
        <v>10</v>
      </c>
      <c r="G17" s="1" t="s">
        <v>37</v>
      </c>
      <c r="H17" s="3">
        <v>38</v>
      </c>
      <c r="I17" s="3">
        <v>2015</v>
      </c>
      <c r="J17" s="2">
        <v>4.9000000000000004</v>
      </c>
      <c r="K17" s="14" t="str">
        <f>IF(Table1[[#This Row],[Salary]]&gt;=85000,"High Earners","Low Earners")</f>
        <v>High Earners</v>
      </c>
      <c r="L17" s="14" t="str">
        <f>IF(AND(Table1[[#This Row],[Salary]]&gt;=90000,Table1[[#This Row],[Experience]]&gt;7),"Senior","Junior")</f>
        <v>Senior</v>
      </c>
      <c r="M17" s="4">
        <f>LEN(Table1[[#This Row],[Name]])</f>
        <v>13</v>
      </c>
      <c r="N17" s="14" t="str">
        <f>CONCATENATE(Table1[[#This Row],[Name]]," ",Table1[[#This Row],[Designation]])</f>
        <v>William Lewis Regional Manager</v>
      </c>
      <c r="O17" s="14" t="str">
        <f>PROPER(Table1[[#This Row],[Name]])</f>
        <v>William Lewis</v>
      </c>
      <c r="P17" s="14" t="str">
        <f>IF(Table1[[#This Row],[Salary]]&gt;80000,"A",IF(Table1[[#This Row],[Salary]]&gt;60000,"B","C"))</f>
        <v>A</v>
      </c>
      <c r="Q17" s="6">
        <v>23500</v>
      </c>
      <c r="R17" s="6">
        <v>25000</v>
      </c>
      <c r="S17" s="6">
        <v>24500</v>
      </c>
    </row>
    <row r="21" spans="1:19" ht="18.75" x14ac:dyDescent="0.3">
      <c r="A21" s="15" t="s">
        <v>72</v>
      </c>
      <c r="B21" s="9">
        <f>AVERAGE(F3:F17)</f>
        <v>5.0666666666666664</v>
      </c>
      <c r="C21" s="10"/>
      <c r="D21" s="32" t="s">
        <v>85</v>
      </c>
      <c r="E21" s="33" t="s">
        <v>86</v>
      </c>
      <c r="F21" s="33" t="s">
        <v>87</v>
      </c>
      <c r="G21" s="33" t="s">
        <v>88</v>
      </c>
      <c r="H21" s="33" t="s">
        <v>89</v>
      </c>
    </row>
    <row r="22" spans="1:19" ht="15.75" x14ac:dyDescent="0.25">
      <c r="A22" s="18" t="s">
        <v>73</v>
      </c>
      <c r="B22" s="16" t="str">
        <f>INDEX(B5:B17, MATCH(MIN(E3:E17), E3:E17, 0))</f>
        <v>Jessica Clark</v>
      </c>
      <c r="C22" s="10"/>
      <c r="D22" s="25" t="s">
        <v>90</v>
      </c>
      <c r="E22" s="24" t="s">
        <v>95</v>
      </c>
      <c r="F22" s="24" t="s">
        <v>96</v>
      </c>
      <c r="G22" s="24" t="s">
        <v>96</v>
      </c>
      <c r="H22" s="24" t="s">
        <v>97</v>
      </c>
    </row>
    <row r="23" spans="1:19" ht="15.75" x14ac:dyDescent="0.25">
      <c r="A23" s="18" t="s">
        <v>76</v>
      </c>
      <c r="B23" s="16" t="str">
        <f>INDEX(B2:B17, MATCH(MAX(E2:E17), E2:E17, 0))</f>
        <v>William Lewis</v>
      </c>
      <c r="C23" s="10"/>
      <c r="D23" s="25" t="s">
        <v>91</v>
      </c>
      <c r="E23" s="24" t="s">
        <v>98</v>
      </c>
      <c r="F23" s="24" t="s">
        <v>99</v>
      </c>
      <c r="G23" s="24" t="s">
        <v>100</v>
      </c>
      <c r="H23" s="24" t="s">
        <v>101</v>
      </c>
    </row>
    <row r="24" spans="1:19" ht="15.75" x14ac:dyDescent="0.25">
      <c r="A24" s="15" t="s">
        <v>74</v>
      </c>
      <c r="B24" s="9">
        <f>COUNTIF(C5:C17,"IT")</f>
        <v>3</v>
      </c>
      <c r="C24" s="10"/>
      <c r="D24" s="25" t="s">
        <v>92</v>
      </c>
      <c r="E24" s="8">
        <v>70000</v>
      </c>
      <c r="F24" s="8">
        <v>55000</v>
      </c>
      <c r="G24" s="8">
        <v>60000</v>
      </c>
      <c r="H24" s="8">
        <v>65000</v>
      </c>
    </row>
    <row r="25" spans="1:19" ht="15.75" x14ac:dyDescent="0.25">
      <c r="A25" s="19"/>
      <c r="B25" s="10"/>
      <c r="C25" s="10"/>
      <c r="D25" s="25" t="s">
        <v>93</v>
      </c>
      <c r="E25" s="23">
        <v>70</v>
      </c>
      <c r="F25" s="23">
        <v>40</v>
      </c>
      <c r="G25" s="23">
        <v>30</v>
      </c>
      <c r="H25" s="23">
        <v>10</v>
      </c>
    </row>
    <row r="26" spans="1:19" ht="15.75" x14ac:dyDescent="0.25">
      <c r="A26" s="15" t="s">
        <v>80</v>
      </c>
      <c r="B26" s="10" t="s">
        <v>30</v>
      </c>
      <c r="C26" s="16" t="str">
        <f>VLOOKUP(B26, A2:D17, 3, FALSE)</f>
        <v>IT</v>
      </c>
      <c r="D26" s="25" t="s">
        <v>94</v>
      </c>
      <c r="E26" s="22">
        <v>4.7</v>
      </c>
      <c r="F26" s="22">
        <v>3.8</v>
      </c>
      <c r="G26" s="22">
        <v>5</v>
      </c>
      <c r="H26" s="22">
        <v>2.7</v>
      </c>
    </row>
    <row r="27" spans="1:19" ht="15.75" x14ac:dyDescent="0.25">
      <c r="A27" s="19"/>
      <c r="B27" s="10"/>
      <c r="C27" s="10"/>
    </row>
    <row r="28" spans="1:19" ht="15.75" x14ac:dyDescent="0.25">
      <c r="A28" s="15" t="s">
        <v>81</v>
      </c>
      <c r="B28" s="16" t="s">
        <v>11</v>
      </c>
      <c r="C28" s="12">
        <f>VLOOKUP(B28, B2:G17,4, FALSE)</f>
        <v>82000</v>
      </c>
      <c r="E28" s="15" t="s">
        <v>106</v>
      </c>
      <c r="F28" s="11" t="s">
        <v>87</v>
      </c>
      <c r="G28" s="20" t="str">
        <f>HLOOKUP(F28,Table2[#All],2,FALSE)</f>
        <v>Logitech</v>
      </c>
      <c r="H28" s="13">
        <f>HLOOKUP(F28,Table2[#All],4,FALSE)</f>
        <v>55000</v>
      </c>
    </row>
    <row r="29" spans="1:19" ht="15.75" x14ac:dyDescent="0.25">
      <c r="A29" s="19"/>
      <c r="B29" s="10"/>
      <c r="C29" s="10"/>
      <c r="E29" s="16"/>
      <c r="F29" s="11"/>
      <c r="G29" s="11"/>
      <c r="H29" s="10"/>
    </row>
    <row r="30" spans="1:19" ht="15.75" x14ac:dyDescent="0.25">
      <c r="A30" s="15" t="s">
        <v>82</v>
      </c>
      <c r="B30" s="16" t="s">
        <v>56</v>
      </c>
      <c r="C30" s="31">
        <f>VLOOKUP(B30, B2:G17, 5, FALSE)</f>
        <v>5</v>
      </c>
      <c r="E30" s="17" t="s">
        <v>102</v>
      </c>
      <c r="F30" s="12">
        <f>HLOOKUP(F21,Table2[#All],4,FALSE)</f>
        <v>55000</v>
      </c>
      <c r="G30" s="11"/>
      <c r="H30" s="10"/>
    </row>
    <row r="31" spans="1:19" ht="15.75" x14ac:dyDescent="0.25">
      <c r="A31" s="19"/>
      <c r="B31" s="10"/>
      <c r="C31" s="10"/>
      <c r="E31" s="15" t="s">
        <v>103</v>
      </c>
      <c r="F31" s="21">
        <f>HLOOKUP(F21,Table2[#All],6,FALSE)</f>
        <v>3.8</v>
      </c>
      <c r="G31" s="11"/>
      <c r="H31" s="10"/>
    </row>
    <row r="32" spans="1:19" ht="15.75" x14ac:dyDescent="0.25">
      <c r="A32" s="15" t="s">
        <v>83</v>
      </c>
      <c r="B32" s="16" t="s">
        <v>70</v>
      </c>
      <c r="C32" s="16" t="str">
        <f>VLOOKUP(B32,B2:G17,6,0)</f>
        <v>Seattle</v>
      </c>
      <c r="E32" s="15"/>
      <c r="F32" s="11"/>
      <c r="G32" s="11"/>
      <c r="H32" s="10"/>
    </row>
    <row r="33" spans="3:8" ht="15.75" x14ac:dyDescent="0.25">
      <c r="E33" s="15" t="s">
        <v>104</v>
      </c>
      <c r="F33" s="12">
        <f>HLOOKUP(E23,D23:H26,2,FALSE)</f>
        <v>70000</v>
      </c>
      <c r="G33" s="11"/>
      <c r="H33" s="10"/>
    </row>
    <row r="34" spans="3:8" ht="15.75" x14ac:dyDescent="0.25">
      <c r="E34" s="15" t="s">
        <v>105</v>
      </c>
      <c r="F34" s="21">
        <f>HLOOKUP(E23,D23:H26,4,FALSE)</f>
        <v>4.7</v>
      </c>
      <c r="G34" s="11"/>
      <c r="H34" s="10"/>
    </row>
    <row r="35" spans="3:8" x14ac:dyDescent="0.25">
      <c r="C35" t="s">
        <v>107</v>
      </c>
    </row>
  </sheetData>
  <mergeCells count="1">
    <mergeCell ref="A1:S1"/>
  </mergeCells>
  <conditionalFormatting sqref="F3:F17">
    <cfRule type="cellIs" dxfId="29" priority="7" operator="greaterThan">
      <formula>3</formula>
    </cfRule>
    <cfRule type="colorScale" priority="1">
      <colorScale>
        <cfvo type="min"/>
        <cfvo type="max"/>
        <color rgb="FFFF7128"/>
        <color rgb="FFFFEF9C"/>
      </colorScale>
    </cfRule>
  </conditionalFormatting>
  <conditionalFormatting sqref="F5:F17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4" tint="0.59999389629810485"/>
        <color theme="4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  <cfRule type="cellIs" dxfId="28" priority="5" operator="greaterThan">
      <formula>3</formula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4">
    <dataValidation type="decimal" operator="greaterThan" allowBlank="1" showInputMessage="1" showErrorMessage="1" sqref="F3:F17">
      <formula1>3</formula1>
    </dataValidation>
    <dataValidation type="list" allowBlank="1" showInputMessage="1" showErrorMessage="1" sqref="B26">
      <formula1>$A$5:$A$17</formula1>
    </dataValidation>
    <dataValidation type="list" allowBlank="1" showInputMessage="1" showErrorMessage="1" sqref="B28 B30 B32">
      <formula1>$B$5:$B$17</formula1>
    </dataValidation>
    <dataValidation type="list" allowBlank="1" showInputMessage="1" showErrorMessage="1" sqref="F28">
      <formula1>$E$21:$H$21</formula1>
    </dataValidation>
  </dataValidations>
  <pageMargins left="0.7" right="0.7" top="0.75" bottom="0.75" header="0.3" footer="0.3"/>
  <pageSetup orientation="landscape" r:id="rId1"/>
  <headerFooter>
    <oddHeader>&amp;REmployee Report</oddHeader>
    <oddFooter>&amp;Lsinhal joshi 23020201071
&amp;R&amp;P</oddFoot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 2</dc:title>
  <dc:creator>Viral Sakdecha</dc:creator>
  <cp:lastModifiedBy>student</cp:lastModifiedBy>
  <cp:lastPrinted>2025-02-20T10:30:41Z</cp:lastPrinted>
  <dcterms:created xsi:type="dcterms:W3CDTF">2025-02-04T03:45:25Z</dcterms:created>
  <dcterms:modified xsi:type="dcterms:W3CDTF">2025-02-21T07:24:37Z</dcterms:modified>
</cp:coreProperties>
</file>