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/Documents/18fall/DataMining/"/>
    </mc:Choice>
  </mc:AlternateContent>
  <bookViews>
    <workbookView xWindow="0" yWindow="460" windowWidth="25600" windowHeight="143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2" l="1"/>
  <c r="F32" i="2"/>
  <c r="F31" i="2"/>
  <c r="F30" i="2"/>
  <c r="F29" i="2"/>
  <c r="E33" i="2"/>
  <c r="E32" i="2"/>
  <c r="E31" i="2"/>
  <c r="E30" i="2"/>
  <c r="E29" i="2"/>
  <c r="D33" i="2"/>
  <c r="D32" i="2"/>
  <c r="D31" i="2"/>
  <c r="D30" i="2"/>
  <c r="D29" i="2"/>
  <c r="C33" i="2"/>
  <c r="C32" i="2"/>
  <c r="C31" i="2"/>
  <c r="C30" i="2"/>
  <c r="C29" i="2"/>
  <c r="B33" i="2"/>
  <c r="B32" i="2"/>
  <c r="B31" i="2"/>
  <c r="B30" i="2"/>
  <c r="B29" i="2"/>
  <c r="B35" i="2"/>
  <c r="B36" i="2"/>
  <c r="B37" i="2"/>
  <c r="C35" i="2"/>
  <c r="C36" i="2"/>
  <c r="C37" i="2"/>
  <c r="B39" i="2"/>
  <c r="D36" i="2"/>
  <c r="D35" i="2"/>
  <c r="D37" i="2"/>
  <c r="E36" i="2"/>
  <c r="E35" i="2"/>
  <c r="E37" i="2"/>
  <c r="B40" i="2"/>
  <c r="F36" i="2"/>
  <c r="F37" i="2"/>
  <c r="B41" i="2"/>
  <c r="B42" i="2"/>
  <c r="F35" i="2"/>
  <c r="D42" i="1"/>
  <c r="J37" i="1"/>
  <c r="J36" i="1"/>
  <c r="J35" i="1"/>
  <c r="J34" i="1"/>
  <c r="I37" i="1"/>
  <c r="I36" i="1"/>
  <c r="I35" i="1"/>
  <c r="I34" i="1"/>
  <c r="H37" i="1"/>
  <c r="H36" i="1"/>
  <c r="H35" i="1"/>
  <c r="H34" i="1"/>
  <c r="G37" i="1"/>
  <c r="G36" i="1"/>
  <c r="G35" i="1"/>
  <c r="G34" i="1"/>
  <c r="F37" i="1"/>
  <c r="F36" i="1"/>
  <c r="F35" i="1"/>
  <c r="F34" i="1"/>
  <c r="E37" i="1"/>
  <c r="E36" i="1"/>
  <c r="E35" i="1"/>
  <c r="E34" i="1"/>
  <c r="D37" i="1"/>
  <c r="D36" i="1"/>
  <c r="D35" i="1"/>
  <c r="D34" i="1"/>
  <c r="C37" i="1"/>
  <c r="C36" i="1"/>
  <c r="C35" i="1"/>
  <c r="C34" i="1"/>
  <c r="J25" i="1"/>
  <c r="I25" i="1"/>
  <c r="H25" i="1"/>
  <c r="G25" i="1"/>
  <c r="F25" i="1"/>
  <c r="E25" i="1"/>
  <c r="D25" i="1"/>
  <c r="C25" i="1"/>
  <c r="M31" i="1"/>
  <c r="M30" i="1"/>
  <c r="M29" i="1"/>
  <c r="M28" i="1"/>
  <c r="M27" i="1"/>
  <c r="L30" i="1"/>
  <c r="L29" i="1"/>
  <c r="L28" i="1"/>
  <c r="L27" i="1"/>
  <c r="K16" i="1"/>
  <c r="K15" i="1"/>
  <c r="K14" i="1"/>
  <c r="K13" i="1"/>
  <c r="K12" i="1"/>
  <c r="K11" i="1"/>
  <c r="K10" i="1"/>
  <c r="J15" i="1"/>
  <c r="J14" i="1"/>
  <c r="J13" i="1"/>
  <c r="J12" i="1"/>
  <c r="J11" i="1"/>
  <c r="J10" i="1"/>
  <c r="K31" i="1"/>
  <c r="K30" i="1"/>
  <c r="K29" i="1"/>
  <c r="K28" i="1"/>
  <c r="K27" i="1"/>
  <c r="E27" i="1"/>
  <c r="J30" i="1"/>
  <c r="J29" i="1"/>
  <c r="J28" i="1"/>
  <c r="I30" i="1"/>
  <c r="I29" i="1"/>
  <c r="I28" i="1"/>
  <c r="H30" i="1"/>
  <c r="H29" i="1"/>
  <c r="H28" i="1"/>
  <c r="G30" i="1"/>
  <c r="G29" i="1"/>
  <c r="G28" i="1"/>
  <c r="F30" i="1"/>
  <c r="F29" i="1"/>
  <c r="F28" i="1"/>
  <c r="E30" i="1"/>
  <c r="E29" i="1"/>
  <c r="E28" i="1"/>
  <c r="D30" i="1"/>
  <c r="D29" i="1"/>
  <c r="D28" i="1"/>
  <c r="C30" i="1"/>
  <c r="C29" i="1"/>
  <c r="C28" i="1"/>
  <c r="J27" i="1"/>
  <c r="I27" i="1"/>
  <c r="H27" i="1"/>
  <c r="G27" i="1"/>
  <c r="F27" i="1"/>
  <c r="D27" i="1"/>
  <c r="C27" i="1"/>
  <c r="I10" i="1"/>
  <c r="L24" i="1"/>
  <c r="L23" i="1"/>
  <c r="L22" i="1"/>
  <c r="L21" i="1"/>
  <c r="K25" i="1"/>
  <c r="K24" i="1"/>
  <c r="K23" i="1"/>
  <c r="K22" i="1"/>
  <c r="K21" i="1"/>
  <c r="H3" i="1"/>
  <c r="H2" i="1"/>
  <c r="H4" i="1"/>
  <c r="H5" i="1"/>
  <c r="H6" i="1"/>
  <c r="H7" i="1"/>
  <c r="H8" i="1"/>
  <c r="I2" i="1"/>
  <c r="B11" i="1"/>
  <c r="C11" i="1"/>
  <c r="D11" i="1"/>
  <c r="E11" i="1"/>
  <c r="F11" i="1"/>
  <c r="G11" i="1"/>
  <c r="I11" i="1"/>
  <c r="I3" i="1"/>
  <c r="I4" i="1"/>
  <c r="I5" i="1"/>
  <c r="I6" i="1"/>
  <c r="I7" i="1"/>
  <c r="B10" i="1"/>
  <c r="C10" i="1"/>
  <c r="D10" i="1"/>
  <c r="E10" i="1"/>
  <c r="F10" i="1"/>
  <c r="G10" i="1"/>
  <c r="B12" i="1"/>
  <c r="C12" i="1"/>
  <c r="D12" i="1"/>
  <c r="E12" i="1"/>
  <c r="F12" i="1"/>
  <c r="G12" i="1"/>
  <c r="I12" i="1"/>
  <c r="B13" i="1"/>
  <c r="C13" i="1"/>
  <c r="D13" i="1"/>
  <c r="E13" i="1"/>
  <c r="F13" i="1"/>
  <c r="G13" i="1"/>
  <c r="I13" i="1"/>
  <c r="B14" i="1"/>
  <c r="C14" i="1"/>
  <c r="D14" i="1"/>
  <c r="E14" i="1"/>
  <c r="F14" i="1"/>
  <c r="G14" i="1"/>
  <c r="I14" i="1"/>
  <c r="B15" i="1"/>
  <c r="C15" i="1"/>
  <c r="D15" i="1"/>
  <c r="E15" i="1"/>
  <c r="F15" i="1"/>
  <c r="G15" i="1"/>
  <c r="I15" i="1"/>
  <c r="I16" i="1"/>
</calcChain>
</file>

<file path=xl/sharedStrings.xml><?xml version="1.0" encoding="utf-8"?>
<sst xmlns="http://schemas.openxmlformats.org/spreadsheetml/2006/main" count="68" uniqueCount="37">
  <si>
    <t>sum</t>
  </si>
  <si>
    <t>entropy</t>
  </si>
  <si>
    <t>purity</t>
  </si>
  <si>
    <t>Cluster</t>
  </si>
  <si>
    <t>Normal</t>
  </si>
  <si>
    <t>Water</t>
  </si>
  <si>
    <t>Grass</t>
  </si>
  <si>
    <t>Fire</t>
  </si>
  <si>
    <t>Electric</t>
  </si>
  <si>
    <t>Ground</t>
  </si>
  <si>
    <t>Flying</t>
  </si>
  <si>
    <t>Ghost</t>
  </si>
  <si>
    <t>Total</t>
  </si>
  <si>
    <t>Entropy</t>
  </si>
  <si>
    <t>MaxP</t>
  </si>
  <si>
    <t>Maxp</t>
  </si>
  <si>
    <t>recall</t>
  </si>
  <si>
    <t>F</t>
  </si>
  <si>
    <t>weight</t>
  </si>
  <si>
    <t>point</t>
  </si>
  <si>
    <t>Cluster Label</t>
  </si>
  <si>
    <t>P5</t>
  </si>
  <si>
    <t>P4</t>
  </si>
  <si>
    <t>P3</t>
  </si>
  <si>
    <t>P2</t>
  </si>
  <si>
    <t>P1</t>
  </si>
  <si>
    <t>p</t>
  </si>
  <si>
    <t>correlation</t>
  </si>
  <si>
    <t>a</t>
  </si>
  <si>
    <t>distance</t>
  </si>
  <si>
    <t>P1 P2//P3P4//P5</t>
  </si>
  <si>
    <t>b</t>
  </si>
  <si>
    <t>s</t>
  </si>
  <si>
    <t>for cluster 1</t>
  </si>
  <si>
    <t>cluster2</t>
  </si>
  <si>
    <t>cluster3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</si>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</sst>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B28" sqref="B28"/>
    </sheetView>
  </sheetViews>
  <sheetFormatPr baseColWidth="10" defaultRowHeight="16" x14ac:dyDescent="0.2"/>
  <sheetData>
    <row r="1" spans="2:11" x14ac:dyDescent="0.2">
      <c r="H1" t="s">
        <v>0</v>
      </c>
    </row>
    <row r="2" spans="2:11" x14ac:dyDescent="0.2">
      <c r="B2">
        <v>3</v>
      </c>
      <c r="C2">
        <v>5</v>
      </c>
      <c r="D2">
        <v>40</v>
      </c>
      <c r="E2">
        <v>506</v>
      </c>
      <c r="F2">
        <v>96</v>
      </c>
      <c r="G2">
        <v>27</v>
      </c>
      <c r="H2">
        <f t="shared" ref="H2:H7" si="0">SUM(B2:G2)</f>
        <v>677</v>
      </c>
      <c r="I2">
        <f>H2/H8</f>
        <v>0.2112983770287141</v>
      </c>
    </row>
    <row r="3" spans="2:11" x14ac:dyDescent="0.2">
      <c r="B3">
        <v>4</v>
      </c>
      <c r="C3">
        <v>7</v>
      </c>
      <c r="D3">
        <v>280</v>
      </c>
      <c r="E3">
        <v>29</v>
      </c>
      <c r="F3">
        <v>39</v>
      </c>
      <c r="G3">
        <v>2</v>
      </c>
      <c r="H3">
        <f t="shared" si="0"/>
        <v>361</v>
      </c>
      <c r="I3">
        <f>H3/H8</f>
        <v>0.11267166042446941</v>
      </c>
    </row>
    <row r="4" spans="2:11" x14ac:dyDescent="0.2">
      <c r="B4">
        <v>1</v>
      </c>
      <c r="C4">
        <v>1</v>
      </c>
      <c r="D4">
        <v>1</v>
      </c>
      <c r="E4">
        <v>7</v>
      </c>
      <c r="F4">
        <v>4</v>
      </c>
      <c r="G4">
        <v>671</v>
      </c>
      <c r="H4">
        <f t="shared" si="0"/>
        <v>685</v>
      </c>
      <c r="I4">
        <f>H4/H8</f>
        <v>0.21379525593008739</v>
      </c>
    </row>
    <row r="5" spans="2:11" x14ac:dyDescent="0.2">
      <c r="B5">
        <v>10</v>
      </c>
      <c r="C5">
        <v>162</v>
      </c>
      <c r="D5">
        <v>3</v>
      </c>
      <c r="E5">
        <v>119</v>
      </c>
      <c r="F5">
        <v>73</v>
      </c>
      <c r="G5">
        <v>2</v>
      </c>
      <c r="H5">
        <f t="shared" si="0"/>
        <v>369</v>
      </c>
      <c r="I5">
        <f>H5/H8</f>
        <v>0.1151685393258427</v>
      </c>
    </row>
    <row r="6" spans="2:11" x14ac:dyDescent="0.2">
      <c r="B6">
        <v>331</v>
      </c>
      <c r="C6">
        <v>22</v>
      </c>
      <c r="D6">
        <v>5</v>
      </c>
      <c r="E6">
        <v>70</v>
      </c>
      <c r="F6">
        <v>13</v>
      </c>
      <c r="G6">
        <v>23</v>
      </c>
      <c r="H6">
        <f t="shared" si="0"/>
        <v>464</v>
      </c>
      <c r="I6">
        <f>H6/H8</f>
        <v>0.14481897627965043</v>
      </c>
    </row>
    <row r="7" spans="2:11" x14ac:dyDescent="0.2">
      <c r="B7">
        <v>5</v>
      </c>
      <c r="C7">
        <v>358</v>
      </c>
      <c r="D7">
        <v>12</v>
      </c>
      <c r="E7">
        <v>212</v>
      </c>
      <c r="F7">
        <v>48</v>
      </c>
      <c r="G7">
        <v>13</v>
      </c>
      <c r="H7">
        <f t="shared" si="0"/>
        <v>648</v>
      </c>
      <c r="I7">
        <f>H7/H8</f>
        <v>0.20224719101123595</v>
      </c>
    </row>
    <row r="8" spans="2:11" x14ac:dyDescent="0.2">
      <c r="H8">
        <f>SUM(H2:H7)</f>
        <v>3204</v>
      </c>
    </row>
    <row r="9" spans="2:11" x14ac:dyDescent="0.2">
      <c r="I9" t="s">
        <v>1</v>
      </c>
      <c r="J9" t="s">
        <v>15</v>
      </c>
      <c r="K9" t="s">
        <v>2</v>
      </c>
    </row>
    <row r="10" spans="2:11" x14ac:dyDescent="0.2">
      <c r="B10">
        <f t="shared" ref="B10:B15" si="1">B2/H2</f>
        <v>4.4313146233382573E-3</v>
      </c>
      <c r="C10">
        <f t="shared" ref="C10:C15" si="2">C2/H2</f>
        <v>7.385524372230428E-3</v>
      </c>
      <c r="D10">
        <f t="shared" ref="D10:D15" si="3">D2/H2</f>
        <v>5.9084194977843424E-2</v>
      </c>
      <c r="E10">
        <f t="shared" ref="E10:E15" si="4">E2/H2</f>
        <v>0.74741506646971934</v>
      </c>
      <c r="F10">
        <f t="shared" ref="F10:F15" si="5">F2/H2</f>
        <v>0.14180206794682423</v>
      </c>
      <c r="G10">
        <f t="shared" ref="G10:G15" si="6">G2/H2</f>
        <v>3.9881831610044313E-2</v>
      </c>
      <c r="I10">
        <f t="shared" ref="I10:I15" si="7">(B10*LOG(B10,2) + (C10*LOG(C10,2)) + (D10*LOG(D10,2))+(E10*LOG(E10,2))+(F10*LOG(F10,2))+(G10*LOG(G10,2)))</f>
        <v>-1.2269783999486152</v>
      </c>
      <c r="J10">
        <f t="shared" ref="J10:J15" si="8">MAX(B10:G10)</f>
        <v>0.74741506646971934</v>
      </c>
      <c r="K10">
        <f t="shared" ref="K10:K15" si="9">J10</f>
        <v>0.74741506646971934</v>
      </c>
    </row>
    <row r="11" spans="2:11" x14ac:dyDescent="0.2">
      <c r="B11">
        <f t="shared" si="1"/>
        <v>1.1080332409972299E-2</v>
      </c>
      <c r="C11">
        <f t="shared" si="2"/>
        <v>1.9390581717451522E-2</v>
      </c>
      <c r="D11">
        <f t="shared" si="3"/>
        <v>0.77562326869806097</v>
      </c>
      <c r="E11">
        <f t="shared" si="4"/>
        <v>8.0332409972299165E-2</v>
      </c>
      <c r="F11">
        <f t="shared" si="5"/>
        <v>0.10803324099722991</v>
      </c>
      <c r="G11">
        <f t="shared" si="6"/>
        <v>5.5401662049861496E-3</v>
      </c>
      <c r="I11">
        <f t="shared" si="7"/>
        <v>-1.1472044324458384</v>
      </c>
      <c r="J11">
        <f t="shared" si="8"/>
        <v>0.77562326869806097</v>
      </c>
      <c r="K11">
        <f t="shared" si="9"/>
        <v>0.77562326869806097</v>
      </c>
    </row>
    <row r="12" spans="2:11" x14ac:dyDescent="0.2">
      <c r="B12">
        <f t="shared" si="1"/>
        <v>1.4598540145985401E-3</v>
      </c>
      <c r="C12">
        <f t="shared" si="2"/>
        <v>1.4598540145985401E-3</v>
      </c>
      <c r="D12">
        <f t="shared" si="3"/>
        <v>1.4598540145985401E-3</v>
      </c>
      <c r="E12">
        <f t="shared" si="4"/>
        <v>1.0218978102189781E-2</v>
      </c>
      <c r="F12">
        <f t="shared" si="5"/>
        <v>5.8394160583941602E-3</v>
      </c>
      <c r="G12">
        <f t="shared" si="6"/>
        <v>0.9795620437956204</v>
      </c>
      <c r="I12">
        <f t="shared" si="7"/>
        <v>-0.18133995293587982</v>
      </c>
      <c r="J12">
        <f t="shared" si="8"/>
        <v>0.9795620437956204</v>
      </c>
      <c r="K12">
        <f t="shared" si="9"/>
        <v>0.9795620437956204</v>
      </c>
    </row>
    <row r="13" spans="2:11" x14ac:dyDescent="0.2">
      <c r="B13">
        <f t="shared" si="1"/>
        <v>2.7100271002710029E-2</v>
      </c>
      <c r="C13">
        <f t="shared" si="2"/>
        <v>0.43902439024390244</v>
      </c>
      <c r="D13">
        <f t="shared" si="3"/>
        <v>8.130081300813009E-3</v>
      </c>
      <c r="E13">
        <f t="shared" si="4"/>
        <v>0.3224932249322493</v>
      </c>
      <c r="F13">
        <f t="shared" si="5"/>
        <v>0.19783197831978319</v>
      </c>
      <c r="G13">
        <f t="shared" si="6"/>
        <v>5.4200542005420054E-3</v>
      </c>
      <c r="I13">
        <f t="shared" si="7"/>
        <v>-1.7486955005042093</v>
      </c>
      <c r="J13">
        <f t="shared" si="8"/>
        <v>0.43902439024390244</v>
      </c>
      <c r="K13">
        <f t="shared" si="9"/>
        <v>0.43902439024390244</v>
      </c>
    </row>
    <row r="14" spans="2:11" x14ac:dyDescent="0.2">
      <c r="B14">
        <f t="shared" si="1"/>
        <v>0.71336206896551724</v>
      </c>
      <c r="C14">
        <f t="shared" si="2"/>
        <v>4.7413793103448273E-2</v>
      </c>
      <c r="D14">
        <f t="shared" si="3"/>
        <v>1.0775862068965518E-2</v>
      </c>
      <c r="E14">
        <f t="shared" si="4"/>
        <v>0.15086206896551724</v>
      </c>
      <c r="F14">
        <f t="shared" si="5"/>
        <v>2.8017241379310345E-2</v>
      </c>
      <c r="G14">
        <f t="shared" si="6"/>
        <v>4.9568965517241381E-2</v>
      </c>
      <c r="I14">
        <f t="shared" si="7"/>
        <v>-1.3976100463152024</v>
      </c>
      <c r="J14">
        <f t="shared" si="8"/>
        <v>0.71336206896551724</v>
      </c>
      <c r="K14">
        <f t="shared" si="9"/>
        <v>0.71336206896551724</v>
      </c>
    </row>
    <row r="15" spans="2:11" x14ac:dyDescent="0.2">
      <c r="B15">
        <f t="shared" si="1"/>
        <v>7.716049382716049E-3</v>
      </c>
      <c r="C15">
        <f t="shared" si="2"/>
        <v>0.55246913580246915</v>
      </c>
      <c r="D15">
        <f t="shared" si="3"/>
        <v>1.8518518518518517E-2</v>
      </c>
      <c r="E15">
        <f t="shared" si="4"/>
        <v>0.3271604938271605</v>
      </c>
      <c r="F15">
        <f t="shared" si="5"/>
        <v>7.407407407407407E-2</v>
      </c>
      <c r="G15">
        <f t="shared" si="6"/>
        <v>2.0061728395061727E-2</v>
      </c>
      <c r="I15">
        <f t="shared" si="7"/>
        <v>-1.5522909110921208</v>
      </c>
      <c r="J15">
        <f t="shared" si="8"/>
        <v>0.55246913580246915</v>
      </c>
      <c r="K15">
        <f t="shared" si="9"/>
        <v>0.55246913580246915</v>
      </c>
    </row>
    <row r="16" spans="2:11" x14ac:dyDescent="0.2">
      <c r="I16">
        <f>I10*I2+I11*I3+I12*I4+I13*I5+I14*I6+I15*I7</f>
        <v>-1.1450272335216103</v>
      </c>
      <c r="K16">
        <f>I2*K10+I3*K11+I4*K12+I5*K13+I6*K14+I7*K15</f>
        <v>0.72034956304619224</v>
      </c>
    </row>
    <row r="20" spans="1:13" x14ac:dyDescent="0.2"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18</v>
      </c>
    </row>
    <row r="21" spans="1:13" x14ac:dyDescent="0.2">
      <c r="A21">
        <v>1</v>
      </c>
      <c r="B21" t="s">
        <v>3</v>
      </c>
      <c r="C21">
        <v>8</v>
      </c>
      <c r="D21">
        <v>22</v>
      </c>
      <c r="E21">
        <v>0</v>
      </c>
      <c r="F21">
        <v>0</v>
      </c>
      <c r="G21">
        <v>767</v>
      </c>
      <c r="H21">
        <v>4</v>
      </c>
      <c r="I21">
        <v>45</v>
      </c>
      <c r="J21">
        <v>22</v>
      </c>
      <c r="K21">
        <f>SUM(C21:J21)</f>
        <v>868</v>
      </c>
      <c r="L21">
        <f>K21/K25</f>
        <v>0.21405672009864365</v>
      </c>
    </row>
    <row r="22" spans="1:13" x14ac:dyDescent="0.2">
      <c r="A22">
        <v>2</v>
      </c>
      <c r="B22" t="s">
        <v>3</v>
      </c>
      <c r="C22">
        <v>654</v>
      </c>
      <c r="D22">
        <v>34</v>
      </c>
      <c r="E22">
        <v>89</v>
      </c>
      <c r="F22">
        <v>123</v>
      </c>
      <c r="G22">
        <v>12</v>
      </c>
      <c r="H22">
        <v>76</v>
      </c>
      <c r="I22">
        <v>13</v>
      </c>
      <c r="J22">
        <v>2</v>
      </c>
      <c r="K22">
        <f>SUM(C22:J22)</f>
        <v>1003</v>
      </c>
      <c r="L22">
        <f>K22/K25</f>
        <v>0.24734895191122072</v>
      </c>
    </row>
    <row r="23" spans="1:13" x14ac:dyDescent="0.2">
      <c r="A23">
        <v>3</v>
      </c>
      <c r="B23" t="s">
        <v>3</v>
      </c>
      <c r="C23">
        <v>6</v>
      </c>
      <c r="D23">
        <v>301</v>
      </c>
      <c r="E23">
        <v>2</v>
      </c>
      <c r="F23">
        <v>3</v>
      </c>
      <c r="G23">
        <v>98</v>
      </c>
      <c r="H23">
        <v>23</v>
      </c>
      <c r="I23">
        <v>31</v>
      </c>
      <c r="J23">
        <v>1001</v>
      </c>
      <c r="K23">
        <f>SUM(C23:J23)</f>
        <v>1465</v>
      </c>
      <c r="L23">
        <f>K23/K25</f>
        <v>0.36128236744759556</v>
      </c>
    </row>
    <row r="24" spans="1:13" x14ac:dyDescent="0.2">
      <c r="A24">
        <v>4</v>
      </c>
      <c r="B24" t="s">
        <v>3</v>
      </c>
      <c r="C24">
        <v>4</v>
      </c>
      <c r="D24">
        <v>21</v>
      </c>
      <c r="E24">
        <v>34</v>
      </c>
      <c r="F24">
        <v>2</v>
      </c>
      <c r="G24">
        <v>3</v>
      </c>
      <c r="H24">
        <v>543</v>
      </c>
      <c r="I24">
        <v>112</v>
      </c>
      <c r="J24">
        <v>0</v>
      </c>
      <c r="K24">
        <f>SUM(C24:J24)</f>
        <v>719</v>
      </c>
      <c r="L24">
        <f>K24/K25</f>
        <v>0.17731196054254009</v>
      </c>
    </row>
    <row r="25" spans="1:13" x14ac:dyDescent="0.2">
      <c r="B25" t="s">
        <v>12</v>
      </c>
      <c r="C25">
        <f t="shared" ref="C25:K25" si="10">SUM(C21:C24)</f>
        <v>672</v>
      </c>
      <c r="D25">
        <f t="shared" si="10"/>
        <v>378</v>
      </c>
      <c r="E25">
        <f t="shared" si="10"/>
        <v>125</v>
      </c>
      <c r="F25">
        <f t="shared" si="10"/>
        <v>128</v>
      </c>
      <c r="G25">
        <f t="shared" si="10"/>
        <v>880</v>
      </c>
      <c r="H25">
        <f t="shared" si="10"/>
        <v>646</v>
      </c>
      <c r="I25">
        <f t="shared" si="10"/>
        <v>201</v>
      </c>
      <c r="J25">
        <f t="shared" si="10"/>
        <v>1025</v>
      </c>
      <c r="K25">
        <f t="shared" si="10"/>
        <v>4055</v>
      </c>
    </row>
    <row r="26" spans="1:13" x14ac:dyDescent="0.2">
      <c r="C26" t="s">
        <v>26</v>
      </c>
      <c r="K26" t="s">
        <v>13</v>
      </c>
      <c r="L26" t="s">
        <v>14</v>
      </c>
      <c r="M26" t="s">
        <v>2</v>
      </c>
    </row>
    <row r="27" spans="1:13" x14ac:dyDescent="0.2">
      <c r="C27">
        <f>C21/K21</f>
        <v>9.2165898617511521E-3</v>
      </c>
      <c r="D27">
        <f>D21/K21</f>
        <v>2.5345622119815669E-2</v>
      </c>
      <c r="E27">
        <f>E21/K21</f>
        <v>0</v>
      </c>
      <c r="F27">
        <f>F21/K21</f>
        <v>0</v>
      </c>
      <c r="G27">
        <f>G21/K21</f>
        <v>0.88364055299539168</v>
      </c>
      <c r="H27">
        <f>H21/K21</f>
        <v>4.608294930875576E-3</v>
      </c>
      <c r="I27">
        <f>I21/K21</f>
        <v>5.1843317972350228E-2</v>
      </c>
      <c r="J27">
        <f>J21/K21</f>
        <v>2.5345622119815669E-2</v>
      </c>
      <c r="K27">
        <f>(C27*LOG(C27,2)) + (D27*LOG(D27,2)) + 0 +0+(G27*LOG(G27,2))+(H27*LOG(H27,2))+(I27*LOG(I27,2))+(J27*LOG(J27,2))</f>
        <v>-0.74591429323984082</v>
      </c>
      <c r="L27">
        <f>MAX(C27:J27)</f>
        <v>0.88364055299539168</v>
      </c>
      <c r="M27">
        <f>L27</f>
        <v>0.88364055299539168</v>
      </c>
    </row>
    <row r="28" spans="1:13" x14ac:dyDescent="0.2">
      <c r="C28">
        <f>C22/K22</f>
        <v>0.65204386839481554</v>
      </c>
      <c r="D28">
        <f>D22/K22</f>
        <v>3.3898305084745763E-2</v>
      </c>
      <c r="E28">
        <f>E22/K22</f>
        <v>8.8733798604187439E-2</v>
      </c>
      <c r="F28">
        <f>F22/K22</f>
        <v>0.12263210368893319</v>
      </c>
      <c r="G28">
        <f>G22/K22</f>
        <v>1.1964107676969093E-2</v>
      </c>
      <c r="H28">
        <f>H22/K22</f>
        <v>7.5772681954137583E-2</v>
      </c>
      <c r="I28">
        <f>I22/K22</f>
        <v>1.2961116650049851E-2</v>
      </c>
      <c r="J28">
        <f>J22/K22</f>
        <v>1.9940179461615153E-3</v>
      </c>
      <c r="K28">
        <f>(C28*LOG(C28,2)) + (D28*LOG(D28,2)) +(E28*LOG(E28,2))  +(F28*LOG(F28,2))+(G28*LOG(G28,2))+(H28*LOG(H28,2))+(I28*LOG(I28,2))+(J28*LOG(J28,2))</f>
        <v>-1.7067269500765936</v>
      </c>
      <c r="L28">
        <f>MAX(C28:J28)</f>
        <v>0.65204386839481554</v>
      </c>
      <c r="M28">
        <f>L28</f>
        <v>0.65204386839481554</v>
      </c>
    </row>
    <row r="29" spans="1:13" x14ac:dyDescent="0.2">
      <c r="C29">
        <f>C23/K23</f>
        <v>4.0955631399317407E-3</v>
      </c>
      <c r="D29">
        <f>D23/K23</f>
        <v>0.20546075085324231</v>
      </c>
      <c r="E29">
        <f>E23/K23</f>
        <v>1.3651877133105802E-3</v>
      </c>
      <c r="F29">
        <f>F23/K23</f>
        <v>2.0477815699658703E-3</v>
      </c>
      <c r="G29">
        <f>G23/K23</f>
        <v>6.6894197952218432E-2</v>
      </c>
      <c r="H29">
        <f>H23/K23</f>
        <v>1.5699658703071672E-2</v>
      </c>
      <c r="I29">
        <f>I23/K23</f>
        <v>2.1160409556313993E-2</v>
      </c>
      <c r="J29">
        <f>J23/K23</f>
        <v>0.68327645051194541</v>
      </c>
      <c r="K29">
        <f>(C29*LOG(C29,2)) + (D29*LOG(D29,2)) +(E29*LOG(E29,2))  +(F29*LOG(F29,2))+(G29*LOG(G29,2))+(H29*LOG(H29,2))+(I29*LOG(I29,2))+(J29*LOG(J29,2))</f>
        <v>-1.3810936553569926</v>
      </c>
      <c r="L29">
        <f>MAX(C29:J29)</f>
        <v>0.68327645051194541</v>
      </c>
      <c r="M29">
        <f>L29</f>
        <v>0.68327645051194541</v>
      </c>
    </row>
    <row r="30" spans="1:13" x14ac:dyDescent="0.2">
      <c r="C30">
        <f>C24/K24</f>
        <v>5.5632823365785811E-3</v>
      </c>
      <c r="D30">
        <f>D24/K24</f>
        <v>2.9207232267037551E-2</v>
      </c>
      <c r="E30">
        <f>E24/K24</f>
        <v>4.7287899860917942E-2</v>
      </c>
      <c r="F30">
        <f>F24/K24</f>
        <v>2.7816411682892906E-3</v>
      </c>
      <c r="G30">
        <f>G24/K24</f>
        <v>4.172461752433936E-3</v>
      </c>
      <c r="H30">
        <f>H24/K24</f>
        <v>0.75521557719054244</v>
      </c>
      <c r="I30">
        <f>I24/K24</f>
        <v>0.15577190542420027</v>
      </c>
      <c r="J30">
        <f>J24/K24</f>
        <v>0</v>
      </c>
      <c r="K30">
        <f>(C30*LOG(C30,2)) + (D30*LOG(D30,2)) +(E30*LOG(E30,2))  +(F30*LOG(F30,2))+(G30*LOG(G30,2))+(H30*LOG(H30,2))+(I30*LOG(I30,2))+0</f>
        <v>-1.1790802332748347</v>
      </c>
      <c r="L30">
        <f>MAX(C30:J30)</f>
        <v>0.75521557719054244</v>
      </c>
      <c r="M30">
        <f>L30</f>
        <v>0.75521557719054244</v>
      </c>
    </row>
    <row r="31" spans="1:13" x14ac:dyDescent="0.2">
      <c r="K31">
        <f>K27*L21+K28*L22+K29*L23+K30*L24</f>
        <v>-1.2898549026588424</v>
      </c>
      <c r="M31">
        <f>M27*L21+M28*L22+M29*L23+M30*L24</f>
        <v>0.73119605425400747</v>
      </c>
    </row>
    <row r="33" spans="3:10" x14ac:dyDescent="0.2">
      <c r="C33" t="s">
        <v>16</v>
      </c>
    </row>
    <row r="34" spans="3:10" x14ac:dyDescent="0.2">
      <c r="C34">
        <f t="shared" ref="C34:J34" si="11">C21/C25</f>
        <v>1.1904761904761904E-2</v>
      </c>
      <c r="D34">
        <f t="shared" si="11"/>
        <v>5.8201058201058198E-2</v>
      </c>
      <c r="E34">
        <f t="shared" si="11"/>
        <v>0</v>
      </c>
      <c r="F34">
        <f t="shared" si="11"/>
        <v>0</v>
      </c>
      <c r="G34">
        <f t="shared" si="11"/>
        <v>0.87159090909090908</v>
      </c>
      <c r="H34">
        <f t="shared" si="11"/>
        <v>6.1919504643962852E-3</v>
      </c>
      <c r="I34">
        <f t="shared" si="11"/>
        <v>0.22388059701492538</v>
      </c>
      <c r="J34">
        <f t="shared" si="11"/>
        <v>2.1463414634146343E-2</v>
      </c>
    </row>
    <row r="35" spans="3:10" x14ac:dyDescent="0.2">
      <c r="C35">
        <f t="shared" ref="C35:J35" si="12">C22/C25</f>
        <v>0.9732142857142857</v>
      </c>
      <c r="D35">
        <f t="shared" si="12"/>
        <v>8.9947089947089942E-2</v>
      </c>
      <c r="E35">
        <f t="shared" si="12"/>
        <v>0.71199999999999997</v>
      </c>
      <c r="F35">
        <f t="shared" si="12"/>
        <v>0.9609375</v>
      </c>
      <c r="G35">
        <f t="shared" si="12"/>
        <v>1.3636363636363636E-2</v>
      </c>
      <c r="H35">
        <f t="shared" si="12"/>
        <v>0.11764705882352941</v>
      </c>
      <c r="I35">
        <f t="shared" si="12"/>
        <v>6.4676616915422883E-2</v>
      </c>
      <c r="J35">
        <f t="shared" si="12"/>
        <v>1.9512195121951219E-3</v>
      </c>
    </row>
    <row r="36" spans="3:10" x14ac:dyDescent="0.2">
      <c r="C36">
        <f t="shared" ref="C36:J36" si="13">C23/C25</f>
        <v>8.9285714285714281E-3</v>
      </c>
      <c r="D36">
        <f t="shared" si="13"/>
        <v>0.79629629629629628</v>
      </c>
      <c r="E36">
        <f t="shared" si="13"/>
        <v>1.6E-2</v>
      </c>
      <c r="F36">
        <f t="shared" si="13"/>
        <v>2.34375E-2</v>
      </c>
      <c r="G36">
        <f t="shared" si="13"/>
        <v>0.11136363636363636</v>
      </c>
      <c r="H36">
        <f t="shared" si="13"/>
        <v>3.5603715170278639E-2</v>
      </c>
      <c r="I36">
        <f t="shared" si="13"/>
        <v>0.15422885572139303</v>
      </c>
      <c r="J36">
        <f t="shared" si="13"/>
        <v>0.97658536585365852</v>
      </c>
    </row>
    <row r="37" spans="3:10" x14ac:dyDescent="0.2">
      <c r="C37">
        <f t="shared" ref="C37:J37" si="14">C24/C25</f>
        <v>5.9523809523809521E-3</v>
      </c>
      <c r="D37">
        <f t="shared" si="14"/>
        <v>5.5555555555555552E-2</v>
      </c>
      <c r="E37">
        <f t="shared" si="14"/>
        <v>0.27200000000000002</v>
      </c>
      <c r="F37">
        <f t="shared" si="14"/>
        <v>1.5625E-2</v>
      </c>
      <c r="G37">
        <f t="shared" si="14"/>
        <v>3.4090909090909089E-3</v>
      </c>
      <c r="H37">
        <f t="shared" si="14"/>
        <v>0.84055727554179571</v>
      </c>
      <c r="I37">
        <f t="shared" si="14"/>
        <v>0.55721393034825872</v>
      </c>
      <c r="J37">
        <f t="shared" si="14"/>
        <v>0</v>
      </c>
    </row>
    <row r="39" spans="3:10" x14ac:dyDescent="0.2">
      <c r="D39" t="s">
        <v>17</v>
      </c>
    </row>
    <row r="42" spans="3:10" x14ac:dyDescent="0.2">
      <c r="D42">
        <f>2*D29*D36/(D29+D36)</f>
        <v>0.32664134563212155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F37" sqref="F37"/>
    </sheetView>
  </sheetViews>
  <sheetFormatPr baseColWidth="10" defaultRowHeight="16" x14ac:dyDescent="0.2"/>
  <sheetData>
    <row r="1" spans="1:6" x14ac:dyDescent="0.2">
      <c r="B1" t="s">
        <v>19</v>
      </c>
      <c r="C1" t="s">
        <v>20</v>
      </c>
    </row>
    <row r="2" spans="1:6" x14ac:dyDescent="0.2">
      <c r="B2" t="s">
        <v>25</v>
      </c>
      <c r="C2">
        <v>1</v>
      </c>
    </row>
    <row r="3" spans="1:6" x14ac:dyDescent="0.2">
      <c r="B3" t="s">
        <v>24</v>
      </c>
      <c r="C3">
        <v>1</v>
      </c>
    </row>
    <row r="4" spans="1:6" x14ac:dyDescent="0.2">
      <c r="B4" t="s">
        <v>23</v>
      </c>
      <c r="C4">
        <v>2</v>
      </c>
    </row>
    <row r="5" spans="1:6" x14ac:dyDescent="0.2">
      <c r="B5" t="s">
        <v>22</v>
      </c>
      <c r="C5">
        <v>2</v>
      </c>
    </row>
    <row r="6" spans="1:6" x14ac:dyDescent="0.2">
      <c r="B6" t="s">
        <v>21</v>
      </c>
      <c r="C6">
        <v>3</v>
      </c>
    </row>
    <row r="8" spans="1:6" x14ac:dyDescent="0.2">
      <c r="B8" t="s">
        <v>25</v>
      </c>
      <c r="C8" t="s">
        <v>24</v>
      </c>
      <c r="D8" t="s">
        <v>23</v>
      </c>
      <c r="E8" t="s">
        <v>22</v>
      </c>
      <c r="F8" t="s">
        <v>21</v>
      </c>
    </row>
    <row r="9" spans="1:6" x14ac:dyDescent="0.2">
      <c r="A9" t="s">
        <v>25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24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23</v>
      </c>
      <c r="B11">
        <v>0</v>
      </c>
      <c r="C11">
        <v>1</v>
      </c>
      <c r="D11">
        <v>1</v>
      </c>
      <c r="E11">
        <v>1</v>
      </c>
      <c r="F11">
        <v>0</v>
      </c>
    </row>
    <row r="12" spans="1:6" x14ac:dyDescent="0.2">
      <c r="A12" t="s">
        <v>22</v>
      </c>
      <c r="B12">
        <v>0</v>
      </c>
      <c r="C12">
        <v>0</v>
      </c>
      <c r="D12">
        <v>1</v>
      </c>
      <c r="E12">
        <v>1</v>
      </c>
      <c r="F12">
        <v>0</v>
      </c>
    </row>
    <row r="13" spans="1:6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1</v>
      </c>
    </row>
    <row r="18" spans="1:6" x14ac:dyDescent="0.2">
      <c r="B18" t="s">
        <v>25</v>
      </c>
      <c r="C18" t="s">
        <v>24</v>
      </c>
      <c r="D18" t="s">
        <v>23</v>
      </c>
      <c r="E18" t="s">
        <v>22</v>
      </c>
      <c r="F18" t="s">
        <v>21</v>
      </c>
    </row>
    <row r="19" spans="1:6" x14ac:dyDescent="0.2">
      <c r="A19" t="s">
        <v>25</v>
      </c>
      <c r="B19">
        <v>1</v>
      </c>
      <c r="C19">
        <v>0.92</v>
      </c>
      <c r="D19">
        <v>0.33</v>
      </c>
      <c r="E19">
        <v>0.61</v>
      </c>
      <c r="F19">
        <v>0.82</v>
      </c>
    </row>
    <row r="20" spans="1:6" x14ac:dyDescent="0.2">
      <c r="A20" t="s">
        <v>24</v>
      </c>
      <c r="B20">
        <v>0.92</v>
      </c>
      <c r="C20">
        <v>1</v>
      </c>
      <c r="D20">
        <v>0.43</v>
      </c>
      <c r="E20">
        <v>0.01</v>
      </c>
      <c r="F20">
        <v>0.22</v>
      </c>
    </row>
    <row r="21" spans="1:6" x14ac:dyDescent="0.2">
      <c r="A21" t="s">
        <v>23</v>
      </c>
      <c r="B21">
        <v>0.33</v>
      </c>
      <c r="C21">
        <v>0.43</v>
      </c>
      <c r="D21">
        <v>1</v>
      </c>
      <c r="E21">
        <v>0.75</v>
      </c>
      <c r="F21">
        <v>0.11</v>
      </c>
    </row>
    <row r="22" spans="1:6" x14ac:dyDescent="0.2">
      <c r="A22" t="s">
        <v>22</v>
      </c>
      <c r="B22">
        <v>0.61</v>
      </c>
      <c r="C22">
        <v>0.01</v>
      </c>
      <c r="D22">
        <v>0.75</v>
      </c>
      <c r="E22">
        <v>1</v>
      </c>
      <c r="F22">
        <v>0.17</v>
      </c>
    </row>
    <row r="23" spans="1:6" x14ac:dyDescent="0.2">
      <c r="A23" t="s">
        <v>21</v>
      </c>
      <c r="B23">
        <v>0.82</v>
      </c>
      <c r="C23">
        <v>0.22</v>
      </c>
      <c r="D23">
        <v>0.11</v>
      </c>
      <c r="E23">
        <v>0.17</v>
      </c>
      <c r="F23">
        <v>1</v>
      </c>
    </row>
    <row r="25" spans="1:6" x14ac:dyDescent="0.2">
      <c r="B25" t="s">
        <v>27</v>
      </c>
    </row>
    <row r="28" spans="1:6" x14ac:dyDescent="0.2">
      <c r="B28" t="s">
        <v>29</v>
      </c>
      <c r="C28" t="s">
        <v>30</v>
      </c>
    </row>
    <row r="29" spans="1:6" x14ac:dyDescent="0.2">
      <c r="B29">
        <f>1-B19</f>
        <v>0</v>
      </c>
      <c r="C29">
        <f>1-C19</f>
        <v>7.999999999999996E-2</v>
      </c>
      <c r="D29">
        <f>1-D19</f>
        <v>0.66999999999999993</v>
      </c>
      <c r="E29">
        <f>1-E19</f>
        <v>0.39</v>
      </c>
      <c r="F29">
        <f>1-F19</f>
        <v>0.18000000000000005</v>
      </c>
    </row>
    <row r="30" spans="1:6" x14ac:dyDescent="0.2">
      <c r="B30">
        <f>1-B20</f>
        <v>7.999999999999996E-2</v>
      </c>
      <c r="C30">
        <f>1-C20</f>
        <v>0</v>
      </c>
      <c r="D30">
        <f>1-D20</f>
        <v>0.57000000000000006</v>
      </c>
      <c r="E30">
        <f>1-E20</f>
        <v>0.99</v>
      </c>
      <c r="F30">
        <f>1-F20</f>
        <v>0.78</v>
      </c>
    </row>
    <row r="31" spans="1:6" x14ac:dyDescent="0.2">
      <c r="B31">
        <f>1-B21</f>
        <v>0.66999999999999993</v>
      </c>
      <c r="C31">
        <f>1-C21</f>
        <v>0.57000000000000006</v>
      </c>
      <c r="D31">
        <f>1-D21</f>
        <v>0</v>
      </c>
      <c r="E31">
        <f>1-E21</f>
        <v>0.25</v>
      </c>
      <c r="F31">
        <f>1-F21</f>
        <v>0.89</v>
      </c>
    </row>
    <row r="32" spans="1:6" x14ac:dyDescent="0.2">
      <c r="B32">
        <f>1-B22</f>
        <v>0.39</v>
      </c>
      <c r="C32">
        <f>1-C22</f>
        <v>0.99</v>
      </c>
      <c r="D32">
        <f>1-D22</f>
        <v>0.25</v>
      </c>
      <c r="E32">
        <f>1-E22</f>
        <v>0</v>
      </c>
      <c r="F32">
        <f>1-F22</f>
        <v>0.83</v>
      </c>
    </row>
    <row r="33" spans="1:6" x14ac:dyDescent="0.2">
      <c r="B33">
        <f>1-B23</f>
        <v>0.18000000000000005</v>
      </c>
      <c r="C33">
        <f>1-C23</f>
        <v>0.78</v>
      </c>
      <c r="D33">
        <f>1-D23</f>
        <v>0.89</v>
      </c>
      <c r="E33">
        <f>1-E23</f>
        <v>0.83</v>
      </c>
      <c r="F33">
        <f>1-F23</f>
        <v>0</v>
      </c>
    </row>
    <row r="34" spans="1:6" x14ac:dyDescent="0.2">
      <c r="B34" t="s">
        <v>25</v>
      </c>
      <c r="C34" t="s">
        <v>24</v>
      </c>
      <c r="D34" t="s">
        <v>23</v>
      </c>
      <c r="E34" t="s">
        <v>22</v>
      </c>
      <c r="F34" t="s">
        <v>21</v>
      </c>
    </row>
    <row r="35" spans="1:6" x14ac:dyDescent="0.2">
      <c r="A35" t="s">
        <v>28</v>
      </c>
      <c r="B35">
        <f>AVERAGE(C29)</f>
        <v>7.999999999999996E-2</v>
      </c>
      <c r="C35">
        <f>AVERAGE(C29)</f>
        <v>7.999999999999996E-2</v>
      </c>
      <c r="D35">
        <f>AVERAGE(D32)</f>
        <v>0.25</v>
      </c>
      <c r="E35">
        <f>AVERAGE(E31)</f>
        <v>0.25</v>
      </c>
      <c r="F35">
        <f>0</f>
        <v>0</v>
      </c>
    </row>
    <row r="36" spans="1:6" x14ac:dyDescent="0.2">
      <c r="A36" t="s">
        <v>31</v>
      </c>
      <c r="B36">
        <f>MIN(AVERAGE(D29,E29),AVERAGE(F29))</f>
        <v>0.18000000000000005</v>
      </c>
      <c r="C36">
        <f>MIN(AVERAGE(D30,E30),F30)</f>
        <v>0.78</v>
      </c>
      <c r="D36">
        <f>MIN(AVERAGE(B31,C31),F31)</f>
        <v>0.62</v>
      </c>
      <c r="E36">
        <f>MIN(AVERAGE(B32,C32),F32)</f>
        <v>0.69</v>
      </c>
      <c r="F36">
        <f>MIN(AVERAGE(B33,C33),AVERAGE(D33,E33))</f>
        <v>0.48000000000000004</v>
      </c>
    </row>
    <row r="37" spans="1:6" x14ac:dyDescent="0.2">
      <c r="A37" t="s">
        <v>32</v>
      </c>
      <c r="B37">
        <f>(B36-B35)/MAX(B35,B36)</f>
        <v>0.55555555555555591</v>
      </c>
      <c r="C37">
        <f>(C36-C35)/MAX(C35,C36)</f>
        <v>0.89743589743589747</v>
      </c>
      <c r="D37">
        <f>(D36-D35)/MAX(D35,D36)</f>
        <v>0.59677419354838712</v>
      </c>
      <c r="E37">
        <f>(E36-E35)/MAX(E35,E36)</f>
        <v>0.6376811594202898</v>
      </c>
      <c r="F37">
        <f>(F36-F35)/MAX(F35,F36)</f>
        <v>1</v>
      </c>
    </row>
    <row r="39" spans="1:6" x14ac:dyDescent="0.2">
      <c r="A39" t="s">
        <v>33</v>
      </c>
      <c r="B39">
        <f>AVERAGE(B37,C37)</f>
        <v>0.72649572649572669</v>
      </c>
    </row>
    <row r="40" spans="1:6" x14ac:dyDescent="0.2">
      <c r="A40" t="s">
        <v>34</v>
      </c>
      <c r="B40">
        <f>AVERAGE(D37,E37)</f>
        <v>0.61722767648433852</v>
      </c>
    </row>
    <row r="41" spans="1:6" x14ac:dyDescent="0.2">
      <c r="A41" t="s">
        <v>35</v>
      </c>
      <c r="B41">
        <f>AVERAGE(F37)</f>
        <v>1</v>
      </c>
    </row>
    <row r="42" spans="1:6" x14ac:dyDescent="0.2">
      <c r="A42" t="s">
        <v>36</v>
      </c>
      <c r="B42">
        <f>AVERAGE(B39,B40,B41)</f>
        <v>0.7812411343266884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2018-09-16T01:30:47Z</dcterms:created>
  <dcterms:modified xsi:type="dcterms:W3CDTF">2018-09-27T20:09:22Z</dcterms:modified>
</cp:coreProperties>
</file>