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yu\OneDrive\Study\Optimization\Final\"/>
    </mc:Choice>
  </mc:AlternateContent>
  <xr:revisionPtr revIDLastSave="656" documentId="8_{A82B271B-1D1B-4F72-BA07-F1FB5BF84785}" xr6:coauthVersionLast="41" xr6:coauthVersionMax="41" xr10:uidLastSave="{ED2406EA-F0B5-4DFB-A59C-9A97669E2EBE}"/>
  <bookViews>
    <workbookView xWindow="-110" yWindow="-110" windowWidth="19420" windowHeight="10420" xr2:uid="{4E55853D-0118-4186-AF5F-483F1516B5AC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Sheet1!$J$13:$M$16,Sheet1!$J$18:$M$18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Sheet1!$J$13:$M$16</definedName>
    <definedName name="solver_lhs2" localSheetId="0" hidden="1">Sheet1!$J$18:$M$18</definedName>
    <definedName name="solver_lhs3" localSheetId="0" hidden="1">Sheet1!$J$18:$M$18</definedName>
    <definedName name="solver_lhs4" localSheetId="0" hidden="1">Sheet1!$N$13:$N$16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Sheet1!$O$20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binary</definedName>
    <definedName name="solver_rhs2" localSheetId="0" hidden="1">Sheet1!$J$19:$M$19</definedName>
    <definedName name="solver_rhs3" localSheetId="0" hidden="1">Sheet1!$O$13:$O$16</definedName>
    <definedName name="solver_rhs4" localSheetId="0" hidden="1">Sheet1!$P$13:$P$16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/>
  <c r="S7" i="1"/>
  <c r="T7" i="1"/>
  <c r="Q8" i="1"/>
  <c r="R8" i="1"/>
  <c r="S8" i="1"/>
  <c r="T8" i="1"/>
  <c r="Q9" i="1"/>
  <c r="R9" i="1"/>
  <c r="S9" i="1"/>
  <c r="T9" i="1"/>
  <c r="R6" i="1"/>
  <c r="S6" i="1"/>
  <c r="T6" i="1"/>
  <c r="Q6" i="1"/>
  <c r="K25" i="1" l="1"/>
  <c r="J25" i="1"/>
  <c r="K28" i="1" l="1"/>
  <c r="L28" i="1"/>
  <c r="M28" i="1"/>
  <c r="J28" i="1"/>
  <c r="K27" i="1"/>
  <c r="L27" i="1"/>
  <c r="M27" i="1"/>
  <c r="J27" i="1"/>
  <c r="K26" i="1"/>
  <c r="L26" i="1"/>
  <c r="M26" i="1"/>
  <c r="J26" i="1"/>
  <c r="L25" i="1"/>
  <c r="M25" i="1"/>
  <c r="N14" i="1"/>
  <c r="N15" i="1"/>
  <c r="N16" i="1"/>
  <c r="N13" i="1"/>
  <c r="O18" i="1" l="1"/>
  <c r="P17" i="1"/>
  <c r="O19" i="1"/>
  <c r="O20" i="1" l="1"/>
</calcChain>
</file>

<file path=xl/sharedStrings.xml><?xml version="1.0" encoding="utf-8"?>
<sst xmlns="http://schemas.openxmlformats.org/spreadsheetml/2006/main" count="24" uniqueCount="16">
  <si>
    <t>store_id</t>
  </si>
  <si>
    <t>requirements</t>
  </si>
  <si>
    <t>dc_id</t>
  </si>
  <si>
    <t>mileage</t>
  </si>
  <si>
    <t>capacity</t>
  </si>
  <si>
    <t>Fixed fee</t>
  </si>
  <si>
    <t>Unit price</t>
  </si>
  <si>
    <t>Capacity</t>
  </si>
  <si>
    <t>Total</t>
  </si>
  <si>
    <t>Demand</t>
  </si>
  <si>
    <t>Requirements</t>
  </si>
  <si>
    <t>Min Cost</t>
  </si>
  <si>
    <t>Yuke Luo</t>
  </si>
  <si>
    <t>Fixed Cost</t>
  </si>
  <si>
    <t>Variable Cost</t>
  </si>
  <si>
    <t>Additional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</si>
</sst>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5" borderId="1" xfId="4" applyBorder="1"/>
    <xf numFmtId="0" fontId="1" fillId="3" borderId="0" xfId="2"/>
    <xf numFmtId="0" fontId="2" fillId="2" borderId="0" xfId="1"/>
    <xf numFmtId="0" fontId="0" fillId="0" borderId="0" xfId="0" applyFill="1" applyBorder="1"/>
    <xf numFmtId="0" fontId="1" fillId="4" borderId="0" xfId="3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20% - Accent4" xfId="3" builtinId="42"/>
    <cellStyle name="40% - Accent2" xfId="2" builtinId="35"/>
    <cellStyle name="40% - Accent5" xfId="4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10</xdr:row>
      <xdr:rowOff>120650</xdr:rowOff>
    </xdr:from>
    <xdr:to>
      <xdr:col>22</xdr:col>
      <xdr:colOff>127000</xdr:colOff>
      <xdr:row>17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2F21E-F5A7-4D92-B732-7B467AEC7297}"/>
            </a:ext>
          </a:extLst>
        </xdr:cNvPr>
        <xdr:cNvSpPr txBox="1"/>
      </xdr:nvSpPr>
      <xdr:spPr>
        <a:xfrm>
          <a:off x="10191750" y="1962150"/>
          <a:ext cx="36576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are about $80,000 more cost after adding the condition that there is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 additional expense of $250 is incurred. A new matrix is built to check which one  trip need to add the additional $250. Sumproduct of the additional fee matrix with binary matrix and requirements matrix is the final additional cost. The results of decision variables did not change.</a:t>
          </a:r>
          <a:endParaRPr lang="en-US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3" name="OpenSolver1">
          <a:extLst>
            <a:ext uri="{FF2B5EF4-FFF2-40B4-BE49-F238E27FC236}">
              <a16:creationId xmlns:a16="http://schemas.microsoft.com/office/drawing/2014/main" id="{872D1CE6-65E0-4947-93B2-F28AD66DBC79}"/>
            </a:ext>
          </a:extLst>
        </xdr:cNvPr>
        <xdr:cNvSpPr/>
      </xdr:nvSpPr>
      <xdr:spPr>
        <a:xfrm>
          <a:off x="5537200" y="2209800"/>
          <a:ext cx="2438400" cy="736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0</xdr:colOff>
      <xdr:row>18</xdr:row>
      <xdr:rowOff>0</xdr:rowOff>
    </xdr:to>
    <xdr:sp macro="" textlink="">
      <xdr:nvSpPr>
        <xdr:cNvPr id="4" name="OpenSolver2">
          <a:extLst>
            <a:ext uri="{FF2B5EF4-FFF2-40B4-BE49-F238E27FC236}">
              <a16:creationId xmlns:a16="http://schemas.microsoft.com/office/drawing/2014/main" id="{2CDF0540-7B3D-4A2A-A32C-B2068D6938A1}"/>
            </a:ext>
          </a:extLst>
        </xdr:cNvPr>
        <xdr:cNvSpPr/>
      </xdr:nvSpPr>
      <xdr:spPr>
        <a:xfrm>
          <a:off x="5537200" y="3130550"/>
          <a:ext cx="2438400" cy="1841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5" name="OpenSolver3">
          <a:extLst>
            <a:ext uri="{FF2B5EF4-FFF2-40B4-BE49-F238E27FC236}">
              <a16:creationId xmlns:a16="http://schemas.microsoft.com/office/drawing/2014/main" id="{8BACAF4D-B650-4391-9BAA-DE638DDEDF2F}"/>
            </a:ext>
          </a:extLst>
        </xdr:cNvPr>
        <xdr:cNvSpPr/>
      </xdr:nvSpPr>
      <xdr:spPr>
        <a:xfrm>
          <a:off x="8585200" y="3498850"/>
          <a:ext cx="86995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596900</xdr:colOff>
      <xdr:row>18</xdr:row>
      <xdr:rowOff>114300</xdr:rowOff>
    </xdr:from>
    <xdr:to>
      <xdr:col>14</xdr:col>
      <xdr:colOff>218389</xdr:colOff>
      <xdr:row>19</xdr:row>
      <xdr:rowOff>57150</xdr:rowOff>
    </xdr:to>
    <xdr:sp macro="" textlink="">
      <xdr:nvSpPr>
        <xdr:cNvPr id="6" name="OpenSolver4">
          <a:extLst>
            <a:ext uri="{FF2B5EF4-FFF2-40B4-BE49-F238E27FC236}">
              <a16:creationId xmlns:a16="http://schemas.microsoft.com/office/drawing/2014/main" id="{DC06C0DD-21F6-432B-8E61-9557F4C6DC7D}"/>
            </a:ext>
          </a:extLst>
        </xdr:cNvPr>
        <xdr:cNvSpPr/>
      </xdr:nvSpPr>
      <xdr:spPr>
        <a:xfrm>
          <a:off x="8572500" y="3429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9</xdr:col>
      <xdr:colOff>12700</xdr:colOff>
      <xdr:row>17</xdr:row>
      <xdr:rowOff>12700</xdr:rowOff>
    </xdr:from>
    <xdr:to>
      <xdr:col>13</xdr:col>
      <xdr:colOff>0</xdr:colOff>
      <xdr:row>18</xdr:row>
      <xdr:rowOff>0</xdr:rowOff>
    </xdr:to>
    <xdr:sp macro="" textlink="">
      <xdr:nvSpPr>
        <xdr:cNvPr id="7" name="OpenSolver5">
          <a:extLst>
            <a:ext uri="{FF2B5EF4-FFF2-40B4-BE49-F238E27FC236}">
              <a16:creationId xmlns:a16="http://schemas.microsoft.com/office/drawing/2014/main" id="{FF7DC71C-CCBF-4590-A35E-76C1D74A3F46}"/>
            </a:ext>
          </a:extLst>
        </xdr:cNvPr>
        <xdr:cNvSpPr/>
      </xdr:nvSpPr>
      <xdr:spPr>
        <a:xfrm>
          <a:off x="5549900" y="3143250"/>
          <a:ext cx="24257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8" name="OpenSolver6">
          <a:extLst>
            <a:ext uri="{FF2B5EF4-FFF2-40B4-BE49-F238E27FC236}">
              <a16:creationId xmlns:a16="http://schemas.microsoft.com/office/drawing/2014/main" id="{FFC05DC4-7399-491A-8B79-568ED87B807E}"/>
            </a:ext>
          </a:extLst>
        </xdr:cNvPr>
        <xdr:cNvSpPr/>
      </xdr:nvSpPr>
      <xdr:spPr>
        <a:xfrm>
          <a:off x="5537200" y="3314700"/>
          <a:ext cx="24384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6350</xdr:colOff>
      <xdr:row>18</xdr:row>
      <xdr:rowOff>0</xdr:rowOff>
    </xdr:to>
    <xdr:cxnSp macro="">
      <xdr:nvCxnSpPr>
        <xdr:cNvPr id="9" name="OpenSolver7">
          <a:extLst>
            <a:ext uri="{FF2B5EF4-FFF2-40B4-BE49-F238E27FC236}">
              <a16:creationId xmlns:a16="http://schemas.microsoft.com/office/drawing/2014/main" id="{3F1B9F9D-415A-4E7B-92C4-2C63985F6A07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6756400" y="3314700"/>
          <a:ext cx="635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422275</xdr:colOff>
      <xdr:row>17</xdr:row>
      <xdr:rowOff>57150</xdr:rowOff>
    </xdr:from>
    <xdr:to>
      <xdr:col>11</xdr:col>
      <xdr:colOff>193675</xdr:colOff>
      <xdr:row>18</xdr:row>
      <xdr:rowOff>127000</xdr:rowOff>
    </xdr:to>
    <xdr:sp macro="" textlink="">
      <xdr:nvSpPr>
        <xdr:cNvPr id="10" name="OpenSolver8">
          <a:extLst>
            <a:ext uri="{FF2B5EF4-FFF2-40B4-BE49-F238E27FC236}">
              <a16:creationId xmlns:a16="http://schemas.microsoft.com/office/drawing/2014/main" id="{150CF5C9-C901-4379-9EB7-1297CF28D6A9}"/>
            </a:ext>
          </a:extLst>
        </xdr:cNvPr>
        <xdr:cNvSpPr/>
      </xdr:nvSpPr>
      <xdr:spPr>
        <a:xfrm>
          <a:off x="6569075" y="3187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17</xdr:row>
      <xdr:rowOff>25400</xdr:rowOff>
    </xdr:from>
    <xdr:to>
      <xdr:col>13</xdr:col>
      <xdr:colOff>0</xdr:colOff>
      <xdr:row>18</xdr:row>
      <xdr:rowOff>0</xdr:rowOff>
    </xdr:to>
    <xdr:sp macro="" textlink="">
      <xdr:nvSpPr>
        <xdr:cNvPr id="11" name="OpenSolver9">
          <a:extLst>
            <a:ext uri="{FF2B5EF4-FFF2-40B4-BE49-F238E27FC236}">
              <a16:creationId xmlns:a16="http://schemas.microsoft.com/office/drawing/2014/main" id="{A23ED8BF-4219-4435-98AD-C4CEB11AA9EB}"/>
            </a:ext>
          </a:extLst>
        </xdr:cNvPr>
        <xdr:cNvSpPr/>
      </xdr:nvSpPr>
      <xdr:spPr>
        <a:xfrm>
          <a:off x="5562600" y="3155950"/>
          <a:ext cx="2413000" cy="1587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2" name="OpenSolver10">
          <a:extLst>
            <a:ext uri="{FF2B5EF4-FFF2-40B4-BE49-F238E27FC236}">
              <a16:creationId xmlns:a16="http://schemas.microsoft.com/office/drawing/2014/main" id="{5D96C590-43F1-483A-B082-A1F16AE69326}"/>
            </a:ext>
          </a:extLst>
        </xdr:cNvPr>
        <xdr:cNvSpPr/>
      </xdr:nvSpPr>
      <xdr:spPr>
        <a:xfrm>
          <a:off x="8585200" y="2209800"/>
          <a:ext cx="869950" cy="736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17</xdr:row>
      <xdr:rowOff>104775</xdr:rowOff>
    </xdr:to>
    <xdr:cxnSp macro="">
      <xdr:nvCxnSpPr>
        <xdr:cNvPr id="13" name="OpenSolver11">
          <a:extLst>
            <a:ext uri="{FF2B5EF4-FFF2-40B4-BE49-F238E27FC236}">
              <a16:creationId xmlns:a16="http://schemas.microsoft.com/office/drawing/2014/main" id="{8FD236A9-AA4B-445B-8520-740372B79FA4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7975600" y="2578100"/>
          <a:ext cx="609600" cy="657225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15</xdr:row>
      <xdr:rowOff>17463</xdr:rowOff>
    </xdr:from>
    <xdr:to>
      <xdr:col>13</xdr:col>
      <xdr:colOff>495300</xdr:colOff>
      <xdr:row>16</xdr:row>
      <xdr:rowOff>87313</xdr:rowOff>
    </xdr:to>
    <xdr:sp macro="" textlink="">
      <xdr:nvSpPr>
        <xdr:cNvPr id="14" name="OpenSolver12">
          <a:extLst>
            <a:ext uri="{FF2B5EF4-FFF2-40B4-BE49-F238E27FC236}">
              <a16:creationId xmlns:a16="http://schemas.microsoft.com/office/drawing/2014/main" id="{16B1E055-CA0E-4672-AE47-4B250A32B214}"/>
            </a:ext>
          </a:extLst>
        </xdr:cNvPr>
        <xdr:cNvSpPr/>
      </xdr:nvSpPr>
      <xdr:spPr>
        <a:xfrm>
          <a:off x="8089900" y="277971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5" name="OpenSolver13">
          <a:extLst>
            <a:ext uri="{FF2B5EF4-FFF2-40B4-BE49-F238E27FC236}">
              <a16:creationId xmlns:a16="http://schemas.microsoft.com/office/drawing/2014/main" id="{DE854639-5928-4B4D-AC76-4D0D8253B7E3}"/>
            </a:ext>
          </a:extLst>
        </xdr:cNvPr>
        <xdr:cNvSpPr/>
      </xdr:nvSpPr>
      <xdr:spPr>
        <a:xfrm>
          <a:off x="7975600" y="2209800"/>
          <a:ext cx="609600" cy="736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15</xdr:col>
      <xdr:colOff>0</xdr:colOff>
      <xdr:row>12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16" name="OpenSolver14">
          <a:extLst>
            <a:ext uri="{FF2B5EF4-FFF2-40B4-BE49-F238E27FC236}">
              <a16:creationId xmlns:a16="http://schemas.microsoft.com/office/drawing/2014/main" id="{400460F3-615E-4A0C-A8E1-16ACE37344F4}"/>
            </a:ext>
          </a:extLst>
        </xdr:cNvPr>
        <xdr:cNvSpPr/>
      </xdr:nvSpPr>
      <xdr:spPr>
        <a:xfrm>
          <a:off x="9455150" y="2209800"/>
          <a:ext cx="609600" cy="736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14</xdr:row>
      <xdr:rowOff>0</xdr:rowOff>
    </xdr:to>
    <xdr:cxnSp macro="">
      <xdr:nvCxnSpPr>
        <xdr:cNvPr id="17" name="OpenSolver15">
          <a:extLst>
            <a:ext uri="{FF2B5EF4-FFF2-40B4-BE49-F238E27FC236}">
              <a16:creationId xmlns:a16="http://schemas.microsoft.com/office/drawing/2014/main" id="{801C6027-22CC-41D4-AD9E-8E3BC4E58975}"/>
            </a:ext>
          </a:extLst>
        </xdr:cNvPr>
        <xdr:cNvCxnSpPr>
          <a:stCxn id="15" idx="3"/>
          <a:endCxn id="16" idx="1"/>
        </xdr:cNvCxnSpPr>
      </xdr:nvCxnSpPr>
      <xdr:spPr>
        <a:xfrm>
          <a:off x="8585200" y="2578100"/>
          <a:ext cx="86995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244475</xdr:colOff>
      <xdr:row>13</xdr:row>
      <xdr:rowOff>57150</xdr:rowOff>
    </xdr:from>
    <xdr:to>
      <xdr:col>14</xdr:col>
      <xdr:colOff>625475</xdr:colOff>
      <xdr:row>14</xdr:row>
      <xdr:rowOff>127000</xdr:rowOff>
    </xdr:to>
    <xdr:sp macro="" textlink="">
      <xdr:nvSpPr>
        <xdr:cNvPr id="18" name="OpenSolver16">
          <a:extLst>
            <a:ext uri="{FF2B5EF4-FFF2-40B4-BE49-F238E27FC236}">
              <a16:creationId xmlns:a16="http://schemas.microsoft.com/office/drawing/2014/main" id="{0586A09F-A01A-4976-9948-199870F641AA}"/>
            </a:ext>
          </a:extLst>
        </xdr:cNvPr>
        <xdr:cNvSpPr/>
      </xdr:nvSpPr>
      <xdr:spPr>
        <a:xfrm>
          <a:off x="8829675" y="2451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12</xdr:row>
      <xdr:rowOff>12700</xdr:rowOff>
    </xdr:from>
    <xdr:to>
      <xdr:col>9</xdr:col>
      <xdr:colOff>99006</xdr:colOff>
      <xdr:row>12</xdr:row>
      <xdr:rowOff>127000</xdr:rowOff>
    </xdr:to>
    <xdr:sp macro="" textlink="">
      <xdr:nvSpPr>
        <xdr:cNvPr id="19" name="OpenSolver17">
          <a:extLst>
            <a:ext uri="{FF2B5EF4-FFF2-40B4-BE49-F238E27FC236}">
              <a16:creationId xmlns:a16="http://schemas.microsoft.com/office/drawing/2014/main" id="{CF3CA9E9-7725-4B30-82D8-65A78D4A4775}"/>
            </a:ext>
          </a:extLst>
        </xdr:cNvPr>
        <xdr:cNvSpPr/>
      </xdr:nvSpPr>
      <xdr:spPr>
        <a:xfrm>
          <a:off x="55499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12</xdr:row>
      <xdr:rowOff>12700</xdr:rowOff>
    </xdr:from>
    <xdr:to>
      <xdr:col>10</xdr:col>
      <xdr:colOff>99006</xdr:colOff>
      <xdr:row>12</xdr:row>
      <xdr:rowOff>127000</xdr:rowOff>
    </xdr:to>
    <xdr:sp macro="" textlink="">
      <xdr:nvSpPr>
        <xdr:cNvPr id="20" name="OpenSolver18">
          <a:extLst>
            <a:ext uri="{FF2B5EF4-FFF2-40B4-BE49-F238E27FC236}">
              <a16:creationId xmlns:a16="http://schemas.microsoft.com/office/drawing/2014/main" id="{5EB0728B-58CE-40B8-9E1F-CEBB2675417F}"/>
            </a:ext>
          </a:extLst>
        </xdr:cNvPr>
        <xdr:cNvSpPr/>
      </xdr:nvSpPr>
      <xdr:spPr>
        <a:xfrm>
          <a:off x="61595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12</xdr:row>
      <xdr:rowOff>12700</xdr:rowOff>
    </xdr:from>
    <xdr:to>
      <xdr:col>11</xdr:col>
      <xdr:colOff>99006</xdr:colOff>
      <xdr:row>12</xdr:row>
      <xdr:rowOff>127000</xdr:rowOff>
    </xdr:to>
    <xdr:sp macro="" textlink="">
      <xdr:nvSpPr>
        <xdr:cNvPr id="21" name="OpenSolver19">
          <a:extLst>
            <a:ext uri="{FF2B5EF4-FFF2-40B4-BE49-F238E27FC236}">
              <a16:creationId xmlns:a16="http://schemas.microsoft.com/office/drawing/2014/main" id="{01D68B7B-CEC8-4CFE-B824-511D528EA064}"/>
            </a:ext>
          </a:extLst>
        </xdr:cNvPr>
        <xdr:cNvSpPr/>
      </xdr:nvSpPr>
      <xdr:spPr>
        <a:xfrm>
          <a:off x="67691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12</xdr:row>
      <xdr:rowOff>12700</xdr:rowOff>
    </xdr:from>
    <xdr:to>
      <xdr:col>12</xdr:col>
      <xdr:colOff>99006</xdr:colOff>
      <xdr:row>12</xdr:row>
      <xdr:rowOff>127000</xdr:rowOff>
    </xdr:to>
    <xdr:sp macro="" textlink="">
      <xdr:nvSpPr>
        <xdr:cNvPr id="22" name="OpenSolver20">
          <a:extLst>
            <a:ext uri="{FF2B5EF4-FFF2-40B4-BE49-F238E27FC236}">
              <a16:creationId xmlns:a16="http://schemas.microsoft.com/office/drawing/2014/main" id="{2FBDBAEF-44D9-4F76-9B63-40D172C0D131}"/>
            </a:ext>
          </a:extLst>
        </xdr:cNvPr>
        <xdr:cNvSpPr/>
      </xdr:nvSpPr>
      <xdr:spPr>
        <a:xfrm>
          <a:off x="73787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13</xdr:row>
      <xdr:rowOff>19050</xdr:rowOff>
    </xdr:from>
    <xdr:to>
      <xdr:col>9</xdr:col>
      <xdr:colOff>99006</xdr:colOff>
      <xdr:row>13</xdr:row>
      <xdr:rowOff>133350</xdr:rowOff>
    </xdr:to>
    <xdr:sp macro="" textlink="">
      <xdr:nvSpPr>
        <xdr:cNvPr id="23" name="OpenSolver21">
          <a:extLst>
            <a:ext uri="{FF2B5EF4-FFF2-40B4-BE49-F238E27FC236}">
              <a16:creationId xmlns:a16="http://schemas.microsoft.com/office/drawing/2014/main" id="{240AE048-819E-4456-8ADA-5302D68D1854}"/>
            </a:ext>
          </a:extLst>
        </xdr:cNvPr>
        <xdr:cNvSpPr/>
      </xdr:nvSpPr>
      <xdr:spPr>
        <a:xfrm>
          <a:off x="55499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13</xdr:row>
      <xdr:rowOff>19050</xdr:rowOff>
    </xdr:from>
    <xdr:to>
      <xdr:col>10</xdr:col>
      <xdr:colOff>99006</xdr:colOff>
      <xdr:row>13</xdr:row>
      <xdr:rowOff>133350</xdr:rowOff>
    </xdr:to>
    <xdr:sp macro="" textlink="">
      <xdr:nvSpPr>
        <xdr:cNvPr id="24" name="OpenSolver22">
          <a:extLst>
            <a:ext uri="{FF2B5EF4-FFF2-40B4-BE49-F238E27FC236}">
              <a16:creationId xmlns:a16="http://schemas.microsoft.com/office/drawing/2014/main" id="{1784CFDE-85E6-4E17-84CC-2ADC96615E3E}"/>
            </a:ext>
          </a:extLst>
        </xdr:cNvPr>
        <xdr:cNvSpPr/>
      </xdr:nvSpPr>
      <xdr:spPr>
        <a:xfrm>
          <a:off x="61595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13</xdr:row>
      <xdr:rowOff>19050</xdr:rowOff>
    </xdr:from>
    <xdr:to>
      <xdr:col>11</xdr:col>
      <xdr:colOff>99006</xdr:colOff>
      <xdr:row>13</xdr:row>
      <xdr:rowOff>133350</xdr:rowOff>
    </xdr:to>
    <xdr:sp macro="" textlink="">
      <xdr:nvSpPr>
        <xdr:cNvPr id="25" name="OpenSolver23">
          <a:extLst>
            <a:ext uri="{FF2B5EF4-FFF2-40B4-BE49-F238E27FC236}">
              <a16:creationId xmlns:a16="http://schemas.microsoft.com/office/drawing/2014/main" id="{92029419-2E47-43B1-9BE3-7D4DF0098C66}"/>
            </a:ext>
          </a:extLst>
        </xdr:cNvPr>
        <xdr:cNvSpPr/>
      </xdr:nvSpPr>
      <xdr:spPr>
        <a:xfrm>
          <a:off x="67691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13</xdr:row>
      <xdr:rowOff>19050</xdr:rowOff>
    </xdr:from>
    <xdr:to>
      <xdr:col>12</xdr:col>
      <xdr:colOff>99006</xdr:colOff>
      <xdr:row>13</xdr:row>
      <xdr:rowOff>133350</xdr:rowOff>
    </xdr:to>
    <xdr:sp macro="" textlink="">
      <xdr:nvSpPr>
        <xdr:cNvPr id="26" name="OpenSolver24">
          <a:extLst>
            <a:ext uri="{FF2B5EF4-FFF2-40B4-BE49-F238E27FC236}">
              <a16:creationId xmlns:a16="http://schemas.microsoft.com/office/drawing/2014/main" id="{D41DE02C-6B07-41B6-88C9-2BA4AD236860}"/>
            </a:ext>
          </a:extLst>
        </xdr:cNvPr>
        <xdr:cNvSpPr/>
      </xdr:nvSpPr>
      <xdr:spPr>
        <a:xfrm>
          <a:off x="73787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14</xdr:row>
      <xdr:rowOff>12700</xdr:rowOff>
    </xdr:from>
    <xdr:to>
      <xdr:col>9</xdr:col>
      <xdr:colOff>99006</xdr:colOff>
      <xdr:row>14</xdr:row>
      <xdr:rowOff>127000</xdr:rowOff>
    </xdr:to>
    <xdr:sp macro="" textlink="">
      <xdr:nvSpPr>
        <xdr:cNvPr id="27" name="OpenSolver25">
          <a:extLst>
            <a:ext uri="{FF2B5EF4-FFF2-40B4-BE49-F238E27FC236}">
              <a16:creationId xmlns:a16="http://schemas.microsoft.com/office/drawing/2014/main" id="{103A9A4C-E7E3-42E4-87EE-D79C351AB568}"/>
            </a:ext>
          </a:extLst>
        </xdr:cNvPr>
        <xdr:cNvSpPr/>
      </xdr:nvSpPr>
      <xdr:spPr>
        <a:xfrm>
          <a:off x="55499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14</xdr:row>
      <xdr:rowOff>12700</xdr:rowOff>
    </xdr:from>
    <xdr:to>
      <xdr:col>10</xdr:col>
      <xdr:colOff>99006</xdr:colOff>
      <xdr:row>14</xdr:row>
      <xdr:rowOff>127000</xdr:rowOff>
    </xdr:to>
    <xdr:sp macro="" textlink="">
      <xdr:nvSpPr>
        <xdr:cNvPr id="28" name="OpenSolver26">
          <a:extLst>
            <a:ext uri="{FF2B5EF4-FFF2-40B4-BE49-F238E27FC236}">
              <a16:creationId xmlns:a16="http://schemas.microsoft.com/office/drawing/2014/main" id="{311F2BA4-5FDE-4731-B80D-C139B808018A}"/>
            </a:ext>
          </a:extLst>
        </xdr:cNvPr>
        <xdr:cNvSpPr/>
      </xdr:nvSpPr>
      <xdr:spPr>
        <a:xfrm>
          <a:off x="61595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14</xdr:row>
      <xdr:rowOff>12700</xdr:rowOff>
    </xdr:from>
    <xdr:to>
      <xdr:col>11</xdr:col>
      <xdr:colOff>99006</xdr:colOff>
      <xdr:row>14</xdr:row>
      <xdr:rowOff>127000</xdr:rowOff>
    </xdr:to>
    <xdr:sp macro="" textlink="">
      <xdr:nvSpPr>
        <xdr:cNvPr id="29" name="OpenSolver27">
          <a:extLst>
            <a:ext uri="{FF2B5EF4-FFF2-40B4-BE49-F238E27FC236}">
              <a16:creationId xmlns:a16="http://schemas.microsoft.com/office/drawing/2014/main" id="{E4250263-7DBA-46DD-A700-4F0B09422527}"/>
            </a:ext>
          </a:extLst>
        </xdr:cNvPr>
        <xdr:cNvSpPr/>
      </xdr:nvSpPr>
      <xdr:spPr>
        <a:xfrm>
          <a:off x="67691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14</xdr:row>
      <xdr:rowOff>12700</xdr:rowOff>
    </xdr:from>
    <xdr:to>
      <xdr:col>12</xdr:col>
      <xdr:colOff>99006</xdr:colOff>
      <xdr:row>14</xdr:row>
      <xdr:rowOff>127000</xdr:rowOff>
    </xdr:to>
    <xdr:sp macro="" textlink="">
      <xdr:nvSpPr>
        <xdr:cNvPr id="30" name="OpenSolver28">
          <a:extLst>
            <a:ext uri="{FF2B5EF4-FFF2-40B4-BE49-F238E27FC236}">
              <a16:creationId xmlns:a16="http://schemas.microsoft.com/office/drawing/2014/main" id="{4114C575-2D28-499A-82E9-F0CCBA9E0858}"/>
            </a:ext>
          </a:extLst>
        </xdr:cNvPr>
        <xdr:cNvSpPr/>
      </xdr:nvSpPr>
      <xdr:spPr>
        <a:xfrm>
          <a:off x="7378700" y="259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15</xdr:row>
      <xdr:rowOff>6350</xdr:rowOff>
    </xdr:from>
    <xdr:to>
      <xdr:col>9</xdr:col>
      <xdr:colOff>99006</xdr:colOff>
      <xdr:row>15</xdr:row>
      <xdr:rowOff>120650</xdr:rowOff>
    </xdr:to>
    <xdr:sp macro="" textlink="">
      <xdr:nvSpPr>
        <xdr:cNvPr id="31" name="OpenSolver29">
          <a:extLst>
            <a:ext uri="{FF2B5EF4-FFF2-40B4-BE49-F238E27FC236}">
              <a16:creationId xmlns:a16="http://schemas.microsoft.com/office/drawing/2014/main" id="{3DB3BB93-501B-4113-A9ED-350C9F26F9BD}"/>
            </a:ext>
          </a:extLst>
        </xdr:cNvPr>
        <xdr:cNvSpPr/>
      </xdr:nvSpPr>
      <xdr:spPr>
        <a:xfrm>
          <a:off x="55499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12700</xdr:colOff>
      <xdr:row>15</xdr:row>
      <xdr:rowOff>6350</xdr:rowOff>
    </xdr:from>
    <xdr:to>
      <xdr:col>10</xdr:col>
      <xdr:colOff>99006</xdr:colOff>
      <xdr:row>15</xdr:row>
      <xdr:rowOff>120650</xdr:rowOff>
    </xdr:to>
    <xdr:sp macro="" textlink="">
      <xdr:nvSpPr>
        <xdr:cNvPr id="32" name="OpenSolver30">
          <a:extLst>
            <a:ext uri="{FF2B5EF4-FFF2-40B4-BE49-F238E27FC236}">
              <a16:creationId xmlns:a16="http://schemas.microsoft.com/office/drawing/2014/main" id="{C470DADE-F95F-4E25-AD26-F84F36EE2F3A}"/>
            </a:ext>
          </a:extLst>
        </xdr:cNvPr>
        <xdr:cNvSpPr/>
      </xdr:nvSpPr>
      <xdr:spPr>
        <a:xfrm>
          <a:off x="61595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11</xdr:col>
      <xdr:colOff>12700</xdr:colOff>
      <xdr:row>15</xdr:row>
      <xdr:rowOff>6350</xdr:rowOff>
    </xdr:from>
    <xdr:to>
      <xdr:col>11</xdr:col>
      <xdr:colOff>99006</xdr:colOff>
      <xdr:row>15</xdr:row>
      <xdr:rowOff>120650</xdr:rowOff>
    </xdr:to>
    <xdr:sp macro="" textlink="">
      <xdr:nvSpPr>
        <xdr:cNvPr id="33" name="OpenSolver31">
          <a:extLst>
            <a:ext uri="{FF2B5EF4-FFF2-40B4-BE49-F238E27FC236}">
              <a16:creationId xmlns:a16="http://schemas.microsoft.com/office/drawing/2014/main" id="{EEA52746-94D7-465C-A4C9-07766DC081A0}"/>
            </a:ext>
          </a:extLst>
        </xdr:cNvPr>
        <xdr:cNvSpPr/>
      </xdr:nvSpPr>
      <xdr:spPr>
        <a:xfrm>
          <a:off x="67691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12</xdr:col>
      <xdr:colOff>12700</xdr:colOff>
      <xdr:row>15</xdr:row>
      <xdr:rowOff>6350</xdr:rowOff>
    </xdr:from>
    <xdr:to>
      <xdr:col>12</xdr:col>
      <xdr:colOff>99006</xdr:colOff>
      <xdr:row>15</xdr:row>
      <xdr:rowOff>120650</xdr:rowOff>
    </xdr:to>
    <xdr:sp macro="" textlink="">
      <xdr:nvSpPr>
        <xdr:cNvPr id="34" name="OpenSolver32">
          <a:extLst>
            <a:ext uri="{FF2B5EF4-FFF2-40B4-BE49-F238E27FC236}">
              <a16:creationId xmlns:a16="http://schemas.microsoft.com/office/drawing/2014/main" id="{8909F547-65EC-4E55-A747-A31E4A32E967}"/>
            </a:ext>
          </a:extLst>
        </xdr:cNvPr>
        <xdr:cNvSpPr/>
      </xdr:nvSpPr>
      <xdr:spPr>
        <a:xfrm>
          <a:off x="7378700" y="2768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5AC2-53C0-4B66-906F-6ECB53C412DA}">
  <dimension ref="A1:T28"/>
  <sheetViews>
    <sheetView tabSelected="1" topLeftCell="E1" zoomScaleNormal="100" workbookViewId="0">
      <selection activeCell="J10" sqref="J10"/>
    </sheetView>
  </sheetViews>
  <sheetFormatPr defaultRowHeight="14.5" x14ac:dyDescent="0.35"/>
  <cols>
    <col min="1" max="1" width="5.26953125" bestFit="1" customWidth="1"/>
    <col min="2" max="2" width="7.6328125" bestFit="1" customWidth="1"/>
    <col min="3" max="3" width="11.81640625" bestFit="1" customWidth="1"/>
    <col min="4" max="4" width="7.54296875" bestFit="1" customWidth="1"/>
    <col min="5" max="5" width="12.08984375" bestFit="1" customWidth="1"/>
    <col min="15" max="15" width="12.453125" bestFit="1" customWidth="1"/>
  </cols>
  <sheetData>
    <row r="1" spans="1:20" x14ac:dyDescent="0.35">
      <c r="A1" t="s">
        <v>2</v>
      </c>
      <c r="B1" t="s">
        <v>0</v>
      </c>
      <c r="C1" t="s">
        <v>3</v>
      </c>
      <c r="D1" t="s">
        <v>4</v>
      </c>
      <c r="E1" t="s">
        <v>1</v>
      </c>
      <c r="G1" s="5" t="s">
        <v>5</v>
      </c>
      <c r="H1" s="5">
        <v>200</v>
      </c>
      <c r="L1" s="6" t="s">
        <v>12</v>
      </c>
      <c r="M1" s="7"/>
    </row>
    <row r="2" spans="1:20" x14ac:dyDescent="0.35">
      <c r="A2">
        <v>0</v>
      </c>
      <c r="B2">
        <v>0</v>
      </c>
      <c r="C2">
        <v>102.6070194</v>
      </c>
      <c r="D2">
        <v>12000</v>
      </c>
      <c r="E2">
        <v>208</v>
      </c>
      <c r="G2" s="5" t="s">
        <v>6</v>
      </c>
      <c r="H2" s="5">
        <v>0.75</v>
      </c>
      <c r="L2" s="7"/>
      <c r="M2" s="7"/>
    </row>
    <row r="3" spans="1:20" x14ac:dyDescent="0.35">
      <c r="A3">
        <v>0</v>
      </c>
      <c r="B3">
        <v>1</v>
      </c>
      <c r="C3">
        <v>981.51603079999995</v>
      </c>
      <c r="D3">
        <v>12000</v>
      </c>
      <c r="E3">
        <v>54</v>
      </c>
    </row>
    <row r="4" spans="1:20" x14ac:dyDescent="0.35">
      <c r="A4">
        <v>0</v>
      </c>
      <c r="B4">
        <v>2</v>
      </c>
      <c r="C4">
        <v>889.42145670000002</v>
      </c>
      <c r="D4">
        <v>12000</v>
      </c>
      <c r="E4">
        <v>66</v>
      </c>
      <c r="J4" t="s">
        <v>2</v>
      </c>
      <c r="Q4" t="s">
        <v>2</v>
      </c>
    </row>
    <row r="5" spans="1:20" x14ac:dyDescent="0.35">
      <c r="A5">
        <v>0</v>
      </c>
      <c r="B5">
        <v>3</v>
      </c>
      <c r="C5">
        <v>720.99536669999998</v>
      </c>
      <c r="D5">
        <v>12000</v>
      </c>
      <c r="E5">
        <v>282</v>
      </c>
      <c r="I5" t="s">
        <v>0</v>
      </c>
      <c r="J5">
        <v>0</v>
      </c>
      <c r="K5">
        <v>1</v>
      </c>
      <c r="L5">
        <v>2</v>
      </c>
      <c r="M5">
        <v>3</v>
      </c>
      <c r="P5" t="s">
        <v>0</v>
      </c>
      <c r="Q5">
        <v>0</v>
      </c>
      <c r="R5">
        <v>1</v>
      </c>
      <c r="S5">
        <v>2</v>
      </c>
      <c r="T5">
        <v>3</v>
      </c>
    </row>
    <row r="6" spans="1:20" x14ac:dyDescent="0.35">
      <c r="A6">
        <v>1</v>
      </c>
      <c r="B6">
        <v>0</v>
      </c>
      <c r="C6">
        <v>363.46736759999999</v>
      </c>
      <c r="D6">
        <v>12000</v>
      </c>
      <c r="E6">
        <v>208</v>
      </c>
      <c r="I6">
        <v>0</v>
      </c>
      <c r="J6" s="5">
        <v>102.6070194</v>
      </c>
      <c r="K6" s="5">
        <v>363.46736759999999</v>
      </c>
      <c r="L6" s="5">
        <v>570.93446919999997</v>
      </c>
      <c r="M6" s="5">
        <v>867.49855539999999</v>
      </c>
      <c r="P6">
        <v>0</v>
      </c>
      <c r="Q6" s="5">
        <f>IF(J6&gt;150,250,0)</f>
        <v>0</v>
      </c>
      <c r="R6" s="5">
        <f t="shared" ref="R6:T6" si="0">IF(K6&gt;150,250,0)</f>
        <v>250</v>
      </c>
      <c r="S6" s="5">
        <f t="shared" si="0"/>
        <v>250</v>
      </c>
      <c r="T6" s="5">
        <f t="shared" si="0"/>
        <v>250</v>
      </c>
    </row>
    <row r="7" spans="1:20" x14ac:dyDescent="0.35">
      <c r="A7">
        <v>1</v>
      </c>
      <c r="B7">
        <v>1</v>
      </c>
      <c r="C7">
        <v>452.69082750000001</v>
      </c>
      <c r="D7">
        <v>12000</v>
      </c>
      <c r="E7">
        <v>54</v>
      </c>
      <c r="I7">
        <v>1</v>
      </c>
      <c r="J7" s="5">
        <v>981.51603079999995</v>
      </c>
      <c r="K7" s="5">
        <v>452.69082750000001</v>
      </c>
      <c r="L7" s="5">
        <v>806.06172360000005</v>
      </c>
      <c r="M7" s="5">
        <v>340.58425399999999</v>
      </c>
      <c r="P7">
        <v>1</v>
      </c>
      <c r="Q7" s="5">
        <f t="shared" ref="Q7:Q9" si="1">IF(J7&gt;150,250,0)</f>
        <v>250</v>
      </c>
      <c r="R7" s="5">
        <f t="shared" ref="R7:R9" si="2">IF(K7&gt;150,250,0)</f>
        <v>250</v>
      </c>
      <c r="S7" s="5">
        <f t="shared" ref="S7:S9" si="3">IF(L7&gt;150,250,0)</f>
        <v>250</v>
      </c>
      <c r="T7" s="5">
        <f t="shared" ref="T7:T9" si="4">IF(M7&gt;150,250,0)</f>
        <v>250</v>
      </c>
    </row>
    <row r="8" spans="1:20" x14ac:dyDescent="0.35">
      <c r="A8">
        <v>1</v>
      </c>
      <c r="B8">
        <v>2</v>
      </c>
      <c r="C8">
        <v>563.91384359999995</v>
      </c>
      <c r="D8">
        <v>12000</v>
      </c>
      <c r="E8">
        <v>66</v>
      </c>
      <c r="I8">
        <v>2</v>
      </c>
      <c r="J8" s="5">
        <v>889.42145670000002</v>
      </c>
      <c r="K8" s="5">
        <v>563.91384359999995</v>
      </c>
      <c r="L8" s="5">
        <v>199.2023744</v>
      </c>
      <c r="M8" s="5">
        <v>113.3047579</v>
      </c>
      <c r="P8">
        <v>2</v>
      </c>
      <c r="Q8" s="5">
        <f t="shared" si="1"/>
        <v>250</v>
      </c>
      <c r="R8" s="5">
        <f t="shared" si="2"/>
        <v>250</v>
      </c>
      <c r="S8" s="5">
        <f t="shared" si="3"/>
        <v>250</v>
      </c>
      <c r="T8" s="5">
        <f t="shared" si="4"/>
        <v>0</v>
      </c>
    </row>
    <row r="9" spans="1:20" x14ac:dyDescent="0.35">
      <c r="A9">
        <v>1</v>
      </c>
      <c r="B9">
        <v>3</v>
      </c>
      <c r="C9">
        <v>155.4318437</v>
      </c>
      <c r="D9">
        <v>12000</v>
      </c>
      <c r="E9">
        <v>282</v>
      </c>
      <c r="I9">
        <v>3</v>
      </c>
      <c r="J9" s="5">
        <v>720.99536669999998</v>
      </c>
      <c r="K9" s="5">
        <v>155.4318437</v>
      </c>
      <c r="L9" s="5">
        <v>986.11574010000004</v>
      </c>
      <c r="M9" s="5">
        <v>312.68434480000002</v>
      </c>
      <c r="P9">
        <v>3</v>
      </c>
      <c r="Q9" s="5">
        <f t="shared" si="1"/>
        <v>250</v>
      </c>
      <c r="R9" s="5">
        <f t="shared" si="2"/>
        <v>250</v>
      </c>
      <c r="S9" s="5">
        <f t="shared" si="3"/>
        <v>250</v>
      </c>
      <c r="T9" s="5">
        <f t="shared" si="4"/>
        <v>250</v>
      </c>
    </row>
    <row r="10" spans="1:20" x14ac:dyDescent="0.35">
      <c r="A10">
        <v>2</v>
      </c>
      <c r="B10">
        <v>0</v>
      </c>
      <c r="C10">
        <v>570.93446919999997</v>
      </c>
      <c r="D10">
        <v>12000</v>
      </c>
      <c r="E10">
        <v>208</v>
      </c>
    </row>
    <row r="11" spans="1:20" x14ac:dyDescent="0.35">
      <c r="A11">
        <v>2</v>
      </c>
      <c r="B11">
        <v>1</v>
      </c>
      <c r="C11">
        <v>806.06172360000005</v>
      </c>
      <c r="D11">
        <v>12000</v>
      </c>
      <c r="E11">
        <v>54</v>
      </c>
      <c r="J11" t="s">
        <v>2</v>
      </c>
    </row>
    <row r="12" spans="1:20" x14ac:dyDescent="0.35">
      <c r="A12">
        <v>2</v>
      </c>
      <c r="B12">
        <v>2</v>
      </c>
      <c r="C12">
        <v>199.2023744</v>
      </c>
      <c r="D12">
        <v>12000</v>
      </c>
      <c r="E12">
        <v>66</v>
      </c>
      <c r="I12" t="s">
        <v>0</v>
      </c>
      <c r="J12">
        <v>0</v>
      </c>
      <c r="K12">
        <v>1</v>
      </c>
      <c r="L12">
        <v>2</v>
      </c>
      <c r="M12">
        <v>3</v>
      </c>
      <c r="N12" t="s">
        <v>8</v>
      </c>
      <c r="O12" t="s">
        <v>10</v>
      </c>
    </row>
    <row r="13" spans="1:20" x14ac:dyDescent="0.35">
      <c r="A13">
        <v>2</v>
      </c>
      <c r="B13">
        <v>3</v>
      </c>
      <c r="C13">
        <v>986.11574010000004</v>
      </c>
      <c r="D13">
        <v>12000</v>
      </c>
      <c r="E13">
        <v>282</v>
      </c>
      <c r="I13">
        <v>0</v>
      </c>
      <c r="J13" s="1">
        <v>1</v>
      </c>
      <c r="K13" s="1">
        <v>0</v>
      </c>
      <c r="L13" s="1">
        <v>0</v>
      </c>
      <c r="M13" s="1">
        <v>0</v>
      </c>
      <c r="N13">
        <f>SUM(J13:M13)</f>
        <v>1</v>
      </c>
      <c r="O13">
        <v>208</v>
      </c>
      <c r="P13">
        <v>1</v>
      </c>
    </row>
    <row r="14" spans="1:20" x14ac:dyDescent="0.35">
      <c r="A14">
        <v>3</v>
      </c>
      <c r="B14">
        <v>0</v>
      </c>
      <c r="C14">
        <v>867.49855539999999</v>
      </c>
      <c r="D14">
        <v>12000</v>
      </c>
      <c r="E14">
        <v>208</v>
      </c>
      <c r="I14">
        <v>1</v>
      </c>
      <c r="J14" s="1">
        <v>0</v>
      </c>
      <c r="K14" s="1">
        <v>0</v>
      </c>
      <c r="L14" s="1">
        <v>0</v>
      </c>
      <c r="M14" s="1">
        <v>1</v>
      </c>
      <c r="N14">
        <f t="shared" ref="N14:N16" si="5">SUM(J14:M14)</f>
        <v>1</v>
      </c>
      <c r="O14">
        <v>54</v>
      </c>
      <c r="P14">
        <v>1</v>
      </c>
    </row>
    <row r="15" spans="1:20" x14ac:dyDescent="0.35">
      <c r="A15">
        <v>3</v>
      </c>
      <c r="B15">
        <v>1</v>
      </c>
      <c r="C15">
        <v>340.58425399999999</v>
      </c>
      <c r="D15">
        <v>12000</v>
      </c>
      <c r="E15">
        <v>54</v>
      </c>
      <c r="I15">
        <v>2</v>
      </c>
      <c r="J15" s="1">
        <v>0</v>
      </c>
      <c r="K15" s="1">
        <v>0</v>
      </c>
      <c r="L15" s="1">
        <v>0</v>
      </c>
      <c r="M15" s="1">
        <v>1</v>
      </c>
      <c r="N15">
        <f t="shared" si="5"/>
        <v>1</v>
      </c>
      <c r="O15">
        <v>66</v>
      </c>
      <c r="P15">
        <v>1</v>
      </c>
    </row>
    <row r="16" spans="1:20" x14ac:dyDescent="0.35">
      <c r="A16">
        <v>3</v>
      </c>
      <c r="B16">
        <v>2</v>
      </c>
      <c r="C16">
        <v>113.3047579</v>
      </c>
      <c r="D16">
        <v>12000</v>
      </c>
      <c r="E16">
        <v>66</v>
      </c>
      <c r="I16">
        <v>3</v>
      </c>
      <c r="J16" s="1">
        <v>0</v>
      </c>
      <c r="K16" s="1">
        <v>1</v>
      </c>
      <c r="L16" s="1">
        <v>0</v>
      </c>
      <c r="M16" s="1">
        <v>0</v>
      </c>
      <c r="N16">
        <f t="shared" si="5"/>
        <v>1</v>
      </c>
      <c r="O16">
        <v>282</v>
      </c>
      <c r="P16">
        <v>1</v>
      </c>
    </row>
    <row r="17" spans="1:16" x14ac:dyDescent="0.35">
      <c r="A17">
        <v>3</v>
      </c>
      <c r="B17">
        <v>3</v>
      </c>
      <c r="C17">
        <v>312.68434480000002</v>
      </c>
      <c r="D17">
        <v>12000</v>
      </c>
      <c r="E17">
        <v>282</v>
      </c>
      <c r="N17" s="4" t="s">
        <v>15</v>
      </c>
      <c r="P17">
        <f>SUMPRODUCT(Q6:T9,J13:M16,J25:M28)</f>
        <v>84000</v>
      </c>
    </row>
    <row r="18" spans="1:16" x14ac:dyDescent="0.35">
      <c r="I18" t="s">
        <v>9</v>
      </c>
      <c r="J18" s="2">
        <v>208</v>
      </c>
      <c r="K18" s="2">
        <v>54</v>
      </c>
      <c r="L18" s="2">
        <v>66</v>
      </c>
      <c r="M18" s="2">
        <v>282</v>
      </c>
      <c r="N18" t="s">
        <v>13</v>
      </c>
      <c r="O18">
        <f>H1*SUMPRODUCT(J25:M28,J13:M16)</f>
        <v>122000</v>
      </c>
    </row>
    <row r="19" spans="1:16" x14ac:dyDescent="0.35">
      <c r="I19" t="s">
        <v>7</v>
      </c>
      <c r="J19">
        <v>12000</v>
      </c>
      <c r="K19">
        <v>12000</v>
      </c>
      <c r="L19">
        <v>12000</v>
      </c>
      <c r="M19">
        <v>12000</v>
      </c>
      <c r="N19" t="s">
        <v>14</v>
      </c>
      <c r="O19">
        <f>H2*SUMPRODUCT(J6:M9,J13:M16,J25:M28)</f>
        <v>68282.777771999987</v>
      </c>
    </row>
    <row r="20" spans="1:16" x14ac:dyDescent="0.35">
      <c r="N20" t="s">
        <v>11</v>
      </c>
      <c r="O20" s="3">
        <f>O18+O19+P17</f>
        <v>274282.777772</v>
      </c>
    </row>
    <row r="23" spans="1:16" x14ac:dyDescent="0.35">
      <c r="J23" t="s">
        <v>2</v>
      </c>
    </row>
    <row r="24" spans="1:16" x14ac:dyDescent="0.35">
      <c r="I24" t="s">
        <v>0</v>
      </c>
      <c r="J24">
        <v>0</v>
      </c>
      <c r="K24">
        <v>1</v>
      </c>
      <c r="L24">
        <v>2</v>
      </c>
      <c r="M24">
        <v>3</v>
      </c>
    </row>
    <row r="25" spans="1:16" x14ac:dyDescent="0.35">
      <c r="I25">
        <v>0</v>
      </c>
      <c r="J25" s="5">
        <f>$O$13*J13</f>
        <v>208</v>
      </c>
      <c r="K25" s="5">
        <f>$O$13*K13</f>
        <v>0</v>
      </c>
      <c r="L25" s="5">
        <f t="shared" ref="L25:M25" si="6">$O$13*L13</f>
        <v>0</v>
      </c>
      <c r="M25" s="5">
        <f t="shared" si="6"/>
        <v>0</v>
      </c>
    </row>
    <row r="26" spans="1:16" x14ac:dyDescent="0.35">
      <c r="I26">
        <v>1</v>
      </c>
      <c r="J26" s="5">
        <f>$O$14*J14</f>
        <v>0</v>
      </c>
      <c r="K26" s="5">
        <f t="shared" ref="K26:M26" si="7">$O$14*K14</f>
        <v>0</v>
      </c>
      <c r="L26" s="5">
        <f t="shared" si="7"/>
        <v>0</v>
      </c>
      <c r="M26" s="5">
        <f t="shared" si="7"/>
        <v>54</v>
      </c>
    </row>
    <row r="27" spans="1:16" x14ac:dyDescent="0.35">
      <c r="I27">
        <v>2</v>
      </c>
      <c r="J27" s="5">
        <f>$O$15*J15</f>
        <v>0</v>
      </c>
      <c r="K27" s="5">
        <f t="shared" ref="K27:M27" si="8">$O$15*K15</f>
        <v>0</v>
      </c>
      <c r="L27" s="5">
        <f t="shared" si="8"/>
        <v>0</v>
      </c>
      <c r="M27" s="5">
        <f t="shared" si="8"/>
        <v>66</v>
      </c>
    </row>
    <row r="28" spans="1:16" x14ac:dyDescent="0.35">
      <c r="I28">
        <v>3</v>
      </c>
      <c r="J28" s="5">
        <f>$O$16*J16</f>
        <v>0</v>
      </c>
      <c r="K28" s="5">
        <f t="shared" ref="K28:M28" si="9">$O$16*K16</f>
        <v>282</v>
      </c>
      <c r="L28" s="5">
        <f t="shared" si="9"/>
        <v>0</v>
      </c>
      <c r="M28" s="5">
        <f t="shared" si="9"/>
        <v>0</v>
      </c>
    </row>
  </sheetData>
  <mergeCells count="1">
    <mergeCell ref="L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Yuke Luo</dc:creator>
  <cp:lastModifiedBy>Yuke Luo</cp:lastModifiedBy>
  <dcterms:created xsi:type="dcterms:W3CDTF">2019-12-13T00:17:57Z</dcterms:created>
  <dcterms:modified xsi:type="dcterms:W3CDTF">2019-12-14T01:24:41Z</dcterms:modified>
</cp:coreProperties>
</file>