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08" windowWidth="16260" windowHeight="8496" activeTab="1"/>
  </bookViews>
  <sheets>
    <sheet name="Табель" sheetId="1" r:id="rId1"/>
    <sheet name="Сортировка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38" i="2"/>
  <c r="H38" s="1"/>
  <c r="F38"/>
  <c r="E38"/>
  <c r="H29"/>
  <c r="I29" s="1"/>
  <c r="J29" s="1"/>
  <c r="H36"/>
  <c r="I36" s="1"/>
  <c r="H31"/>
  <c r="I31" s="1"/>
  <c r="H32"/>
  <c r="I32" s="1"/>
  <c r="J32" s="1"/>
  <c r="H34"/>
  <c r="I34" s="1"/>
  <c r="J34" s="1"/>
  <c r="H37"/>
  <c r="I37" s="1"/>
  <c r="H35"/>
  <c r="I35" s="1"/>
  <c r="H28"/>
  <c r="I28" s="1"/>
  <c r="J28" s="1"/>
  <c r="I33"/>
  <c r="J33" s="1"/>
  <c r="H33"/>
  <c r="H30"/>
  <c r="I30" s="1"/>
  <c r="G25"/>
  <c r="F25"/>
  <c r="E25"/>
  <c r="H23"/>
  <c r="I23" s="1"/>
  <c r="J23" s="1"/>
  <c r="H16"/>
  <c r="I16" s="1"/>
  <c r="H20"/>
  <c r="I20" s="1"/>
  <c r="H22"/>
  <c r="I22" s="1"/>
  <c r="H18"/>
  <c r="I18" s="1"/>
  <c r="H17"/>
  <c r="I17" s="1"/>
  <c r="H21"/>
  <c r="I21" s="1"/>
  <c r="H24"/>
  <c r="I24" s="1"/>
  <c r="H15"/>
  <c r="H19"/>
  <c r="I19" s="1"/>
  <c r="J19" s="1"/>
  <c r="H8"/>
  <c r="I8" s="1"/>
  <c r="J8" s="1"/>
  <c r="H2"/>
  <c r="I2" s="1"/>
  <c r="H6"/>
  <c r="I6" s="1"/>
  <c r="H9"/>
  <c r="I9" s="1"/>
  <c r="J9" s="1"/>
  <c r="H7"/>
  <c r="H10"/>
  <c r="I10" s="1"/>
  <c r="H5"/>
  <c r="I5" s="1"/>
  <c r="H3"/>
  <c r="I3" s="1"/>
  <c r="H4"/>
  <c r="I4" s="1"/>
  <c r="H11"/>
  <c r="I11" s="1"/>
  <c r="J11" s="1"/>
  <c r="G12"/>
  <c r="F12"/>
  <c r="E12"/>
  <c r="AF7" i="1"/>
  <c r="AF8"/>
  <c r="AF9"/>
  <c r="AF10"/>
  <c r="AF11"/>
  <c r="AF12"/>
  <c r="AF6"/>
  <c r="AE7"/>
  <c r="AE8"/>
  <c r="AE9"/>
  <c r="AE10"/>
  <c r="AE11"/>
  <c r="AE12"/>
  <c r="AE6"/>
  <c r="AD7"/>
  <c r="AD8"/>
  <c r="AD9"/>
  <c r="AD10"/>
  <c r="AD11"/>
  <c r="AD12"/>
  <c r="AD6"/>
  <c r="AC7"/>
  <c r="AC8"/>
  <c r="AC9"/>
  <c r="AC10"/>
  <c r="AC11"/>
  <c r="AC12"/>
  <c r="AC6"/>
  <c r="AB7"/>
  <c r="AB8"/>
  <c r="AB9"/>
  <c r="AB10"/>
  <c r="AB11"/>
  <c r="AB12"/>
  <c r="AB6"/>
  <c r="AA7"/>
  <c r="AA8"/>
  <c r="AA9"/>
  <c r="AA10"/>
  <c r="AA11"/>
  <c r="AA12"/>
  <c r="AA6"/>
  <c r="J16" i="2" l="1"/>
  <c r="J18"/>
  <c r="I15"/>
  <c r="J15" s="1"/>
  <c r="J20"/>
  <c r="J17"/>
  <c r="J21"/>
  <c r="H25"/>
  <c r="I25" s="1"/>
  <c r="J5"/>
  <c r="J6"/>
  <c r="J4"/>
  <c r="I7"/>
  <c r="J7" s="1"/>
  <c r="J10"/>
  <c r="J2"/>
  <c r="J3"/>
  <c r="H12"/>
  <c r="I38"/>
  <c r="J38" s="1"/>
  <c r="J35"/>
  <c r="J31"/>
  <c r="J30"/>
  <c r="J37"/>
  <c r="J36"/>
  <c r="J24"/>
  <c r="J22"/>
  <c r="J25" l="1"/>
  <c r="I12"/>
  <c r="J12" s="1"/>
</calcChain>
</file>

<file path=xl/sharedStrings.xml><?xml version="1.0" encoding="utf-8"?>
<sst xmlns="http://schemas.openxmlformats.org/spreadsheetml/2006/main" count="217" uniqueCount="82">
  <si>
    <t>ТАБЕЛЬ УЧЕТА РАБОЧЕГО ВРЕМЕНИ И РАСЧЕТА ЗАРПЛАТЫ</t>
  </si>
  <si>
    <t>ЗА ОКТЯБРЬ 2020г.</t>
  </si>
  <si>
    <t>Числа месяца</t>
  </si>
  <si>
    <t>Должность</t>
  </si>
  <si>
    <t>Оплата/час</t>
  </si>
  <si>
    <t>№ п/п</t>
  </si>
  <si>
    <t>Ф.И.О</t>
  </si>
  <si>
    <t>Отработано часов</t>
  </si>
  <si>
    <t>Начислено</t>
  </si>
  <si>
    <t>прогул</t>
  </si>
  <si>
    <t>болеет</t>
  </si>
  <si>
    <t>отпуск</t>
  </si>
  <si>
    <t>Дни явок</t>
  </si>
  <si>
    <t>профессор</t>
  </si>
  <si>
    <t>доцент</t>
  </si>
  <si>
    <t>ассистент</t>
  </si>
  <si>
    <t>01.10.20</t>
  </si>
  <si>
    <t>05.10.20</t>
  </si>
  <si>
    <t>02.10.20</t>
  </si>
  <si>
    <t>06.10.20</t>
  </si>
  <si>
    <t>07.10.20</t>
  </si>
  <si>
    <t>08.10.20</t>
  </si>
  <si>
    <t>09.10.20</t>
  </si>
  <si>
    <t>12.10.20</t>
  </si>
  <si>
    <t>13.10.20</t>
  </si>
  <si>
    <t>14.10.20</t>
  </si>
  <si>
    <t>15.10.20</t>
  </si>
  <si>
    <t>16.10.20</t>
  </si>
  <si>
    <t>19.10.20</t>
  </si>
  <si>
    <t>20.10.20</t>
  </si>
  <si>
    <t>21.10.20</t>
  </si>
  <si>
    <t>22.10.20</t>
  </si>
  <si>
    <t>23.10.20</t>
  </si>
  <si>
    <t>26.10.20</t>
  </si>
  <si>
    <t>27.10.20</t>
  </si>
  <si>
    <t>28.10.20</t>
  </si>
  <si>
    <t>29.10.20</t>
  </si>
  <si>
    <t>30.10.20</t>
  </si>
  <si>
    <t>Борисова О.В.</t>
  </si>
  <si>
    <t>Иванов О.Р.</t>
  </si>
  <si>
    <t>Климова С.С.</t>
  </si>
  <si>
    <t>Николаева Н.Н.</t>
  </si>
  <si>
    <t>Соколова И.Д.</t>
  </si>
  <si>
    <t>Федотов М.И.</t>
  </si>
  <si>
    <t>Чернов П.К.</t>
  </si>
  <si>
    <t>о</t>
  </si>
  <si>
    <t>п</t>
  </si>
  <si>
    <t>б</t>
  </si>
  <si>
    <t>Фамилия</t>
  </si>
  <si>
    <t>Имя</t>
  </si>
  <si>
    <t>Отчество</t>
  </si>
  <si>
    <t>январь</t>
  </si>
  <si>
    <t>февраль</t>
  </si>
  <si>
    <t>март</t>
  </si>
  <si>
    <t>Всего начислено</t>
  </si>
  <si>
    <t>Всего удержано</t>
  </si>
  <si>
    <t>Сумма к выдаче</t>
  </si>
  <si>
    <t>Петров</t>
  </si>
  <si>
    <t>Борисова</t>
  </si>
  <si>
    <t>Иванов</t>
  </si>
  <si>
    <t>Петрова</t>
  </si>
  <si>
    <t>Гринорьев</t>
  </si>
  <si>
    <t>Яковлев</t>
  </si>
  <si>
    <t>Евгений</t>
  </si>
  <si>
    <t>Елена</t>
  </si>
  <si>
    <t>Иван</t>
  </si>
  <si>
    <t>Федр</t>
  </si>
  <si>
    <t>Никанор</t>
  </si>
  <si>
    <t>Ирина</t>
  </si>
  <si>
    <t>Яков</t>
  </si>
  <si>
    <t>Алексей</t>
  </si>
  <si>
    <t>Сергей</t>
  </si>
  <si>
    <t>Федорович</t>
  </si>
  <si>
    <t>Васильевна</t>
  </si>
  <si>
    <t>Иванович</t>
  </si>
  <si>
    <t>Евгеньевич</t>
  </si>
  <si>
    <t>Петрович</t>
  </si>
  <si>
    <t>Николаевна</t>
  </si>
  <si>
    <t>Алексеевич</t>
  </si>
  <si>
    <t>Андреевич</t>
  </si>
  <si>
    <t>Васильевич</t>
  </si>
  <si>
    <t>ИТОГО: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</si>
</sst>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#,##0.00\ &quot;₽&quot;"/>
    <numFmt numFmtId="166" formatCode="#,##0.00\ _₽"/>
  </numFmts>
  <fonts count="3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textRotation="90"/>
    </xf>
    <xf numFmtId="0" fontId="0" fillId="0" borderId="1" xfId="0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164" fontId="0" fillId="0" borderId="2" xfId="0" applyNumberFormat="1" applyFill="1" applyBorder="1" applyAlignment="1">
      <alignment horizontal="center" vertical="center" textRotation="90"/>
    </xf>
    <xf numFmtId="165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wrapText="1"/>
    </xf>
    <xf numFmtId="166" fontId="0" fillId="0" borderId="1" xfId="0" applyNumberFormat="1" applyBorder="1"/>
    <xf numFmtId="166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16527777777777777"/>
          <c:y val="0.1736111111111111"/>
          <c:w val="0.63888888888888884"/>
          <c:h val="0.60185185185185186"/>
        </c:manualLayout>
      </c:layout>
      <c:pie3DChart>
        <c:varyColors val="1"/>
        <c:ser>
          <c:idx val="0"/>
          <c:order val="0"/>
          <c:explosion val="25"/>
          <c:dLbls>
            <c:dLbl>
              <c:idx val="2"/>
              <c:layout>
                <c:manualLayout>
                  <c:x val="2.0125348488558406E-4"/>
                  <c:y val="-1.3764343506648445E-2"/>
                </c:manualLayout>
              </c:layout>
              <c:showVal val="1"/>
              <c:showCatName val="1"/>
            </c:dLbl>
            <c:dLbl>
              <c:idx val="3"/>
              <c:layout>
                <c:manualLayout>
                  <c:x val="1.8088801399825074E-2"/>
                  <c:y val="5.1814304461942254E-2"/>
                </c:manualLayout>
              </c:layout>
              <c:showVal val="1"/>
              <c:showCatName val="1"/>
            </c:dLbl>
            <c:dLbl>
              <c:idx val="4"/>
              <c:layout>
                <c:manualLayout>
                  <c:x val="1.5248226950354609E-2"/>
                  <c:y val="9.0442362060114384E-2"/>
                </c:manualLayout>
              </c:layout>
              <c:showVal val="1"/>
              <c:showCatName val="1"/>
            </c:dLbl>
            <c:showVal val="1"/>
            <c:showCatName val="1"/>
          </c:dLbls>
          <c:cat>
            <c:strRef>
              <c:f>Табель!$B$6:$B$12</c:f>
              <c:strCache>
                <c:ptCount val="7"/>
                <c:pt idx="0">
                  <c:v>Борисова О.В.</c:v>
                </c:pt>
                <c:pt idx="1">
                  <c:v>Иванов О.Р.</c:v>
                </c:pt>
                <c:pt idx="2">
                  <c:v>Климова С.С.</c:v>
                </c:pt>
                <c:pt idx="3">
                  <c:v>Николаева Н.Н.</c:v>
                </c:pt>
                <c:pt idx="4">
                  <c:v>Соколова И.Д.</c:v>
                </c:pt>
                <c:pt idx="5">
                  <c:v>Федотов М.И.</c:v>
                </c:pt>
                <c:pt idx="6">
                  <c:v>Чернов П.К.</c:v>
                </c:pt>
              </c:strCache>
            </c:strRef>
          </c:cat>
          <c:val>
            <c:numRef>
              <c:f>Табель!$AE$6:$AE$12</c:f>
              <c:numCache>
                <c:formatCode>General</c:formatCode>
                <c:ptCount val="7"/>
                <c:pt idx="0">
                  <c:v>112</c:v>
                </c:pt>
                <c:pt idx="1">
                  <c:v>120</c:v>
                </c:pt>
                <c:pt idx="2">
                  <c:v>120</c:v>
                </c:pt>
                <c:pt idx="3">
                  <c:v>176</c:v>
                </c:pt>
                <c:pt idx="4">
                  <c:v>128</c:v>
                </c:pt>
                <c:pt idx="5">
                  <c:v>136</c:v>
                </c:pt>
                <c:pt idx="6">
                  <c:v>80</c:v>
                </c:pt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Начислено</c:v>
          </c:tx>
          <c:cat>
            <c:strRef>
              <c:f>Табель!$B$6:$B$12</c:f>
              <c:strCache>
                <c:ptCount val="7"/>
                <c:pt idx="0">
                  <c:v>Борисова О.В.</c:v>
                </c:pt>
                <c:pt idx="1">
                  <c:v>Иванов О.Р.</c:v>
                </c:pt>
                <c:pt idx="2">
                  <c:v>Климова С.С.</c:v>
                </c:pt>
                <c:pt idx="3">
                  <c:v>Николаева Н.Н.</c:v>
                </c:pt>
                <c:pt idx="4">
                  <c:v>Соколова И.Д.</c:v>
                </c:pt>
                <c:pt idx="5">
                  <c:v>Федотов М.И.</c:v>
                </c:pt>
                <c:pt idx="6">
                  <c:v>Чернов П.К.</c:v>
                </c:pt>
              </c:strCache>
            </c:strRef>
          </c:cat>
          <c:val>
            <c:numRef>
              <c:f>Табель!$AF$6:$AF$12</c:f>
              <c:numCache>
                <c:formatCode>#,##0.00\ "₽"</c:formatCode>
                <c:ptCount val="7"/>
                <c:pt idx="0">
                  <c:v>33600</c:v>
                </c:pt>
                <c:pt idx="1">
                  <c:v>27600</c:v>
                </c:pt>
                <c:pt idx="2">
                  <c:v>21360</c:v>
                </c:pt>
                <c:pt idx="3">
                  <c:v>31328</c:v>
                </c:pt>
                <c:pt idx="4">
                  <c:v>28160</c:v>
                </c:pt>
                <c:pt idx="5">
                  <c:v>38080</c:v>
                </c:pt>
                <c:pt idx="6">
                  <c:v>16000</c:v>
                </c:pt>
              </c:numCache>
            </c:numRef>
          </c:val>
        </c:ser>
        <c:dLbls/>
        <c:gapWidth val="75"/>
        <c:shape val="box"/>
        <c:axId val="71227648"/>
        <c:axId val="71303168"/>
        <c:axId val="0"/>
      </c:bar3DChart>
      <c:catAx>
        <c:axId val="71227648"/>
        <c:scaling>
          <c:orientation val="minMax"/>
        </c:scaling>
        <c:axPos val="b"/>
        <c:majorTickMark val="none"/>
        <c:tickLblPos val="nextTo"/>
        <c:crossAx val="71303168"/>
        <c:crosses val="autoZero"/>
        <c:auto val="1"/>
        <c:lblAlgn val="ctr"/>
        <c:lblOffset val="100"/>
      </c:catAx>
      <c:valAx>
        <c:axId val="71303168"/>
        <c:scaling>
          <c:orientation val="minMax"/>
        </c:scaling>
        <c:axPos val="l"/>
        <c:majorGridlines/>
        <c:numFmt formatCode="#,##0.00\ &quot;₽&quot;" sourceLinked="1"/>
        <c:majorTickMark val="none"/>
        <c:tickLblPos val="nextTo"/>
        <c:spPr>
          <a:ln w="9525">
            <a:noFill/>
          </a:ln>
        </c:spPr>
        <c:crossAx val="712276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175260</xdr:rowOff>
    </xdr:from>
    <xdr:to>
      <xdr:col>12</xdr:col>
      <xdr:colOff>0</xdr:colOff>
      <xdr:row>28</xdr:row>
      <xdr:rowOff>15240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13</xdr:row>
      <xdr:rowOff>15240</xdr:rowOff>
    </xdr:from>
    <xdr:to>
      <xdr:col>31</xdr:col>
      <xdr:colOff>350520</xdr:colOff>
      <xdr:row>28</xdr:row>
      <xdr:rowOff>15240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"/>
  <sheetViews>
    <sheetView topLeftCell="A3" workbookViewId="0">
      <selection activeCell="AG25" sqref="AG25"/>
    </sheetView>
  </sheetViews>
  <sheetFormatPr defaultRowHeight="14.4"/>
  <cols>
    <col min="1" max="1" width="5.109375" customWidth="1"/>
    <col min="2" max="2" width="18.44140625" customWidth="1"/>
    <col min="3" max="3" width="11.44140625" customWidth="1"/>
    <col min="5" max="5" width="4.21875" customWidth="1"/>
    <col min="6" max="6" width="3.5546875" customWidth="1"/>
    <col min="7" max="7" width="3.88671875" customWidth="1"/>
    <col min="8" max="8" width="3.5546875" customWidth="1"/>
    <col min="9" max="9" width="3.6640625" customWidth="1"/>
    <col min="10" max="10" width="3.33203125" customWidth="1"/>
    <col min="11" max="13" width="3.44140625" customWidth="1"/>
    <col min="14" max="14" width="3.88671875" customWidth="1"/>
    <col min="15" max="15" width="3.44140625" customWidth="1"/>
    <col min="16" max="16" width="3.109375" customWidth="1"/>
    <col min="17" max="18" width="3.44140625" customWidth="1"/>
    <col min="19" max="19" width="3.6640625" customWidth="1"/>
    <col min="20" max="20" width="3.44140625" customWidth="1"/>
    <col min="21" max="21" width="4.109375" customWidth="1"/>
    <col min="22" max="22" width="3.6640625" customWidth="1"/>
    <col min="23" max="23" width="3.77734375" customWidth="1"/>
    <col min="24" max="24" width="3.21875" customWidth="1"/>
    <col min="25" max="25" width="3.88671875" customWidth="1"/>
    <col min="26" max="26" width="3.5546875" customWidth="1"/>
    <col min="27" max="27" width="4.109375" customWidth="1"/>
    <col min="28" max="28" width="3.6640625" customWidth="1"/>
    <col min="29" max="29" width="3.21875" customWidth="1"/>
    <col min="30" max="30" width="3.6640625" customWidth="1"/>
    <col min="31" max="31" width="7.6640625" customWidth="1"/>
    <col min="32" max="32" width="10.33203125" bestFit="1" customWidth="1"/>
  </cols>
  <sheetData>
    <row r="1" spans="1:3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12" t="s">
        <v>5</v>
      </c>
      <c r="B4" s="10" t="s">
        <v>6</v>
      </c>
      <c r="C4" s="10" t="s">
        <v>3</v>
      </c>
      <c r="D4" s="11" t="s">
        <v>4</v>
      </c>
      <c r="E4" s="10" t="s">
        <v>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3" t="s">
        <v>12</v>
      </c>
      <c r="AB4" s="14"/>
      <c r="AC4" s="14"/>
      <c r="AD4" s="14"/>
      <c r="AE4" s="13" t="s">
        <v>7</v>
      </c>
      <c r="AF4" s="7" t="s">
        <v>8</v>
      </c>
    </row>
    <row r="5" spans="1:32" ht="50.4" customHeight="1">
      <c r="A5" s="12"/>
      <c r="B5" s="10"/>
      <c r="C5" s="10"/>
      <c r="D5" s="11"/>
      <c r="E5" s="6" t="s">
        <v>16</v>
      </c>
      <c r="F5" s="6" t="s">
        <v>18</v>
      </c>
      <c r="G5" s="6" t="s">
        <v>17</v>
      </c>
      <c r="H5" s="6" t="s">
        <v>19</v>
      </c>
      <c r="I5" s="6" t="s">
        <v>20</v>
      </c>
      <c r="J5" s="6" t="s">
        <v>21</v>
      </c>
      <c r="K5" s="6" t="s">
        <v>22</v>
      </c>
      <c r="L5" s="6" t="s">
        <v>23</v>
      </c>
      <c r="M5" s="6" t="s">
        <v>24</v>
      </c>
      <c r="N5" s="6" t="s">
        <v>25</v>
      </c>
      <c r="O5" s="6" t="s">
        <v>26</v>
      </c>
      <c r="P5" s="6" t="s">
        <v>27</v>
      </c>
      <c r="Q5" s="6" t="s">
        <v>28</v>
      </c>
      <c r="R5" s="6" t="s">
        <v>29</v>
      </c>
      <c r="S5" s="6" t="s">
        <v>30</v>
      </c>
      <c r="T5" s="6" t="s">
        <v>31</v>
      </c>
      <c r="U5" s="6" t="s">
        <v>32</v>
      </c>
      <c r="V5" s="6" t="s">
        <v>33</v>
      </c>
      <c r="W5" s="6" t="s">
        <v>34</v>
      </c>
      <c r="X5" s="6" t="s">
        <v>35</v>
      </c>
      <c r="Y5" s="6" t="s">
        <v>36</v>
      </c>
      <c r="Z5" s="15" t="s">
        <v>37</v>
      </c>
      <c r="AA5" s="13"/>
      <c r="AB5" s="2" t="s">
        <v>11</v>
      </c>
      <c r="AC5" s="2" t="s">
        <v>10</v>
      </c>
      <c r="AD5" s="2" t="s">
        <v>9</v>
      </c>
      <c r="AE5" s="13"/>
      <c r="AF5" s="7"/>
    </row>
    <row r="6" spans="1:32">
      <c r="A6" s="1">
        <v>1</v>
      </c>
      <c r="B6" s="1" t="s">
        <v>38</v>
      </c>
      <c r="C6" s="4" t="s">
        <v>13</v>
      </c>
      <c r="D6" s="16">
        <v>300</v>
      </c>
      <c r="E6" s="5">
        <v>8</v>
      </c>
      <c r="F6" s="5">
        <v>8</v>
      </c>
      <c r="G6" s="5">
        <v>8</v>
      </c>
      <c r="H6" s="5">
        <v>8</v>
      </c>
      <c r="I6" s="5">
        <v>8</v>
      </c>
      <c r="J6" s="5" t="s">
        <v>45</v>
      </c>
      <c r="K6" s="5" t="s">
        <v>45</v>
      </c>
      <c r="L6" s="5" t="s">
        <v>45</v>
      </c>
      <c r="M6" s="5" t="s">
        <v>45</v>
      </c>
      <c r="N6" s="5" t="s">
        <v>45</v>
      </c>
      <c r="O6" s="5" t="s">
        <v>45</v>
      </c>
      <c r="P6" s="5" t="s">
        <v>45</v>
      </c>
      <c r="Q6" s="5" t="s">
        <v>45</v>
      </c>
      <c r="R6" s="5">
        <v>8</v>
      </c>
      <c r="S6" s="5">
        <v>8</v>
      </c>
      <c r="T6" s="5">
        <v>8</v>
      </c>
      <c r="U6" s="5">
        <v>8</v>
      </c>
      <c r="V6" s="5">
        <v>8</v>
      </c>
      <c r="W6" s="5">
        <v>8</v>
      </c>
      <c r="X6" s="5">
        <v>8</v>
      </c>
      <c r="Y6" s="5">
        <v>8</v>
      </c>
      <c r="Z6" s="5">
        <v>8</v>
      </c>
      <c r="AA6" s="1">
        <f>COUNT(E6:Z6)</f>
        <v>14</v>
      </c>
      <c r="AB6" s="1">
        <f>COUNTIF(E6:Z6,"о")</f>
        <v>8</v>
      </c>
      <c r="AC6" s="1">
        <f>COUNTIF(E6:Z6,"б")</f>
        <v>0</v>
      </c>
      <c r="AD6" s="1">
        <f>COUNTIF(E6:Z6,"п")</f>
        <v>0</v>
      </c>
      <c r="AE6" s="1">
        <f>AA6*8</f>
        <v>112</v>
      </c>
      <c r="AF6" s="16">
        <f>AE6*D6</f>
        <v>33600</v>
      </c>
    </row>
    <row r="7" spans="1:32">
      <c r="A7" s="1">
        <v>2</v>
      </c>
      <c r="B7" s="1" t="s">
        <v>39</v>
      </c>
      <c r="C7" s="4" t="s">
        <v>14</v>
      </c>
      <c r="D7" s="16">
        <v>230</v>
      </c>
      <c r="E7" s="5">
        <v>8</v>
      </c>
      <c r="F7" s="5">
        <v>8</v>
      </c>
      <c r="G7" s="5">
        <v>8</v>
      </c>
      <c r="H7" s="5">
        <v>8</v>
      </c>
      <c r="I7" s="5">
        <v>8</v>
      </c>
      <c r="J7" s="5">
        <v>8</v>
      </c>
      <c r="K7" s="5">
        <v>8</v>
      </c>
      <c r="L7" s="5">
        <v>8</v>
      </c>
      <c r="M7" s="5">
        <v>8</v>
      </c>
      <c r="N7" s="5">
        <v>8</v>
      </c>
      <c r="O7" s="5" t="s">
        <v>45</v>
      </c>
      <c r="P7" s="5" t="s">
        <v>45</v>
      </c>
      <c r="Q7" s="5" t="s">
        <v>45</v>
      </c>
      <c r="R7" s="5" t="s">
        <v>45</v>
      </c>
      <c r="S7" s="5" t="s">
        <v>45</v>
      </c>
      <c r="T7" s="5" t="s">
        <v>45</v>
      </c>
      <c r="U7" s="5" t="s">
        <v>45</v>
      </c>
      <c r="V7" s="5">
        <v>8</v>
      </c>
      <c r="W7" s="5">
        <v>8</v>
      </c>
      <c r="X7" s="5">
        <v>8</v>
      </c>
      <c r="Y7" s="5">
        <v>8</v>
      </c>
      <c r="Z7" s="5">
        <v>8</v>
      </c>
      <c r="AA7" s="1">
        <f t="shared" ref="AA7:AA12" si="0">COUNT(E7:Z7)</f>
        <v>15</v>
      </c>
      <c r="AB7" s="1">
        <f t="shared" ref="AB7:AB12" si="1">COUNTIF(E7:Z7,"о")</f>
        <v>7</v>
      </c>
      <c r="AC7" s="1">
        <f t="shared" ref="AC7:AC12" si="2">COUNTIF(E7:Z7,"б")</f>
        <v>0</v>
      </c>
      <c r="AD7" s="1">
        <f t="shared" ref="AD7:AD12" si="3">COUNTIF(E7:Z7,"п")</f>
        <v>0</v>
      </c>
      <c r="AE7" s="1">
        <f t="shared" ref="AE7:AE12" si="4">AA7*8</f>
        <v>120</v>
      </c>
      <c r="AF7" s="16">
        <f t="shared" ref="AF7:AF12" si="5">AE7*D7</f>
        <v>27600</v>
      </c>
    </row>
    <row r="8" spans="1:32">
      <c r="A8" s="1">
        <v>3</v>
      </c>
      <c r="B8" s="1" t="s">
        <v>40</v>
      </c>
      <c r="C8" s="4" t="s">
        <v>15</v>
      </c>
      <c r="D8" s="16">
        <v>178</v>
      </c>
      <c r="E8" s="5">
        <v>8</v>
      </c>
      <c r="F8" s="5">
        <v>8</v>
      </c>
      <c r="G8" s="5" t="s">
        <v>46</v>
      </c>
      <c r="H8" s="5" t="s">
        <v>46</v>
      </c>
      <c r="I8" s="5" t="s">
        <v>47</v>
      </c>
      <c r="J8" s="5" t="s">
        <v>47</v>
      </c>
      <c r="K8" s="5" t="s">
        <v>47</v>
      </c>
      <c r="L8" s="5" t="s">
        <v>47</v>
      </c>
      <c r="M8" s="5" t="s">
        <v>47</v>
      </c>
      <c r="N8" s="5">
        <v>8</v>
      </c>
      <c r="O8" s="5">
        <v>8</v>
      </c>
      <c r="P8" s="5">
        <v>8</v>
      </c>
      <c r="Q8" s="5">
        <v>8</v>
      </c>
      <c r="R8" s="5">
        <v>8</v>
      </c>
      <c r="S8" s="5">
        <v>8</v>
      </c>
      <c r="T8" s="5">
        <v>8</v>
      </c>
      <c r="U8" s="5">
        <v>8</v>
      </c>
      <c r="V8" s="5">
        <v>8</v>
      </c>
      <c r="W8" s="5">
        <v>8</v>
      </c>
      <c r="X8" s="5">
        <v>8</v>
      </c>
      <c r="Y8" s="5">
        <v>8</v>
      </c>
      <c r="Z8" s="5">
        <v>8</v>
      </c>
      <c r="AA8" s="1">
        <f t="shared" si="0"/>
        <v>15</v>
      </c>
      <c r="AB8" s="1">
        <f t="shared" si="1"/>
        <v>0</v>
      </c>
      <c r="AC8" s="1">
        <f t="shared" si="2"/>
        <v>5</v>
      </c>
      <c r="AD8" s="1">
        <f t="shared" si="3"/>
        <v>2</v>
      </c>
      <c r="AE8" s="1">
        <f t="shared" si="4"/>
        <v>120</v>
      </c>
      <c r="AF8" s="16">
        <f t="shared" si="5"/>
        <v>21360</v>
      </c>
    </row>
    <row r="9" spans="1:32">
      <c r="A9" s="1">
        <v>4</v>
      </c>
      <c r="B9" s="1" t="s">
        <v>41</v>
      </c>
      <c r="C9" s="4" t="s">
        <v>15</v>
      </c>
      <c r="D9" s="16">
        <v>178</v>
      </c>
      <c r="E9" s="5">
        <v>8</v>
      </c>
      <c r="F9" s="5">
        <v>8</v>
      </c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8</v>
      </c>
      <c r="M9" s="5">
        <v>8</v>
      </c>
      <c r="N9" s="5">
        <v>8</v>
      </c>
      <c r="O9" s="5">
        <v>8</v>
      </c>
      <c r="P9" s="5">
        <v>8</v>
      </c>
      <c r="Q9" s="5">
        <v>8</v>
      </c>
      <c r="R9" s="5">
        <v>8</v>
      </c>
      <c r="S9" s="5">
        <v>8</v>
      </c>
      <c r="T9" s="5">
        <v>8</v>
      </c>
      <c r="U9" s="5">
        <v>8</v>
      </c>
      <c r="V9" s="5">
        <v>8</v>
      </c>
      <c r="W9" s="5">
        <v>8</v>
      </c>
      <c r="X9" s="5">
        <v>8</v>
      </c>
      <c r="Y9" s="5">
        <v>8</v>
      </c>
      <c r="Z9" s="5">
        <v>8</v>
      </c>
      <c r="AA9" s="1">
        <f t="shared" si="0"/>
        <v>22</v>
      </c>
      <c r="AB9" s="1">
        <f t="shared" si="1"/>
        <v>0</v>
      </c>
      <c r="AC9" s="1">
        <f t="shared" si="2"/>
        <v>0</v>
      </c>
      <c r="AD9" s="1">
        <f t="shared" si="3"/>
        <v>0</v>
      </c>
      <c r="AE9" s="1">
        <f t="shared" si="4"/>
        <v>176</v>
      </c>
      <c r="AF9" s="16">
        <f t="shared" si="5"/>
        <v>31328</v>
      </c>
    </row>
    <row r="10" spans="1:32">
      <c r="A10" s="1">
        <v>5</v>
      </c>
      <c r="B10" s="1" t="s">
        <v>42</v>
      </c>
      <c r="C10" s="4" t="s">
        <v>14</v>
      </c>
      <c r="D10" s="16">
        <v>220</v>
      </c>
      <c r="E10" s="5" t="s">
        <v>47</v>
      </c>
      <c r="F10" s="5" t="s">
        <v>47</v>
      </c>
      <c r="G10" s="5" t="s">
        <v>47</v>
      </c>
      <c r="H10" s="5" t="s">
        <v>47</v>
      </c>
      <c r="I10" s="5" t="s">
        <v>47</v>
      </c>
      <c r="J10" s="5" t="s">
        <v>47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  <c r="U10" s="5">
        <v>8</v>
      </c>
      <c r="V10" s="5">
        <v>8</v>
      </c>
      <c r="W10" s="5">
        <v>8</v>
      </c>
      <c r="X10" s="5">
        <v>8</v>
      </c>
      <c r="Y10" s="5">
        <v>8</v>
      </c>
      <c r="Z10" s="5">
        <v>8</v>
      </c>
      <c r="AA10" s="1">
        <f t="shared" si="0"/>
        <v>16</v>
      </c>
      <c r="AB10" s="1">
        <f t="shared" si="1"/>
        <v>0</v>
      </c>
      <c r="AC10" s="1">
        <f t="shared" si="2"/>
        <v>6</v>
      </c>
      <c r="AD10" s="1">
        <f t="shared" si="3"/>
        <v>0</v>
      </c>
      <c r="AE10" s="1">
        <f t="shared" si="4"/>
        <v>128</v>
      </c>
      <c r="AF10" s="16">
        <f t="shared" si="5"/>
        <v>28160</v>
      </c>
    </row>
    <row r="11" spans="1:32">
      <c r="A11" s="1">
        <v>6</v>
      </c>
      <c r="B11" s="1" t="s">
        <v>43</v>
      </c>
      <c r="C11" s="4" t="s">
        <v>13</v>
      </c>
      <c r="D11" s="16">
        <v>280</v>
      </c>
      <c r="E11" s="5">
        <v>8</v>
      </c>
      <c r="F11" s="5">
        <v>8</v>
      </c>
      <c r="G11" s="5">
        <v>8</v>
      </c>
      <c r="H11" s="5">
        <v>8</v>
      </c>
      <c r="I11" s="5">
        <v>8</v>
      </c>
      <c r="J11" s="5">
        <v>8</v>
      </c>
      <c r="K11" s="5">
        <v>8</v>
      </c>
      <c r="L11" s="5">
        <v>8</v>
      </c>
      <c r="M11" s="5">
        <v>8</v>
      </c>
      <c r="N11" s="5">
        <v>8</v>
      </c>
      <c r="O11" s="5">
        <v>8</v>
      </c>
      <c r="P11" s="5">
        <v>8</v>
      </c>
      <c r="Q11" s="5">
        <v>8</v>
      </c>
      <c r="R11" s="5">
        <v>8</v>
      </c>
      <c r="S11" s="5">
        <v>8</v>
      </c>
      <c r="T11" s="5">
        <v>8</v>
      </c>
      <c r="U11" s="5">
        <v>8</v>
      </c>
      <c r="V11" s="5" t="s">
        <v>45</v>
      </c>
      <c r="W11" s="5" t="s">
        <v>45</v>
      </c>
      <c r="X11" s="5" t="s">
        <v>45</v>
      </c>
      <c r="Y11" s="5" t="s">
        <v>45</v>
      </c>
      <c r="Z11" s="5" t="s">
        <v>45</v>
      </c>
      <c r="AA11" s="1">
        <f t="shared" si="0"/>
        <v>17</v>
      </c>
      <c r="AB11" s="1">
        <f t="shared" si="1"/>
        <v>5</v>
      </c>
      <c r="AC11" s="1">
        <f t="shared" si="2"/>
        <v>0</v>
      </c>
      <c r="AD11" s="1">
        <f t="shared" si="3"/>
        <v>0</v>
      </c>
      <c r="AE11" s="1">
        <f t="shared" si="4"/>
        <v>136</v>
      </c>
      <c r="AF11" s="16">
        <f t="shared" si="5"/>
        <v>38080</v>
      </c>
    </row>
    <row r="12" spans="1:32">
      <c r="A12" s="1">
        <v>7</v>
      </c>
      <c r="B12" s="1" t="s">
        <v>44</v>
      </c>
      <c r="C12" s="4" t="s">
        <v>14</v>
      </c>
      <c r="D12" s="16">
        <v>200</v>
      </c>
      <c r="E12" s="5">
        <v>8</v>
      </c>
      <c r="F12" s="5">
        <v>8</v>
      </c>
      <c r="G12" s="5">
        <v>8</v>
      </c>
      <c r="H12" s="5">
        <v>8</v>
      </c>
      <c r="I12" s="5" t="s">
        <v>45</v>
      </c>
      <c r="J12" s="5" t="s">
        <v>45</v>
      </c>
      <c r="K12" s="5" t="s">
        <v>45</v>
      </c>
      <c r="L12" s="5" t="s">
        <v>45</v>
      </c>
      <c r="M12" s="5" t="s">
        <v>45</v>
      </c>
      <c r="N12" s="5" t="s">
        <v>45</v>
      </c>
      <c r="O12" s="5">
        <v>8</v>
      </c>
      <c r="P12" s="5">
        <v>8</v>
      </c>
      <c r="Q12" s="5">
        <v>8</v>
      </c>
      <c r="R12" s="5">
        <v>8</v>
      </c>
      <c r="S12" s="5">
        <v>8</v>
      </c>
      <c r="T12" s="5">
        <v>8</v>
      </c>
      <c r="U12" s="5" t="s">
        <v>47</v>
      </c>
      <c r="V12" s="5" t="s">
        <v>47</v>
      </c>
      <c r="W12" s="5" t="s">
        <v>47</v>
      </c>
      <c r="X12" s="5" t="s">
        <v>47</v>
      </c>
      <c r="Y12" s="5" t="s">
        <v>47</v>
      </c>
      <c r="Z12" s="5" t="s">
        <v>47</v>
      </c>
      <c r="AA12" s="1">
        <f t="shared" si="0"/>
        <v>10</v>
      </c>
      <c r="AB12" s="1">
        <f t="shared" si="1"/>
        <v>6</v>
      </c>
      <c r="AC12" s="1">
        <f t="shared" si="2"/>
        <v>6</v>
      </c>
      <c r="AD12" s="1">
        <f t="shared" si="3"/>
        <v>0</v>
      </c>
      <c r="AE12" s="1">
        <f t="shared" si="4"/>
        <v>80</v>
      </c>
      <c r="AF12" s="16">
        <f t="shared" si="5"/>
        <v>16000</v>
      </c>
    </row>
  </sheetData>
  <mergeCells count="11">
    <mergeCell ref="AF4:AF5"/>
    <mergeCell ref="A1:AF1"/>
    <mergeCell ref="A2:AF2"/>
    <mergeCell ref="E4:Z4"/>
    <mergeCell ref="C4:C5"/>
    <mergeCell ref="B4:B5"/>
    <mergeCell ref="D4:D5"/>
    <mergeCell ref="A4:A5"/>
    <mergeCell ref="AA4:AA5"/>
    <mergeCell ref="AB4:AD4"/>
    <mergeCell ref="AE4:AE5"/>
  </mergeCells>
  <dataValidations count="1">
    <dataValidation type="decimal" allowBlank="1" showInputMessage="1" showErrorMessage="1" error="ОШИБКА!!! НЕ МЕНЕЕ 150 РУБ. И НЕ БОЛЕЕ 300 РУБ." prompt="БУДЬТЕ ВНИМАТЕЛЬНЫ ПРИ ВВОДЕ ПОЧАСОВОЙ ОПЛАТЫ!!!" sqref="D6:D12">
      <formula1>150</formula1>
      <formula2>300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8"/>
  <sheetViews>
    <sheetView tabSelected="1" topLeftCell="A19" workbookViewId="0">
      <selection activeCell="L29" sqref="L29"/>
    </sheetView>
  </sheetViews>
  <sheetFormatPr defaultRowHeight="14.4"/>
  <cols>
    <col min="1" max="1" width="6.109375" customWidth="1"/>
    <col min="2" max="2" width="11.33203125" customWidth="1"/>
    <col min="4" max="4" width="12" customWidth="1"/>
    <col min="5" max="6" width="11.5546875" customWidth="1"/>
    <col min="7" max="7" width="11.21875" customWidth="1"/>
    <col min="8" max="8" width="11.88671875" customWidth="1"/>
    <col min="9" max="9" width="12" customWidth="1"/>
    <col min="10" max="11" width="11.33203125" bestFit="1" customWidth="1"/>
  </cols>
  <sheetData>
    <row r="1" spans="1:11" ht="61.8" customHeight="1">
      <c r="A1" s="20" t="s">
        <v>5</v>
      </c>
      <c r="B1" s="17" t="s">
        <v>48</v>
      </c>
      <c r="C1" s="17" t="s">
        <v>49</v>
      </c>
      <c r="D1" s="17" t="s">
        <v>50</v>
      </c>
      <c r="E1" s="19" t="s">
        <v>51</v>
      </c>
      <c r="F1" s="19" t="s">
        <v>52</v>
      </c>
      <c r="G1" s="19" t="s">
        <v>53</v>
      </c>
      <c r="H1" s="20" t="s">
        <v>54</v>
      </c>
      <c r="I1" s="20" t="s">
        <v>55</v>
      </c>
      <c r="J1" s="20" t="s">
        <v>56</v>
      </c>
    </row>
    <row r="2" spans="1:11">
      <c r="A2" s="1"/>
      <c r="B2" s="1" t="s">
        <v>58</v>
      </c>
      <c r="C2" s="1" t="s">
        <v>64</v>
      </c>
      <c r="D2" s="1" t="s">
        <v>73</v>
      </c>
      <c r="E2" s="16">
        <v>29560</v>
      </c>
      <c r="F2" s="21">
        <v>26560</v>
      </c>
      <c r="G2" s="21">
        <v>28500</v>
      </c>
      <c r="H2" s="16">
        <f>E2+F2+G2</f>
        <v>84620</v>
      </c>
      <c r="I2" s="16">
        <f>H2%*13</f>
        <v>11000.6</v>
      </c>
      <c r="J2" s="16">
        <f>H2-I2</f>
        <v>73619.399999999994</v>
      </c>
    </row>
    <row r="3" spans="1:11">
      <c r="A3" s="1"/>
      <c r="B3" s="1" t="s">
        <v>61</v>
      </c>
      <c r="C3" s="1" t="s">
        <v>69</v>
      </c>
      <c r="D3" s="1" t="s">
        <v>80</v>
      </c>
      <c r="E3" s="16">
        <v>27890</v>
      </c>
      <c r="F3" s="23">
        <v>27500</v>
      </c>
      <c r="G3" s="16">
        <v>26680</v>
      </c>
      <c r="H3" s="16">
        <f>E3+F3+G3</f>
        <v>82070</v>
      </c>
      <c r="I3" s="16">
        <f>H3%*13</f>
        <v>10669.1</v>
      </c>
      <c r="J3" s="16">
        <f>H3-I3</f>
        <v>71400.899999999994</v>
      </c>
    </row>
    <row r="4" spans="1:11">
      <c r="A4" s="1"/>
      <c r="B4" s="1" t="s">
        <v>59</v>
      </c>
      <c r="C4" s="1" t="s">
        <v>70</v>
      </c>
      <c r="D4" s="1" t="s">
        <v>78</v>
      </c>
      <c r="E4" s="16">
        <v>29540</v>
      </c>
      <c r="F4" s="16">
        <v>28650</v>
      </c>
      <c r="G4" s="23">
        <v>28450</v>
      </c>
      <c r="H4" s="16">
        <f>E4+F4+G4</f>
        <v>86640</v>
      </c>
      <c r="I4" s="16">
        <f>H4%*13</f>
        <v>11263.199999999999</v>
      </c>
      <c r="J4" s="16">
        <f>H4-I4</f>
        <v>75376.800000000003</v>
      </c>
    </row>
    <row r="5" spans="1:11">
      <c r="A5" s="1"/>
      <c r="B5" s="1" t="s">
        <v>59</v>
      </c>
      <c r="C5" s="1" t="s">
        <v>65</v>
      </c>
      <c r="D5" s="1" t="s">
        <v>79</v>
      </c>
      <c r="E5" s="16">
        <v>27260</v>
      </c>
      <c r="F5" s="23">
        <v>29100</v>
      </c>
      <c r="G5" s="16">
        <v>27690</v>
      </c>
      <c r="H5" s="16">
        <f>E5+F5+G5</f>
        <v>84050</v>
      </c>
      <c r="I5" s="16">
        <f>H5%*13</f>
        <v>10926.5</v>
      </c>
      <c r="J5" s="16">
        <f>H5-I5</f>
        <v>73123.5</v>
      </c>
    </row>
    <row r="6" spans="1:11">
      <c r="A6" s="1"/>
      <c r="B6" s="1" t="s">
        <v>59</v>
      </c>
      <c r="C6" s="1" t="s">
        <v>65</v>
      </c>
      <c r="D6" s="1" t="s">
        <v>74</v>
      </c>
      <c r="E6" s="16">
        <v>26250</v>
      </c>
      <c r="F6" s="21">
        <v>26500</v>
      </c>
      <c r="G6" s="21">
        <v>27560</v>
      </c>
      <c r="H6" s="16">
        <f>E6+F6+G6</f>
        <v>80310</v>
      </c>
      <c r="I6" s="16">
        <f>H6%*13</f>
        <v>10440.300000000001</v>
      </c>
      <c r="J6" s="16">
        <f>H6-I6</f>
        <v>69869.7</v>
      </c>
    </row>
    <row r="7" spans="1:11">
      <c r="A7" s="1"/>
      <c r="B7" s="1" t="s">
        <v>59</v>
      </c>
      <c r="C7" s="1" t="s">
        <v>67</v>
      </c>
      <c r="D7" s="1" t="s">
        <v>76</v>
      </c>
      <c r="E7" s="16">
        <v>29310</v>
      </c>
      <c r="F7" s="22">
        <v>29350</v>
      </c>
      <c r="G7" s="21">
        <v>28800</v>
      </c>
      <c r="H7" s="16">
        <f>E7+F7+G7</f>
        <v>87460</v>
      </c>
      <c r="I7" s="16">
        <f>H7%*13</f>
        <v>11369.800000000001</v>
      </c>
      <c r="J7" s="16">
        <f>H7-I7</f>
        <v>76090.2</v>
      </c>
    </row>
    <row r="8" spans="1:11">
      <c r="A8" s="1"/>
      <c r="B8" s="1" t="s">
        <v>57</v>
      </c>
      <c r="C8" s="1" t="s">
        <v>63</v>
      </c>
      <c r="D8" s="1" t="s">
        <v>72</v>
      </c>
      <c r="E8" s="16">
        <v>28120</v>
      </c>
      <c r="F8" s="21">
        <v>27650</v>
      </c>
      <c r="G8" s="21">
        <v>26270</v>
      </c>
      <c r="H8" s="16">
        <f>E8+F8+G8</f>
        <v>82040</v>
      </c>
      <c r="I8" s="16">
        <f>H8%*13</f>
        <v>10665.199999999999</v>
      </c>
      <c r="J8" s="16">
        <f>H8-I8</f>
        <v>71374.8</v>
      </c>
    </row>
    <row r="9" spans="1:11">
      <c r="A9" s="1"/>
      <c r="B9" s="1" t="s">
        <v>57</v>
      </c>
      <c r="C9" s="1" t="s">
        <v>66</v>
      </c>
      <c r="D9" t="s">
        <v>75</v>
      </c>
      <c r="E9" s="16">
        <v>27350</v>
      </c>
      <c r="F9" s="21">
        <v>28100</v>
      </c>
      <c r="G9" s="21">
        <v>29800</v>
      </c>
      <c r="H9" s="16">
        <f>E9+F9+G9</f>
        <v>85250</v>
      </c>
      <c r="I9" s="16">
        <f>H9%*13</f>
        <v>11082.5</v>
      </c>
      <c r="J9" s="16">
        <f>H9-I9</f>
        <v>74167.5</v>
      </c>
    </row>
    <row r="10" spans="1:11">
      <c r="A10" s="1"/>
      <c r="B10" s="1" t="s">
        <v>60</v>
      </c>
      <c r="C10" s="1" t="s">
        <v>68</v>
      </c>
      <c r="D10" s="1" t="s">
        <v>77</v>
      </c>
      <c r="E10" s="16">
        <v>28320</v>
      </c>
      <c r="F10" s="21">
        <v>27680</v>
      </c>
      <c r="G10" s="21">
        <v>29100</v>
      </c>
      <c r="H10" s="16">
        <f>E10+F10+G10</f>
        <v>85100</v>
      </c>
      <c r="I10" s="16">
        <f>H10%*13</f>
        <v>11063</v>
      </c>
      <c r="J10" s="16">
        <f>H10-I10</f>
        <v>74037</v>
      </c>
    </row>
    <row r="11" spans="1:11">
      <c r="A11" s="1"/>
      <c r="B11" s="1" t="s">
        <v>62</v>
      </c>
      <c r="C11" s="1" t="s">
        <v>71</v>
      </c>
      <c r="D11" s="1" t="s">
        <v>79</v>
      </c>
      <c r="E11" s="16">
        <v>26290</v>
      </c>
      <c r="F11" s="16">
        <v>26272</v>
      </c>
      <c r="G11" s="16">
        <v>27900</v>
      </c>
      <c r="H11" s="16">
        <f>E11+F11+G11</f>
        <v>80462</v>
      </c>
      <c r="I11" s="16">
        <f>H11%*13</f>
        <v>10460.06</v>
      </c>
      <c r="J11" s="16">
        <f>H11-I11</f>
        <v>70001.94</v>
      </c>
    </row>
    <row r="12" spans="1:11">
      <c r="D12" s="18" t="s">
        <v>81</v>
      </c>
      <c r="E12" s="16">
        <f>E2+E3+E4+E6+E5+E7+E8+E9+E10+E11</f>
        <v>279890</v>
      </c>
      <c r="F12" s="16">
        <f>F2+F3+F4+F6+F5+F7+F8+F9+F10+F11</f>
        <v>277362</v>
      </c>
      <c r="G12" s="16">
        <f>G2+G3+G4+G6+G5+G7+G8+G9+G10+G11</f>
        <v>280750</v>
      </c>
      <c r="H12" s="16">
        <f t="shared" ref="H3:H12" si="0">E12+F12+G12</f>
        <v>838002</v>
      </c>
      <c r="I12" s="16">
        <f t="shared" ref="I3:I12" si="1">H12%*13</f>
        <v>108940.26000000001</v>
      </c>
      <c r="J12" s="16">
        <f t="shared" ref="J3:J12" si="2">H12-I12</f>
        <v>729061.74</v>
      </c>
      <c r="K12" s="23"/>
    </row>
    <row r="14" spans="1:11" ht="45.6">
      <c r="A14" s="20" t="s">
        <v>5</v>
      </c>
      <c r="B14" s="17" t="s">
        <v>48</v>
      </c>
      <c r="C14" s="17" t="s">
        <v>49</v>
      </c>
      <c r="D14" s="17" t="s">
        <v>50</v>
      </c>
      <c r="E14" s="19" t="s">
        <v>51</v>
      </c>
      <c r="F14" s="19" t="s">
        <v>52</v>
      </c>
      <c r="G14" s="19" t="s">
        <v>53</v>
      </c>
      <c r="H14" s="20" t="s">
        <v>54</v>
      </c>
      <c r="I14" s="20" t="s">
        <v>55</v>
      </c>
      <c r="J14" s="20" t="s">
        <v>56</v>
      </c>
    </row>
    <row r="15" spans="1:11">
      <c r="A15" s="1"/>
      <c r="B15" s="1" t="s">
        <v>58</v>
      </c>
      <c r="C15" s="1" t="s">
        <v>64</v>
      </c>
      <c r="D15" s="1" t="s">
        <v>73</v>
      </c>
      <c r="E15" s="16">
        <v>29560</v>
      </c>
      <c r="F15" s="21">
        <v>26560</v>
      </c>
      <c r="G15" s="21">
        <v>28500</v>
      </c>
      <c r="H15" s="16">
        <f>E15+F15+G15</f>
        <v>84620</v>
      </c>
      <c r="I15" s="16">
        <f>H15%*13</f>
        <v>11000.6</v>
      </c>
      <c r="J15" s="16">
        <f>H15-I15</f>
        <v>73619.399999999994</v>
      </c>
    </row>
    <row r="16" spans="1:11">
      <c r="A16" s="1"/>
      <c r="B16" s="1" t="s">
        <v>59</v>
      </c>
      <c r="C16" s="1" t="s">
        <v>70</v>
      </c>
      <c r="D16" s="1" t="s">
        <v>78</v>
      </c>
      <c r="E16" s="16">
        <v>29540</v>
      </c>
      <c r="F16" s="23">
        <v>28650</v>
      </c>
      <c r="G16" s="16">
        <v>28450</v>
      </c>
      <c r="H16" s="16">
        <f>E16+F16+G16</f>
        <v>86640</v>
      </c>
      <c r="I16" s="16">
        <f>H16%*13</f>
        <v>11263.199999999999</v>
      </c>
      <c r="J16" s="16">
        <f>H16-I16</f>
        <v>75376.800000000003</v>
      </c>
    </row>
    <row r="17" spans="1:10">
      <c r="A17" s="1"/>
      <c r="B17" s="1" t="s">
        <v>59</v>
      </c>
      <c r="C17" s="1" t="s">
        <v>67</v>
      </c>
      <c r="D17" s="1" t="s">
        <v>76</v>
      </c>
      <c r="E17" s="16">
        <v>29310</v>
      </c>
      <c r="F17" s="21">
        <v>29350</v>
      </c>
      <c r="G17" s="22">
        <v>28800</v>
      </c>
      <c r="H17" s="16">
        <f>E17+F17+G17</f>
        <v>87460</v>
      </c>
      <c r="I17" s="16">
        <f>H17%*13</f>
        <v>11369.800000000001</v>
      </c>
      <c r="J17" s="16">
        <f>H17-I17</f>
        <v>76090.2</v>
      </c>
    </row>
    <row r="18" spans="1:10">
      <c r="A18" s="1"/>
      <c r="B18" s="1" t="s">
        <v>60</v>
      </c>
      <c r="C18" s="1" t="s">
        <v>68</v>
      </c>
      <c r="D18" s="1" t="s">
        <v>77</v>
      </c>
      <c r="E18" s="16">
        <v>28320</v>
      </c>
      <c r="F18" s="22">
        <v>27680</v>
      </c>
      <c r="G18" s="21">
        <v>29100</v>
      </c>
      <c r="H18" s="16">
        <f>E18+F18+G18</f>
        <v>85100</v>
      </c>
      <c r="I18" s="16">
        <f>H18%*13</f>
        <v>11063</v>
      </c>
      <c r="J18" s="16">
        <f>H18-I18</f>
        <v>74037</v>
      </c>
    </row>
    <row r="19" spans="1:10">
      <c r="A19" s="1"/>
      <c r="B19" s="1" t="s">
        <v>57</v>
      </c>
      <c r="C19" s="1" t="s">
        <v>63</v>
      </c>
      <c r="D19" s="1" t="s">
        <v>72</v>
      </c>
      <c r="E19" s="16">
        <v>28120</v>
      </c>
      <c r="F19" s="21">
        <v>27650</v>
      </c>
      <c r="G19" s="21">
        <v>26270</v>
      </c>
      <c r="H19" s="16">
        <f>E19+F19+G19</f>
        <v>82040</v>
      </c>
      <c r="I19" s="16">
        <f>H19%*13</f>
        <v>10665.199999999999</v>
      </c>
      <c r="J19" s="16">
        <f>H19-I19</f>
        <v>71374.8</v>
      </c>
    </row>
    <row r="20" spans="1:10">
      <c r="A20" s="1"/>
      <c r="B20" s="1" t="s">
        <v>61</v>
      </c>
      <c r="C20" s="1" t="s">
        <v>69</v>
      </c>
      <c r="D20" s="1" t="s">
        <v>80</v>
      </c>
      <c r="E20" s="16">
        <v>27890</v>
      </c>
      <c r="F20" s="23">
        <v>27500</v>
      </c>
      <c r="G20" s="16">
        <v>26680</v>
      </c>
      <c r="H20" s="16">
        <f>E20+F20+G20</f>
        <v>82070</v>
      </c>
      <c r="I20" s="16">
        <f>H20%*13</f>
        <v>10669.1</v>
      </c>
      <c r="J20" s="16">
        <f>H20-I20</f>
        <v>71400.899999999994</v>
      </c>
    </row>
    <row r="21" spans="1:10">
      <c r="A21" s="1"/>
      <c r="B21" s="1" t="s">
        <v>57</v>
      </c>
      <c r="C21" s="1" t="s">
        <v>66</v>
      </c>
      <c r="D21" s="1" t="s">
        <v>75</v>
      </c>
      <c r="E21" s="16">
        <v>27350</v>
      </c>
      <c r="F21" s="21">
        <v>28100</v>
      </c>
      <c r="G21" s="21">
        <v>29800</v>
      </c>
      <c r="H21" s="16">
        <f>E21+F21+G21</f>
        <v>85250</v>
      </c>
      <c r="I21" s="16">
        <f>H21%*13</f>
        <v>11082.5</v>
      </c>
      <c r="J21" s="16">
        <f>H21-I21</f>
        <v>74167.5</v>
      </c>
    </row>
    <row r="22" spans="1:10">
      <c r="A22" s="1"/>
      <c r="B22" s="1" t="s">
        <v>59</v>
      </c>
      <c r="C22" s="1" t="s">
        <v>65</v>
      </c>
      <c r="D22" t="s">
        <v>79</v>
      </c>
      <c r="E22" s="16">
        <v>27260</v>
      </c>
      <c r="F22" s="16">
        <v>29100</v>
      </c>
      <c r="G22" s="16">
        <v>27690</v>
      </c>
      <c r="H22" s="16">
        <f>E22+F22+G22</f>
        <v>84050</v>
      </c>
      <c r="I22" s="16">
        <f>H22%*13</f>
        <v>10926.5</v>
      </c>
      <c r="J22" s="16">
        <f>H22-I22</f>
        <v>73123.5</v>
      </c>
    </row>
    <row r="23" spans="1:10">
      <c r="A23" s="1"/>
      <c r="B23" s="1" t="s">
        <v>62</v>
      </c>
      <c r="C23" s="1" t="s">
        <v>71</v>
      </c>
      <c r="D23" s="1" t="s">
        <v>79</v>
      </c>
      <c r="E23" s="16">
        <v>26290</v>
      </c>
      <c r="F23" s="16">
        <v>26272</v>
      </c>
      <c r="G23" s="16">
        <v>27900</v>
      </c>
      <c r="H23" s="16">
        <f>E23+F23+G23</f>
        <v>80462</v>
      </c>
      <c r="I23" s="16">
        <f>H23%*13</f>
        <v>10460.06</v>
      </c>
      <c r="J23" s="16">
        <f>H23-I23</f>
        <v>70001.94</v>
      </c>
    </row>
    <row r="24" spans="1:10">
      <c r="A24" s="1"/>
      <c r="B24" s="1" t="s">
        <v>59</v>
      </c>
      <c r="C24" s="1" t="s">
        <v>65</v>
      </c>
      <c r="D24" s="1" t="s">
        <v>74</v>
      </c>
      <c r="E24" s="16">
        <v>26250</v>
      </c>
      <c r="F24" s="21">
        <v>26500</v>
      </c>
      <c r="G24" s="21">
        <v>27560</v>
      </c>
      <c r="H24" s="16">
        <f>E24+F24+G24</f>
        <v>80310</v>
      </c>
      <c r="I24" s="16">
        <f>H24%*13</f>
        <v>10440.300000000001</v>
      </c>
      <c r="J24" s="16">
        <f>H24-I24</f>
        <v>69869.7</v>
      </c>
    </row>
    <row r="25" spans="1:10">
      <c r="D25" s="18" t="s">
        <v>81</v>
      </c>
      <c r="E25" s="16">
        <f>E15+E16+E17+E19+E18+E20+E21+E22+E23+E24</f>
        <v>279890</v>
      </c>
      <c r="F25" s="16">
        <f>F15+F16+F17+F19+F18+F20+F21+F22+F23+F24</f>
        <v>277362</v>
      </c>
      <c r="G25" s="16">
        <f>G15+G16+G17+G19+G18+G20+G21+G22+G23+G24</f>
        <v>280750</v>
      </c>
      <c r="H25" s="16">
        <f t="shared" ref="H16:H25" si="3">E25+F25+G25</f>
        <v>838002</v>
      </c>
      <c r="I25" s="16">
        <f t="shared" ref="I16:I25" si="4">H25%*13</f>
        <v>108940.26000000001</v>
      </c>
      <c r="J25" s="16">
        <f t="shared" ref="J16:J25" si="5">H25-I25</f>
        <v>729061.74</v>
      </c>
    </row>
    <row r="27" spans="1:10" ht="45.6">
      <c r="A27" s="20" t="s">
        <v>5</v>
      </c>
      <c r="B27" s="17" t="s">
        <v>48</v>
      </c>
      <c r="C27" s="17" t="s">
        <v>49</v>
      </c>
      <c r="D27" s="17" t="s">
        <v>50</v>
      </c>
      <c r="E27" s="19" t="s">
        <v>51</v>
      </c>
      <c r="F27" s="19" t="s">
        <v>52</v>
      </c>
      <c r="G27" s="19" t="s">
        <v>53</v>
      </c>
      <c r="H27" s="20" t="s">
        <v>54</v>
      </c>
      <c r="I27" s="20" t="s">
        <v>55</v>
      </c>
      <c r="J27" s="20" t="s">
        <v>56</v>
      </c>
    </row>
    <row r="28" spans="1:10">
      <c r="A28" s="1"/>
      <c r="B28" s="1" t="s">
        <v>59</v>
      </c>
      <c r="C28" s="1" t="s">
        <v>65</v>
      </c>
      <c r="D28" s="1" t="s">
        <v>74</v>
      </c>
      <c r="E28" s="16">
        <v>26250</v>
      </c>
      <c r="F28" s="21">
        <v>26500</v>
      </c>
      <c r="G28" s="21">
        <v>27560</v>
      </c>
      <c r="H28" s="16">
        <f>E28+F28+G28</f>
        <v>80310</v>
      </c>
      <c r="I28" s="16">
        <f>H28%*13</f>
        <v>10440.300000000001</v>
      </c>
      <c r="J28" s="16">
        <f>H28-I28</f>
        <v>69869.7</v>
      </c>
    </row>
    <row r="29" spans="1:10">
      <c r="A29" s="1"/>
      <c r="B29" s="1" t="s">
        <v>62</v>
      </c>
      <c r="C29" s="1" t="s">
        <v>71</v>
      </c>
      <c r="D29" s="1" t="s">
        <v>79</v>
      </c>
      <c r="E29" s="16">
        <v>26290</v>
      </c>
      <c r="F29" s="23">
        <v>26272</v>
      </c>
      <c r="G29" s="16">
        <v>27900</v>
      </c>
      <c r="H29" s="16">
        <f>E29+F29+G29</f>
        <v>80462</v>
      </c>
      <c r="I29" s="16">
        <f>H29%*13</f>
        <v>10460.06</v>
      </c>
      <c r="J29" s="16">
        <f>H29-I29</f>
        <v>70001.94</v>
      </c>
    </row>
    <row r="30" spans="1:10">
      <c r="A30" s="1"/>
      <c r="B30" s="1" t="s">
        <v>57</v>
      </c>
      <c r="C30" s="1" t="s">
        <v>63</v>
      </c>
      <c r="D30" s="1" t="s">
        <v>72</v>
      </c>
      <c r="E30" s="16">
        <v>28120</v>
      </c>
      <c r="F30" s="21">
        <v>27650</v>
      </c>
      <c r="G30" s="22">
        <v>26270</v>
      </c>
      <c r="H30" s="16">
        <f>E30+F30+G30</f>
        <v>82040</v>
      </c>
      <c r="I30" s="16">
        <f>H30%*13</f>
        <v>10665.199999999999</v>
      </c>
      <c r="J30" s="16">
        <f>H30-I30</f>
        <v>71374.8</v>
      </c>
    </row>
    <row r="31" spans="1:10">
      <c r="A31" s="1"/>
      <c r="B31" s="1" t="s">
        <v>61</v>
      </c>
      <c r="C31" s="1" t="s">
        <v>69</v>
      </c>
      <c r="D31" s="1" t="s">
        <v>80</v>
      </c>
      <c r="E31" s="16">
        <v>27890</v>
      </c>
      <c r="F31" s="23">
        <v>27500</v>
      </c>
      <c r="G31" s="16">
        <v>26680</v>
      </c>
      <c r="H31" s="16">
        <f>E31+F31+G31</f>
        <v>82070</v>
      </c>
      <c r="I31" s="16">
        <f>H31%*13</f>
        <v>10669.1</v>
      </c>
      <c r="J31" s="16">
        <f>H31-I31</f>
        <v>71400.899999999994</v>
      </c>
    </row>
    <row r="32" spans="1:10">
      <c r="A32" s="1"/>
      <c r="B32" s="1" t="s">
        <v>59</v>
      </c>
      <c r="C32" s="1" t="s">
        <v>65</v>
      </c>
      <c r="D32" s="1" t="s">
        <v>79</v>
      </c>
      <c r="E32" s="16">
        <v>27260</v>
      </c>
      <c r="F32" s="16">
        <v>29100</v>
      </c>
      <c r="G32" s="16">
        <v>27690</v>
      </c>
      <c r="H32" s="16">
        <f>E32+F32+G32</f>
        <v>84050</v>
      </c>
      <c r="I32" s="16">
        <f>H32%*13</f>
        <v>10926.5</v>
      </c>
      <c r="J32" s="16">
        <f>H32-I32</f>
        <v>73123.5</v>
      </c>
    </row>
    <row r="33" spans="1:10">
      <c r="A33" s="1"/>
      <c r="B33" s="1" t="s">
        <v>58</v>
      </c>
      <c r="C33" s="1" t="s">
        <v>64</v>
      </c>
      <c r="D33" s="1" t="s">
        <v>73</v>
      </c>
      <c r="E33" s="16">
        <v>29560</v>
      </c>
      <c r="F33" s="22">
        <v>26560</v>
      </c>
      <c r="G33" s="21">
        <v>28500</v>
      </c>
      <c r="H33" s="16">
        <f>E33+F33+G33</f>
        <v>84620</v>
      </c>
      <c r="I33" s="16">
        <f>H33%*13</f>
        <v>11000.6</v>
      </c>
      <c r="J33" s="16">
        <f>H33-I33</f>
        <v>73619.399999999994</v>
      </c>
    </row>
    <row r="34" spans="1:10">
      <c r="A34" s="1"/>
      <c r="B34" s="1" t="s">
        <v>60</v>
      </c>
      <c r="C34" s="1" t="s">
        <v>68</v>
      </c>
      <c r="D34" s="1" t="s">
        <v>77</v>
      </c>
      <c r="E34" s="16">
        <v>28320</v>
      </c>
      <c r="F34" s="21">
        <v>27680</v>
      </c>
      <c r="G34" s="21">
        <v>29100</v>
      </c>
      <c r="H34" s="16">
        <f>E34+F34+G34</f>
        <v>85100</v>
      </c>
      <c r="I34" s="16">
        <f>H34%*13</f>
        <v>11063</v>
      </c>
      <c r="J34" s="16">
        <f>H34-I34</f>
        <v>74037</v>
      </c>
    </row>
    <row r="35" spans="1:10">
      <c r="A35" s="1"/>
      <c r="B35" s="1" t="s">
        <v>57</v>
      </c>
      <c r="C35" s="1" t="s">
        <v>66</v>
      </c>
      <c r="D35" t="s">
        <v>75</v>
      </c>
      <c r="E35" s="16">
        <v>27350</v>
      </c>
      <c r="F35" s="21">
        <v>28100</v>
      </c>
      <c r="G35" s="21">
        <v>29800</v>
      </c>
      <c r="H35" s="16">
        <f>E35+F35+G35</f>
        <v>85250</v>
      </c>
      <c r="I35" s="16">
        <f>H35%*13</f>
        <v>11082.5</v>
      </c>
      <c r="J35" s="16">
        <f>H35-I35</f>
        <v>74167.5</v>
      </c>
    </row>
    <row r="36" spans="1:10">
      <c r="A36" s="1"/>
      <c r="B36" s="1" t="s">
        <v>59</v>
      </c>
      <c r="C36" s="1" t="s">
        <v>70</v>
      </c>
      <c r="D36" s="1" t="s">
        <v>78</v>
      </c>
      <c r="E36" s="16">
        <v>29540</v>
      </c>
      <c r="F36" s="16">
        <v>28650</v>
      </c>
      <c r="G36" s="16">
        <v>28450</v>
      </c>
      <c r="H36" s="16">
        <f>E36+F36+G36</f>
        <v>86640</v>
      </c>
      <c r="I36" s="16">
        <f>H36%*13</f>
        <v>11263.199999999999</v>
      </c>
      <c r="J36" s="16">
        <f>H36-I36</f>
        <v>75376.800000000003</v>
      </c>
    </row>
    <row r="37" spans="1:10">
      <c r="A37" s="1"/>
      <c r="B37" s="1" t="s">
        <v>59</v>
      </c>
      <c r="C37" s="1" t="s">
        <v>67</v>
      </c>
      <c r="D37" s="1" t="s">
        <v>76</v>
      </c>
      <c r="E37" s="16">
        <v>29310</v>
      </c>
      <c r="F37" s="21">
        <v>29350</v>
      </c>
      <c r="G37" s="21">
        <v>28800</v>
      </c>
      <c r="H37" s="16">
        <f>E37+F37+G37</f>
        <v>87460</v>
      </c>
      <c r="I37" s="16">
        <f>H37%*13</f>
        <v>11369.800000000001</v>
      </c>
      <c r="J37" s="16">
        <f>H37-I37</f>
        <v>76090.2</v>
      </c>
    </row>
    <row r="38" spans="1:10">
      <c r="D38" s="18" t="s">
        <v>81</v>
      </c>
      <c r="E38" s="16">
        <f>E28+E29+E30+E32+E31+E33+E34+E35+E36+E37</f>
        <v>279890</v>
      </c>
      <c r="F38" s="16">
        <f>F28+F29+F30+F32+F31+F33+F34+F35+F36+F37</f>
        <v>277362</v>
      </c>
      <c r="G38" s="16">
        <f>G28+G29+G30+G32+G31+G33+G34+G35+G36+G37</f>
        <v>280750</v>
      </c>
      <c r="H38" s="16">
        <f t="shared" ref="H29:H38" si="6">E38+F38+G38</f>
        <v>838002</v>
      </c>
      <c r="I38" s="16">
        <f t="shared" ref="I29:I38" si="7">H38%*13</f>
        <v>108940.26000000001</v>
      </c>
      <c r="J38" s="16">
        <f t="shared" ref="J29:J38" si="8">H38-I38</f>
        <v>729061.74</v>
      </c>
    </row>
  </sheetData>
  <sortState ref="B28:J37">
    <sortCondition ref="J28:J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Табель</vt:lpstr>
      <vt:lpstr>Сортировка</vt:lpstr>
      <vt:lpstr>Лист3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КосмическаяЛесбиянка</dc:creator>
  <cp:lastModifiedBy>КосмическаяЛесбиянка</cp:lastModifiedBy>
  <dcterms:created xsi:type="dcterms:W3CDTF">2022-12-14T08:45:11Z</dcterms:created>
  <dcterms:modified xsi:type="dcterms:W3CDTF">2022-12-14T20:18:32Z</dcterms:modified>
</cp:coreProperties>
</file>