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BACKUP GONZALES\Bases\DRE\"/>
    </mc:Choice>
  </mc:AlternateContent>
  <bookViews>
    <workbookView xWindow="0" yWindow="0" windowWidth="21600" windowHeight="9195" firstSheet="46" activeTab="55"/>
  </bookViews>
  <sheets>
    <sheet name="Abr_12" sheetId="4" r:id="rId1"/>
    <sheet name="May_12" sheetId="1" r:id="rId2"/>
    <sheet name="Jun_12" sheetId="5" r:id="rId3"/>
    <sheet name="Jul_12" sheetId="7" r:id="rId4"/>
    <sheet name="Ago_12" sheetId="8" r:id="rId5"/>
    <sheet name="Sep_12" sheetId="9" r:id="rId6"/>
    <sheet name="Oct_12" sheetId="10" r:id="rId7"/>
    <sheet name="Nov_12" sheetId="11" r:id="rId8"/>
    <sheet name="Dic_12" sheetId="12" r:id="rId9"/>
    <sheet name="Ene_13" sheetId="13" r:id="rId10"/>
    <sheet name="Feb_13" sheetId="14" r:id="rId11"/>
    <sheet name="Mar_13" sheetId="15" r:id="rId12"/>
    <sheet name="Abr_13" sheetId="16" r:id="rId13"/>
    <sheet name="May_13" sheetId="17" r:id="rId14"/>
    <sheet name="Jun_13" sheetId="18" r:id="rId15"/>
    <sheet name="Jul_13" sheetId="19" r:id="rId16"/>
    <sheet name="Ago_13" sheetId="20" r:id="rId17"/>
    <sheet name="Sep_13" sheetId="21" r:id="rId18"/>
    <sheet name="Oct_13" sheetId="22" r:id="rId19"/>
    <sheet name="Nov_13" sheetId="23" r:id="rId20"/>
    <sheet name="Dic_13" sheetId="24" r:id="rId21"/>
    <sheet name="Ene_14" sheetId="26" r:id="rId22"/>
    <sheet name="Feb_14" sheetId="27" r:id="rId23"/>
    <sheet name="Mar_14" sheetId="28" r:id="rId24"/>
    <sheet name="Abr_14" sheetId="29" r:id="rId25"/>
    <sheet name="May_14" sheetId="30" r:id="rId26"/>
    <sheet name="Jun_14" sheetId="31" r:id="rId27"/>
    <sheet name="Jul_14" sheetId="32" r:id="rId28"/>
    <sheet name="Ago_14" sheetId="33" r:id="rId29"/>
    <sheet name="Sep_14" sheetId="34" r:id="rId30"/>
    <sheet name="Oct_14" sheetId="35" r:id="rId31"/>
    <sheet name="Nov_14" sheetId="37" r:id="rId32"/>
    <sheet name="Dic_14" sheetId="38" r:id="rId33"/>
    <sheet name="Ene_15" sheetId="40" r:id="rId34"/>
    <sheet name="Feb_15" sheetId="41" r:id="rId35"/>
    <sheet name="Mar_15" sheetId="42" r:id="rId36"/>
    <sheet name="Abr_15" sheetId="43" r:id="rId37"/>
    <sheet name="May_15" sheetId="44" r:id="rId38"/>
    <sheet name="Jun_15" sheetId="45" r:id="rId39"/>
    <sheet name="Jul_15" sheetId="46" r:id="rId40"/>
    <sheet name="Ago_15" sheetId="47" r:id="rId41"/>
    <sheet name="Sep_15" sheetId="48" r:id="rId42"/>
    <sheet name="Oct_15" sheetId="49" r:id="rId43"/>
    <sheet name="Nov_15" sheetId="50" r:id="rId44"/>
    <sheet name="Dic_15" sheetId="51" r:id="rId45"/>
    <sheet name="Ene_16" sheetId="52" r:id="rId46"/>
    <sheet name="Feb_16" sheetId="53" r:id="rId47"/>
    <sheet name="Mar_16" sheetId="54" r:id="rId48"/>
    <sheet name="Abr_16" sheetId="55" r:id="rId49"/>
    <sheet name="May_16" sheetId="56" r:id="rId50"/>
    <sheet name="Jun_16" sheetId="57" r:id="rId51"/>
    <sheet name="Jul_16" sheetId="58" r:id="rId52"/>
    <sheet name="Ago_16" sheetId="59" r:id="rId53"/>
    <sheet name="Sep_16" sheetId="60" r:id="rId54"/>
    <sheet name="Oct_16" sheetId="61" r:id="rId55"/>
    <sheet name="Nov_16" sheetId="62" r:id="rId56"/>
  </sheets>
  <externalReferences>
    <externalReference r:id="rId57"/>
    <externalReference r:id="rId58"/>
    <externalReference r:id="rId59"/>
    <externalReference r:id="rId60"/>
    <externalReference r:id="rId61"/>
  </externalReferences>
  <definedNames>
    <definedName name="_xlnm.Print_Area" localSheetId="36">Abr_15!$A$1:$K$11</definedName>
    <definedName name="_xlnm.Print_Area" localSheetId="48">Abr_16!$A$1:$K$12</definedName>
    <definedName name="_xlnm.Print_Area" localSheetId="40">Ago_15!$A$1:$K$11</definedName>
    <definedName name="_xlnm.Print_Area" localSheetId="52">Ago_16!$A$1:$K$12</definedName>
    <definedName name="_xlnm.Print_Area" localSheetId="32">Dic_14!$A$1:$K$11</definedName>
    <definedName name="_xlnm.Print_Area" localSheetId="44">Dic_15!$A$1:$K$12</definedName>
    <definedName name="_xlnm.Print_Area" localSheetId="33">Ene_15!$A$1:$K$11</definedName>
    <definedName name="_xlnm.Print_Area" localSheetId="45">Ene_16!$A$1:$K$12</definedName>
    <definedName name="_xlnm.Print_Area" localSheetId="34">Feb_15!$A$1:$K$11</definedName>
    <definedName name="_xlnm.Print_Area" localSheetId="46">Feb_16!$A$1:$K$12</definedName>
    <definedName name="_xlnm.Print_Area" localSheetId="39">Jul_15!$A$1:$K$11</definedName>
    <definedName name="_xlnm.Print_Area" localSheetId="51">Jul_16!$A$1:$K$12</definedName>
    <definedName name="_xlnm.Print_Area" localSheetId="38">Jun_15!$A$1:$K$11</definedName>
    <definedName name="_xlnm.Print_Area" localSheetId="50">Jun_16!$A$1:$K$12</definedName>
    <definedName name="_xlnm.Print_Area" localSheetId="35">Mar_15!$A$1:$K$11</definedName>
    <definedName name="_xlnm.Print_Area" localSheetId="47">Mar_16!$A$1:$K$12</definedName>
    <definedName name="_xlnm.Print_Area" localSheetId="37">May_15!$A$1:$K$11</definedName>
    <definedName name="_xlnm.Print_Area" localSheetId="49">May_16!$A$1:$K$12</definedName>
    <definedName name="_xlnm.Print_Area" localSheetId="31">Nov_14!$A$1:$K$11</definedName>
    <definedName name="_xlnm.Print_Area" localSheetId="43">Nov_15!$A$1:$K$12</definedName>
    <definedName name="_xlnm.Print_Area" localSheetId="55">Nov_16!$A$1:$K$12</definedName>
    <definedName name="_xlnm.Print_Area" localSheetId="30">Oct_14!$A$1:$K$11</definedName>
    <definedName name="_xlnm.Print_Area" localSheetId="42">Oct_15!$A$1:$K$12</definedName>
    <definedName name="_xlnm.Print_Area" localSheetId="54">Oct_16!$A$1:$K$12</definedName>
    <definedName name="_xlnm.Print_Area" localSheetId="41">Sep_15!$A$1:$K$12</definedName>
    <definedName name="_xlnm.Print_Area" localSheetId="53">Sep_16!$A$1:$K$12</definedName>
  </definedNames>
  <calcPr calcId="162913"/>
</workbook>
</file>

<file path=xl/calcChain.xml><?xml version="1.0" encoding="utf-8"?>
<calcChain xmlns="http://schemas.openxmlformats.org/spreadsheetml/2006/main">
  <c r="J8" i="62" l="1"/>
  <c r="M8" i="62" s="1"/>
  <c r="J7" i="62"/>
  <c r="M7" i="62" s="1"/>
  <c r="J8" i="61"/>
  <c r="M8" i="61" s="1"/>
  <c r="J7" i="61"/>
  <c r="M7" i="61" s="1"/>
  <c r="J8" i="60"/>
  <c r="J7" i="60"/>
  <c r="M7" i="60" s="1"/>
  <c r="K3" i="62"/>
  <c r="K10" i="62" s="1"/>
  <c r="K11" i="62" s="1"/>
  <c r="J5" i="62"/>
  <c r="M5" i="62" s="1"/>
  <c r="J4" i="62"/>
  <c r="J3" i="62"/>
  <c r="M3" i="62" s="1"/>
  <c r="I5" i="62"/>
  <c r="I4" i="62"/>
  <c r="I3" i="62"/>
  <c r="H4" i="62"/>
  <c r="H10" i="62" s="1"/>
  <c r="H11" i="62" s="1"/>
  <c r="H3" i="62"/>
  <c r="G3" i="62"/>
  <c r="G10" i="62" s="1"/>
  <c r="G11" i="62" s="1"/>
  <c r="F4" i="62"/>
  <c r="E3" i="62"/>
  <c r="F3" i="62"/>
  <c r="E5" i="62"/>
  <c r="E4" i="62"/>
  <c r="D4" i="62"/>
  <c r="D10" i="62" s="1"/>
  <c r="D11" i="62" s="1"/>
  <c r="C5" i="62"/>
  <c r="C4" i="62"/>
  <c r="C3" i="62"/>
  <c r="B5" i="62"/>
  <c r="B4" i="62"/>
  <c r="B3" i="62"/>
  <c r="K3" i="61"/>
  <c r="K10" i="61" s="1"/>
  <c r="K11" i="61" s="1"/>
  <c r="J5" i="61"/>
  <c r="J4" i="61"/>
  <c r="M4" i="61" s="1"/>
  <c r="J3" i="61"/>
  <c r="I5" i="61"/>
  <c r="I3" i="61"/>
  <c r="I4" i="61"/>
  <c r="H4" i="61"/>
  <c r="H3" i="61"/>
  <c r="H10" i="61" s="1"/>
  <c r="H11" i="61" s="1"/>
  <c r="G3" i="61"/>
  <c r="G10" i="61" s="1"/>
  <c r="G11" i="61" s="1"/>
  <c r="F4" i="61"/>
  <c r="F3" i="61"/>
  <c r="E5" i="61"/>
  <c r="E4" i="61"/>
  <c r="E3" i="61"/>
  <c r="D4" i="61"/>
  <c r="D10" i="61" s="1"/>
  <c r="D11" i="61" s="1"/>
  <c r="C5" i="61"/>
  <c r="C4" i="61"/>
  <c r="C3" i="61"/>
  <c r="B5" i="61"/>
  <c r="B4" i="61"/>
  <c r="B3" i="61"/>
  <c r="M5" i="61"/>
  <c r="K3" i="60"/>
  <c r="K10" i="60" s="1"/>
  <c r="K11" i="60" s="1"/>
  <c r="J5" i="60"/>
  <c r="M5" i="60" s="1"/>
  <c r="J4" i="60"/>
  <c r="M4" i="60" s="1"/>
  <c r="J3" i="60"/>
  <c r="I5" i="60"/>
  <c r="I4" i="60"/>
  <c r="I3" i="60"/>
  <c r="H4" i="60"/>
  <c r="H3" i="60"/>
  <c r="G3" i="60"/>
  <c r="F4" i="60"/>
  <c r="F3" i="60"/>
  <c r="E5" i="60"/>
  <c r="E4" i="60"/>
  <c r="E3" i="60"/>
  <c r="D4" i="60"/>
  <c r="D10" i="60" s="1"/>
  <c r="D11" i="60" s="1"/>
  <c r="C5" i="60"/>
  <c r="C4" i="60"/>
  <c r="C3" i="60"/>
  <c r="B5" i="60"/>
  <c r="B4" i="60"/>
  <c r="B3" i="60"/>
  <c r="G10" i="60"/>
  <c r="G11" i="60" s="1"/>
  <c r="M8" i="60"/>
  <c r="J10" i="62" l="1"/>
  <c r="J11" i="62" s="1"/>
  <c r="I10" i="62"/>
  <c r="I11" i="62" s="1"/>
  <c r="F10" i="62"/>
  <c r="F11" i="62" s="1"/>
  <c r="E10" i="62"/>
  <c r="E11" i="62" s="1"/>
  <c r="C10" i="62"/>
  <c r="C11" i="62" s="1"/>
  <c r="B10" i="62"/>
  <c r="M4" i="62"/>
  <c r="M10" i="62" s="1"/>
  <c r="J10" i="61"/>
  <c r="J11" i="61" s="1"/>
  <c r="I10" i="61"/>
  <c r="I11" i="61" s="1"/>
  <c r="F10" i="61"/>
  <c r="F11" i="61" s="1"/>
  <c r="E10" i="61"/>
  <c r="E11" i="61" s="1"/>
  <c r="C10" i="61"/>
  <c r="C11" i="61" s="1"/>
  <c r="B10" i="61"/>
  <c r="M3" i="61"/>
  <c r="M10" i="61" s="1"/>
  <c r="J10" i="60"/>
  <c r="J11" i="60" s="1"/>
  <c r="M3" i="60"/>
  <c r="M10" i="60" s="1"/>
  <c r="I10" i="60"/>
  <c r="I11" i="60" s="1"/>
  <c r="H10" i="60"/>
  <c r="H11" i="60" s="1"/>
  <c r="F10" i="60"/>
  <c r="F11" i="60" s="1"/>
  <c r="E10" i="60"/>
  <c r="E11" i="60" s="1"/>
  <c r="C10" i="60"/>
  <c r="C11" i="60" s="1"/>
  <c r="B10" i="60"/>
  <c r="J8" i="59"/>
  <c r="M8" i="59" s="1"/>
  <c r="J7" i="59"/>
  <c r="M7" i="59" s="1"/>
  <c r="K3" i="59"/>
  <c r="K10" i="59" s="1"/>
  <c r="K11" i="59" s="1"/>
  <c r="J5" i="59"/>
  <c r="M5" i="59" s="1"/>
  <c r="J4" i="59"/>
  <c r="J3" i="59"/>
  <c r="M3" i="59" s="1"/>
  <c r="I5" i="59"/>
  <c r="I4" i="59"/>
  <c r="I10" i="59" s="1"/>
  <c r="I11" i="59" s="1"/>
  <c r="I3" i="59"/>
  <c r="H4" i="59"/>
  <c r="H3" i="59"/>
  <c r="G3" i="59"/>
  <c r="G10" i="59" s="1"/>
  <c r="G11" i="59" s="1"/>
  <c r="F4" i="59"/>
  <c r="F3" i="59"/>
  <c r="E5" i="59"/>
  <c r="E4" i="59"/>
  <c r="E3" i="59"/>
  <c r="D4" i="59"/>
  <c r="D10" i="59" s="1"/>
  <c r="D11" i="59" s="1"/>
  <c r="C5" i="59"/>
  <c r="C4" i="59"/>
  <c r="C3" i="59"/>
  <c r="B5" i="59"/>
  <c r="B4" i="59"/>
  <c r="B3" i="59"/>
  <c r="B10" i="59" s="1"/>
  <c r="M4" i="59"/>
  <c r="H10" i="59" l="1"/>
  <c r="H11" i="59" s="1"/>
  <c r="J10" i="59"/>
  <c r="J11" i="59" s="1"/>
  <c r="F10" i="59"/>
  <c r="F11" i="59" s="1"/>
  <c r="E10" i="59"/>
  <c r="E11" i="59" s="1"/>
  <c r="C10" i="59"/>
  <c r="C11" i="59" s="1"/>
  <c r="M10" i="59"/>
  <c r="J8" i="58"/>
  <c r="J7" i="58"/>
  <c r="M7" i="58" s="1"/>
  <c r="K3" i="58"/>
  <c r="K10" i="58" s="1"/>
  <c r="K11" i="58" s="1"/>
  <c r="J5" i="58"/>
  <c r="J4" i="58"/>
  <c r="M4" i="58" s="1"/>
  <c r="J3" i="58"/>
  <c r="M3" i="58" s="1"/>
  <c r="I5" i="58"/>
  <c r="I4" i="58"/>
  <c r="I3" i="58"/>
  <c r="H4" i="58"/>
  <c r="H3" i="58"/>
  <c r="G3" i="58"/>
  <c r="G10" i="58" s="1"/>
  <c r="G11" i="58" s="1"/>
  <c r="F4" i="58"/>
  <c r="F3" i="58"/>
  <c r="E5" i="58"/>
  <c r="E4" i="58"/>
  <c r="E3" i="58"/>
  <c r="D4" i="58"/>
  <c r="D10" i="58" s="1"/>
  <c r="D11" i="58" s="1"/>
  <c r="C5" i="58"/>
  <c r="C4" i="58"/>
  <c r="C3" i="58"/>
  <c r="B5" i="58"/>
  <c r="B4" i="58"/>
  <c r="B3" i="58"/>
  <c r="M5" i="58"/>
  <c r="B10" i="58" l="1"/>
  <c r="I10" i="58"/>
  <c r="I11" i="58" s="1"/>
  <c r="H10" i="58"/>
  <c r="H11" i="58" s="1"/>
  <c r="C10" i="58"/>
  <c r="C11" i="58" s="1"/>
  <c r="E10" i="58"/>
  <c r="E11" i="58" s="1"/>
  <c r="J10" i="58"/>
  <c r="J11" i="58" s="1"/>
  <c r="F10" i="58"/>
  <c r="F11" i="58" s="1"/>
  <c r="M8" i="58"/>
  <c r="M10" i="58" s="1"/>
  <c r="J8" i="57"/>
  <c r="M8" i="57" s="1"/>
  <c r="J7" i="57"/>
  <c r="M7" i="57" s="1"/>
  <c r="K3" i="57"/>
  <c r="K10" i="57" s="1"/>
  <c r="K11" i="57" s="1"/>
  <c r="J5" i="57"/>
  <c r="J4" i="57"/>
  <c r="M4" i="57" s="1"/>
  <c r="J3" i="57"/>
  <c r="M3" i="57" s="1"/>
  <c r="I5" i="57"/>
  <c r="I4" i="57"/>
  <c r="I3" i="57"/>
  <c r="H4" i="57"/>
  <c r="H3" i="57"/>
  <c r="G3" i="57"/>
  <c r="F4" i="57"/>
  <c r="F3" i="57"/>
  <c r="F10" i="57" s="1"/>
  <c r="F11" i="57" s="1"/>
  <c r="E5" i="57"/>
  <c r="E4" i="57"/>
  <c r="E3" i="57"/>
  <c r="D4" i="57"/>
  <c r="D10" i="57" s="1"/>
  <c r="D11" i="57" s="1"/>
  <c r="C5" i="57"/>
  <c r="C4" i="57"/>
  <c r="C3" i="57"/>
  <c r="B5" i="57"/>
  <c r="B4" i="57"/>
  <c r="B3" i="57"/>
  <c r="G10" i="57"/>
  <c r="G11" i="57" s="1"/>
  <c r="M5" i="57"/>
  <c r="C10" i="57" l="1"/>
  <c r="C11" i="57" s="1"/>
  <c r="H10" i="57"/>
  <c r="H11" i="57" s="1"/>
  <c r="E10" i="57"/>
  <c r="E11" i="57" s="1"/>
  <c r="I10" i="57"/>
  <c r="I11" i="57" s="1"/>
  <c r="B10" i="57"/>
  <c r="M10" i="57"/>
  <c r="J10" i="57"/>
  <c r="J11" i="57" s="1"/>
  <c r="J8" i="56"/>
  <c r="M8" i="56" s="1"/>
  <c r="J7" i="56"/>
  <c r="M7" i="56" s="1"/>
  <c r="K3" i="56"/>
  <c r="K10" i="56" s="1"/>
  <c r="K11" i="56" s="1"/>
  <c r="J5" i="56"/>
  <c r="M5" i="56" s="1"/>
  <c r="J4" i="56"/>
  <c r="M4" i="56" s="1"/>
  <c r="J3" i="56"/>
  <c r="I5" i="56"/>
  <c r="I4" i="56"/>
  <c r="I3" i="56"/>
  <c r="H4" i="56"/>
  <c r="H3" i="56"/>
  <c r="G3" i="56"/>
  <c r="G10" i="56" s="1"/>
  <c r="G11" i="56" s="1"/>
  <c r="F4" i="56"/>
  <c r="F3" i="56"/>
  <c r="E5" i="56"/>
  <c r="E4" i="56"/>
  <c r="E3" i="56"/>
  <c r="D4" i="56"/>
  <c r="D10" i="56" s="1"/>
  <c r="D11" i="56" s="1"/>
  <c r="C5" i="56"/>
  <c r="C4" i="56"/>
  <c r="C3" i="56"/>
  <c r="B5" i="56"/>
  <c r="B4" i="56"/>
  <c r="B3" i="56"/>
  <c r="B10" i="56" l="1"/>
  <c r="E10" i="56"/>
  <c r="E11" i="56" s="1"/>
  <c r="J10" i="56"/>
  <c r="J11" i="56" s="1"/>
  <c r="I10" i="56"/>
  <c r="I11" i="56" s="1"/>
  <c r="H10" i="56"/>
  <c r="H11" i="56" s="1"/>
  <c r="F10" i="56"/>
  <c r="F11" i="56" s="1"/>
  <c r="C10" i="56"/>
  <c r="C11" i="56" s="1"/>
  <c r="M3" i="56"/>
  <c r="M10" i="56" s="1"/>
  <c r="J8" i="55"/>
  <c r="J7" i="55"/>
  <c r="M7" i="55" s="1"/>
  <c r="K3" i="55"/>
  <c r="K10" i="55" s="1"/>
  <c r="K11" i="55" s="1"/>
  <c r="J5" i="55"/>
  <c r="M5" i="55" s="1"/>
  <c r="J4" i="55"/>
  <c r="M4" i="55" s="1"/>
  <c r="J3" i="55"/>
  <c r="M3" i="55" s="1"/>
  <c r="I5" i="55"/>
  <c r="I4" i="55"/>
  <c r="I3" i="55"/>
  <c r="H4" i="55"/>
  <c r="H3" i="55"/>
  <c r="G3" i="55"/>
  <c r="G10" i="55" s="1"/>
  <c r="G11" i="55" s="1"/>
  <c r="F4" i="55"/>
  <c r="F3" i="55"/>
  <c r="E5" i="55"/>
  <c r="E4" i="55"/>
  <c r="E3" i="55"/>
  <c r="D4" i="55"/>
  <c r="D10" i="55" s="1"/>
  <c r="D11" i="55" s="1"/>
  <c r="C5" i="55"/>
  <c r="C4" i="55"/>
  <c r="C3" i="55"/>
  <c r="B5" i="55"/>
  <c r="B4" i="55"/>
  <c r="B3" i="55"/>
  <c r="B10" i="55" l="1"/>
  <c r="H10" i="55"/>
  <c r="H11" i="55" s="1"/>
  <c r="E10" i="55"/>
  <c r="E11" i="55" s="1"/>
  <c r="I10" i="55"/>
  <c r="I11" i="55" s="1"/>
  <c r="F10" i="55"/>
  <c r="F11" i="55" s="1"/>
  <c r="C10" i="55"/>
  <c r="C11" i="55" s="1"/>
  <c r="J10" i="55"/>
  <c r="J11" i="55" s="1"/>
  <c r="M8" i="55"/>
  <c r="M10" i="55" s="1"/>
  <c r="J8" i="54"/>
  <c r="J7" i="54"/>
  <c r="K3" i="54"/>
  <c r="K10" i="54" s="1"/>
  <c r="K11" i="54" s="1"/>
  <c r="J5" i="54"/>
  <c r="M5" i="54" s="1"/>
  <c r="J4" i="54"/>
  <c r="M4" i="54" s="1"/>
  <c r="J3" i="54"/>
  <c r="M3" i="54" s="1"/>
  <c r="I5" i="54"/>
  <c r="I4" i="54"/>
  <c r="I3" i="54"/>
  <c r="H4" i="54"/>
  <c r="H3" i="54"/>
  <c r="G3" i="54"/>
  <c r="G10" i="54" s="1"/>
  <c r="G11" i="54" s="1"/>
  <c r="F4" i="54"/>
  <c r="F3" i="54"/>
  <c r="E5" i="54"/>
  <c r="E4" i="54"/>
  <c r="E3" i="54"/>
  <c r="D4" i="54"/>
  <c r="D10" i="54" s="1"/>
  <c r="D11" i="54" s="1"/>
  <c r="C5" i="54"/>
  <c r="C4" i="54"/>
  <c r="C3" i="54"/>
  <c r="B5" i="54"/>
  <c r="B4" i="54"/>
  <c r="B3" i="54"/>
  <c r="M8" i="54"/>
  <c r="M7" i="54"/>
  <c r="H10" i="54" l="1"/>
  <c r="H11" i="54" s="1"/>
  <c r="I10" i="54"/>
  <c r="I11" i="54" s="1"/>
  <c r="C10" i="54"/>
  <c r="C11" i="54" s="1"/>
  <c r="B10" i="54"/>
  <c r="J10" i="54"/>
  <c r="J11" i="54" s="1"/>
  <c r="E10" i="54"/>
  <c r="E11" i="54" s="1"/>
  <c r="M10" i="54"/>
  <c r="F10" i="54"/>
  <c r="F11" i="54" s="1"/>
  <c r="J8" i="53"/>
  <c r="J7" i="53"/>
  <c r="K3" i="53"/>
  <c r="K10" i="53" s="1"/>
  <c r="K11" i="53" s="1"/>
  <c r="J5" i="53"/>
  <c r="M5" i="53" s="1"/>
  <c r="J4" i="53"/>
  <c r="M4" i="53" s="1"/>
  <c r="J3" i="53"/>
  <c r="I5" i="53"/>
  <c r="I4" i="53"/>
  <c r="I3" i="53"/>
  <c r="H4" i="53"/>
  <c r="H3" i="53"/>
  <c r="G3" i="53"/>
  <c r="G10" i="53" s="1"/>
  <c r="G11" i="53" s="1"/>
  <c r="F4" i="53"/>
  <c r="F3" i="53"/>
  <c r="E5" i="53"/>
  <c r="E4" i="53"/>
  <c r="E3" i="53"/>
  <c r="D4" i="53"/>
  <c r="D10" i="53" s="1"/>
  <c r="D11" i="53" s="1"/>
  <c r="C5" i="53"/>
  <c r="C4" i="53"/>
  <c r="C3" i="53"/>
  <c r="B5" i="53"/>
  <c r="B4" i="53"/>
  <c r="B3" i="53"/>
  <c r="M8" i="53"/>
  <c r="M7" i="53"/>
  <c r="J10" i="53" l="1"/>
  <c r="J11" i="53" s="1"/>
  <c r="C10" i="53"/>
  <c r="C11" i="53" s="1"/>
  <c r="I10" i="53"/>
  <c r="I11" i="53" s="1"/>
  <c r="B10" i="53"/>
  <c r="E10" i="53"/>
  <c r="E11" i="53" s="1"/>
  <c r="H10" i="53"/>
  <c r="H11" i="53" s="1"/>
  <c r="F10" i="53"/>
  <c r="F11" i="53" s="1"/>
  <c r="M3" i="53"/>
  <c r="M10" i="53" s="1"/>
  <c r="J8" i="52"/>
  <c r="M8" i="52" s="1"/>
  <c r="J7" i="52"/>
  <c r="M7" i="52" s="1"/>
  <c r="J5" i="52"/>
  <c r="M5" i="52" s="1"/>
  <c r="I5" i="52"/>
  <c r="E5" i="52"/>
  <c r="C5" i="52"/>
  <c r="B5" i="52"/>
  <c r="J4" i="52"/>
  <c r="M4" i="52" s="1"/>
  <c r="I4" i="52"/>
  <c r="H4" i="52"/>
  <c r="F4" i="52"/>
  <c r="E4" i="52"/>
  <c r="D4" i="52"/>
  <c r="D10" i="52" s="1"/>
  <c r="D11" i="52" s="1"/>
  <c r="C4" i="52"/>
  <c r="B4" i="52"/>
  <c r="K3" i="52"/>
  <c r="K10" i="52" s="1"/>
  <c r="K11" i="52" s="1"/>
  <c r="J3" i="52"/>
  <c r="I3" i="52"/>
  <c r="H3" i="52"/>
  <c r="G3" i="52"/>
  <c r="G10" i="52" s="1"/>
  <c r="G11" i="52" s="1"/>
  <c r="F3" i="52"/>
  <c r="E3" i="52"/>
  <c r="C3" i="52"/>
  <c r="C10" i="52" s="1"/>
  <c r="C11" i="52" s="1"/>
  <c r="B3" i="52"/>
  <c r="F10" i="52" l="1"/>
  <c r="F11" i="52" s="1"/>
  <c r="H10" i="52"/>
  <c r="H11" i="52" s="1"/>
  <c r="B10" i="52"/>
  <c r="I10" i="52"/>
  <c r="I11" i="52" s="1"/>
  <c r="E10" i="52"/>
  <c r="E11" i="52" s="1"/>
  <c r="J10" i="52"/>
  <c r="J11" i="52" s="1"/>
  <c r="M3" i="52"/>
  <c r="M10" i="52" s="1"/>
  <c r="J8" i="51"/>
  <c r="M8" i="51" s="1"/>
  <c r="J7" i="51"/>
  <c r="M7" i="51" s="1"/>
  <c r="K3" i="51"/>
  <c r="K10" i="51" s="1"/>
  <c r="K11" i="51" s="1"/>
  <c r="J5" i="51"/>
  <c r="M5" i="51" s="1"/>
  <c r="J4" i="51"/>
  <c r="J3" i="51"/>
  <c r="M3" i="51" s="1"/>
  <c r="I5" i="51"/>
  <c r="I4" i="51"/>
  <c r="I3" i="51"/>
  <c r="H4" i="51"/>
  <c r="H3" i="51"/>
  <c r="G3" i="51"/>
  <c r="G10" i="51" s="1"/>
  <c r="G11" i="51" s="1"/>
  <c r="F4" i="51"/>
  <c r="F3" i="51"/>
  <c r="E5" i="51"/>
  <c r="E4" i="51"/>
  <c r="E3" i="51"/>
  <c r="D4" i="51"/>
  <c r="D10" i="51" s="1"/>
  <c r="D11" i="51" s="1"/>
  <c r="C5" i="51"/>
  <c r="C4" i="51"/>
  <c r="C3" i="51"/>
  <c r="B5" i="51"/>
  <c r="B4" i="51"/>
  <c r="B3" i="51"/>
  <c r="I10" i="51" l="1"/>
  <c r="I11" i="51" s="1"/>
  <c r="F10" i="51"/>
  <c r="F11" i="51" s="1"/>
  <c r="H10" i="51"/>
  <c r="H11" i="51" s="1"/>
  <c r="J10" i="51"/>
  <c r="J11" i="51" s="1"/>
  <c r="E10" i="51"/>
  <c r="E11" i="51" s="1"/>
  <c r="C10" i="51"/>
  <c r="C11" i="51" s="1"/>
  <c r="B10" i="51"/>
  <c r="M4" i="51"/>
  <c r="M10" i="51" s="1"/>
  <c r="J8" i="50"/>
  <c r="J7" i="50"/>
  <c r="K3" i="50"/>
  <c r="K10" i="50" s="1"/>
  <c r="K11" i="50" s="1"/>
  <c r="J5" i="50"/>
  <c r="M5" i="50" s="1"/>
  <c r="J4" i="50"/>
  <c r="M4" i="50" s="1"/>
  <c r="J3" i="50"/>
  <c r="M3" i="50" s="1"/>
  <c r="I5" i="50"/>
  <c r="I4" i="50"/>
  <c r="I3" i="50"/>
  <c r="H4" i="50"/>
  <c r="H3" i="50"/>
  <c r="G3" i="50"/>
  <c r="G10" i="50" s="1"/>
  <c r="G11" i="50" s="1"/>
  <c r="F4" i="50"/>
  <c r="F3" i="50"/>
  <c r="E5" i="50"/>
  <c r="E4" i="50"/>
  <c r="E3" i="50"/>
  <c r="D4" i="50"/>
  <c r="D10" i="50" s="1"/>
  <c r="D11" i="50" s="1"/>
  <c r="C5" i="50"/>
  <c r="C4" i="50"/>
  <c r="C3" i="50"/>
  <c r="B5" i="50"/>
  <c r="B4" i="50"/>
  <c r="B3" i="50"/>
  <c r="M8" i="50"/>
  <c r="M7" i="50"/>
  <c r="H10" i="50" l="1"/>
  <c r="H11" i="50" s="1"/>
  <c r="I10" i="50"/>
  <c r="I11" i="50" s="1"/>
  <c r="J10" i="50"/>
  <c r="J11" i="50" s="1"/>
  <c r="B10" i="50"/>
  <c r="F10" i="50"/>
  <c r="F11" i="50" s="1"/>
  <c r="E10" i="50"/>
  <c r="E11" i="50" s="1"/>
  <c r="C10" i="50"/>
  <c r="C11" i="50" s="1"/>
  <c r="M10" i="50"/>
  <c r="J8" i="49"/>
  <c r="J7" i="49"/>
  <c r="M7" i="49" s="1"/>
  <c r="K3" i="49"/>
  <c r="K10" i="49" s="1"/>
  <c r="K11" i="49" s="1"/>
  <c r="J5" i="49"/>
  <c r="M5" i="49" s="1"/>
  <c r="J4" i="49"/>
  <c r="M4" i="49" s="1"/>
  <c r="J3" i="49"/>
  <c r="M3" i="49" s="1"/>
  <c r="I5" i="49"/>
  <c r="I4" i="49"/>
  <c r="I3" i="49"/>
  <c r="H4" i="49"/>
  <c r="H3" i="49"/>
  <c r="H10" i="49" s="1"/>
  <c r="H11" i="49" s="1"/>
  <c r="G3" i="49"/>
  <c r="G10" i="49" s="1"/>
  <c r="G11" i="49" s="1"/>
  <c r="F4" i="49"/>
  <c r="F3" i="49"/>
  <c r="E5" i="49"/>
  <c r="E4" i="49"/>
  <c r="E3" i="49"/>
  <c r="D4" i="49"/>
  <c r="D10" i="49" s="1"/>
  <c r="D11" i="49" s="1"/>
  <c r="C5" i="49"/>
  <c r="C4" i="49"/>
  <c r="C3" i="49"/>
  <c r="B5" i="49"/>
  <c r="B4" i="49"/>
  <c r="B3" i="49"/>
  <c r="F10" i="49" l="1"/>
  <c r="F11" i="49" s="1"/>
  <c r="E10" i="49"/>
  <c r="E11" i="49" s="1"/>
  <c r="I10" i="49"/>
  <c r="I11" i="49" s="1"/>
  <c r="C10" i="49"/>
  <c r="C11" i="49" s="1"/>
  <c r="B10" i="49"/>
  <c r="J10" i="49"/>
  <c r="J11" i="49" s="1"/>
  <c r="M8" i="49"/>
  <c r="M10" i="49" s="1"/>
  <c r="K3" i="47"/>
  <c r="J5" i="47"/>
  <c r="J4" i="47"/>
  <c r="J3" i="47"/>
  <c r="B5" i="47"/>
  <c r="B4" i="47"/>
  <c r="B3" i="47"/>
  <c r="K3" i="46"/>
  <c r="J5" i="46"/>
  <c r="J4" i="46"/>
  <c r="J3" i="46"/>
  <c r="B5" i="46"/>
  <c r="B4" i="46"/>
  <c r="B3" i="46"/>
  <c r="K3" i="45"/>
  <c r="J5" i="45"/>
  <c r="J4" i="45"/>
  <c r="J3" i="45"/>
  <c r="B5" i="45"/>
  <c r="B4" i="45"/>
  <c r="B3" i="45"/>
  <c r="K3" i="44"/>
  <c r="J5" i="44"/>
  <c r="J4" i="44"/>
  <c r="J3" i="44"/>
  <c r="B5" i="44"/>
  <c r="B4" i="44"/>
  <c r="B3" i="44"/>
  <c r="K3" i="43"/>
  <c r="J5" i="43"/>
  <c r="J4" i="43"/>
  <c r="J3" i="43"/>
  <c r="B5" i="43"/>
  <c r="B4" i="43"/>
  <c r="B3" i="43"/>
  <c r="K3" i="42"/>
  <c r="J5" i="42"/>
  <c r="J4" i="42"/>
  <c r="J3" i="42"/>
  <c r="B3" i="42"/>
  <c r="B5" i="42"/>
  <c r="B4" i="42"/>
  <c r="K3" i="41"/>
  <c r="J5" i="41"/>
  <c r="J4" i="41"/>
  <c r="J3" i="41"/>
  <c r="B5" i="41"/>
  <c r="B4" i="41"/>
  <c r="B3" i="41"/>
  <c r="K3" i="40" l="1"/>
  <c r="J3" i="40"/>
  <c r="J5" i="40"/>
  <c r="J4" i="40"/>
  <c r="B5" i="40"/>
  <c r="B4" i="40"/>
  <c r="B3" i="40"/>
  <c r="J5" i="48" l="1"/>
  <c r="J8" i="48" l="1"/>
  <c r="M8" i="48" s="1"/>
  <c r="J7" i="48"/>
  <c r="M7" i="48" l="1"/>
  <c r="M5" i="48"/>
  <c r="J4" i="48"/>
  <c r="M4" i="48" s="1"/>
  <c r="J3" i="48"/>
  <c r="J10" i="48" s="1"/>
  <c r="K3" i="48"/>
  <c r="K10" i="48" s="1"/>
  <c r="K11" i="48" s="1"/>
  <c r="I5" i="48"/>
  <c r="I4" i="48"/>
  <c r="I3" i="48"/>
  <c r="H4" i="48"/>
  <c r="H3" i="48"/>
  <c r="G3" i="48"/>
  <c r="G10" i="48" s="1"/>
  <c r="G11" i="48" s="1"/>
  <c r="F4" i="48"/>
  <c r="F3" i="48"/>
  <c r="E5" i="48"/>
  <c r="E4" i="48"/>
  <c r="E3" i="48"/>
  <c r="D4" i="48"/>
  <c r="D10" i="48" s="1"/>
  <c r="D11" i="48" s="1"/>
  <c r="C5" i="48"/>
  <c r="C4" i="48"/>
  <c r="C3" i="48"/>
  <c r="B5" i="48"/>
  <c r="B4" i="48"/>
  <c r="B3" i="48"/>
  <c r="H10" i="48" l="1"/>
  <c r="H11" i="48" s="1"/>
  <c r="I10" i="48"/>
  <c r="I11" i="48" s="1"/>
  <c r="C10" i="48"/>
  <c r="C11" i="48" s="1"/>
  <c r="B10" i="48"/>
  <c r="J11" i="48"/>
  <c r="F10" i="48"/>
  <c r="F11" i="48" s="1"/>
  <c r="E10" i="48"/>
  <c r="E11" i="48" s="1"/>
  <c r="M3" i="48"/>
  <c r="M10" i="48" s="1"/>
  <c r="J7" i="47"/>
  <c r="M7" i="47" s="1"/>
  <c r="K9" i="47"/>
  <c r="K10" i="47" s="1"/>
  <c r="M5" i="47"/>
  <c r="M4" i="47"/>
  <c r="I5" i="47"/>
  <c r="I4" i="47"/>
  <c r="I3" i="47"/>
  <c r="H4" i="47"/>
  <c r="H3" i="47"/>
  <c r="G3" i="47"/>
  <c r="G9" i="47" s="1"/>
  <c r="G10" i="47" s="1"/>
  <c r="F4" i="47"/>
  <c r="F3" i="47"/>
  <c r="E5" i="47"/>
  <c r="E4" i="47"/>
  <c r="E3" i="47"/>
  <c r="D4" i="47"/>
  <c r="D9" i="47" s="1"/>
  <c r="D10" i="47" s="1"/>
  <c r="C5" i="47"/>
  <c r="C4" i="47"/>
  <c r="C3" i="47"/>
  <c r="M6" i="47"/>
  <c r="J9" i="47" l="1"/>
  <c r="J10" i="47" s="1"/>
  <c r="I9" i="47"/>
  <c r="I10" i="47" s="1"/>
  <c r="H9" i="47"/>
  <c r="H10" i="47" s="1"/>
  <c r="F9" i="47"/>
  <c r="F10" i="47" s="1"/>
  <c r="E9" i="47"/>
  <c r="E10" i="47" s="1"/>
  <c r="C9" i="47"/>
  <c r="C10" i="47" s="1"/>
  <c r="B9" i="47"/>
  <c r="M3" i="47"/>
  <c r="M9" i="47" s="1"/>
  <c r="J7" i="46"/>
  <c r="I5" i="46" l="1"/>
  <c r="I4" i="46"/>
  <c r="I3" i="46"/>
  <c r="H4" i="46"/>
  <c r="H3" i="46"/>
  <c r="G3" i="46"/>
  <c r="G9" i="46" s="1"/>
  <c r="G10" i="46" s="1"/>
  <c r="F4" i="46"/>
  <c r="F3" i="46"/>
  <c r="E5" i="46"/>
  <c r="E4" i="46"/>
  <c r="E3" i="46"/>
  <c r="D4" i="46"/>
  <c r="D9" i="46" s="1"/>
  <c r="D10" i="46" s="1"/>
  <c r="C5" i="46"/>
  <c r="C4" i="46"/>
  <c r="C3" i="46"/>
  <c r="K9" i="46"/>
  <c r="K10" i="46" s="1"/>
  <c r="M7" i="46"/>
  <c r="M6" i="46"/>
  <c r="M5" i="46"/>
  <c r="M3" i="46"/>
  <c r="C9" i="46" l="1"/>
  <c r="C10" i="46" s="1"/>
  <c r="F9" i="46"/>
  <c r="F10" i="46" s="1"/>
  <c r="I9" i="46"/>
  <c r="I10" i="46" s="1"/>
  <c r="H9" i="46"/>
  <c r="H10" i="46" s="1"/>
  <c r="E9" i="46"/>
  <c r="E10" i="46" s="1"/>
  <c r="J9" i="46"/>
  <c r="J10" i="46" s="1"/>
  <c r="B9" i="46"/>
  <c r="M4" i="46"/>
  <c r="M9" i="46" s="1"/>
  <c r="J7" i="45"/>
  <c r="I5" i="45"/>
  <c r="I4" i="45"/>
  <c r="I3" i="45"/>
  <c r="H4" i="45"/>
  <c r="H3" i="45"/>
  <c r="G3" i="45"/>
  <c r="F4" i="45"/>
  <c r="F3" i="45"/>
  <c r="E5" i="45"/>
  <c r="E4" i="45"/>
  <c r="E3" i="45"/>
  <c r="D4" i="45"/>
  <c r="C5" i="45"/>
  <c r="C4" i="45"/>
  <c r="C3" i="45"/>
  <c r="C9" i="45" l="1"/>
  <c r="C10" i="45" s="1"/>
  <c r="I9" i="45"/>
  <c r="I10" i="45" s="1"/>
  <c r="M7" i="45"/>
  <c r="M6" i="45"/>
  <c r="M5" i="45"/>
  <c r="M4" i="45"/>
  <c r="H9" i="45"/>
  <c r="H10" i="45" s="1"/>
  <c r="D9" i="45"/>
  <c r="D10" i="45" s="1"/>
  <c r="K9" i="45"/>
  <c r="K10" i="45" s="1"/>
  <c r="J9" i="45"/>
  <c r="J10" i="45" s="1"/>
  <c r="G9" i="45"/>
  <c r="G10" i="45" s="1"/>
  <c r="F9" i="45"/>
  <c r="F10" i="45" s="1"/>
  <c r="E9" i="45"/>
  <c r="E10" i="45" s="1"/>
  <c r="B9" i="45" l="1"/>
  <c r="M3" i="45"/>
  <c r="M9" i="45" s="1"/>
  <c r="J7" i="44"/>
  <c r="I5" i="44"/>
  <c r="I4" i="44"/>
  <c r="I3" i="44"/>
  <c r="H4" i="44"/>
  <c r="H3" i="44"/>
  <c r="G3" i="44"/>
  <c r="F4" i="44"/>
  <c r="F3" i="44"/>
  <c r="E5" i="44"/>
  <c r="E4" i="44"/>
  <c r="E3" i="44"/>
  <c r="D4" i="44"/>
  <c r="C5" i="44"/>
  <c r="C4" i="44"/>
  <c r="C3" i="44"/>
  <c r="M7" i="44" l="1"/>
  <c r="M6" i="44"/>
  <c r="M5" i="44"/>
  <c r="D9" i="44"/>
  <c r="D10" i="44" s="1"/>
  <c r="K9" i="44"/>
  <c r="K10" i="44" s="1"/>
  <c r="M3" i="44"/>
  <c r="H9" i="44"/>
  <c r="H10" i="44" s="1"/>
  <c r="G9" i="44"/>
  <c r="G10" i="44" s="1"/>
  <c r="C9" i="44"/>
  <c r="C10" i="44" s="1"/>
  <c r="I9" i="44" l="1"/>
  <c r="I10" i="44" s="1"/>
  <c r="J9" i="44"/>
  <c r="J10" i="44" s="1"/>
  <c r="E9" i="44"/>
  <c r="E10" i="44" s="1"/>
  <c r="B9" i="44"/>
  <c r="F9" i="44"/>
  <c r="F10" i="44" s="1"/>
  <c r="M4" i="44"/>
  <c r="M9" i="44" s="1"/>
  <c r="J7" i="43"/>
  <c r="M7" i="43" s="1"/>
  <c r="K9" i="43"/>
  <c r="K10" i="43" s="1"/>
  <c r="M5" i="43"/>
  <c r="M4" i="43"/>
  <c r="I5" i="43"/>
  <c r="I4" i="43"/>
  <c r="I3" i="43"/>
  <c r="H4" i="43"/>
  <c r="H3" i="43"/>
  <c r="G3" i="43"/>
  <c r="G9" i="43" s="1"/>
  <c r="G10" i="43" s="1"/>
  <c r="F4" i="43"/>
  <c r="F3" i="43"/>
  <c r="E5" i="43"/>
  <c r="E4" i="43"/>
  <c r="E3" i="43"/>
  <c r="D4" i="43"/>
  <c r="D9" i="43" s="1"/>
  <c r="D10" i="43" s="1"/>
  <c r="C5" i="43"/>
  <c r="C4" i="43"/>
  <c r="C3" i="43"/>
  <c r="M6" i="43"/>
  <c r="J9" i="43" l="1"/>
  <c r="J10" i="43" s="1"/>
  <c r="I9" i="43"/>
  <c r="I10" i="43" s="1"/>
  <c r="H9" i="43"/>
  <c r="H10" i="43" s="1"/>
  <c r="F9" i="43"/>
  <c r="F10" i="43" s="1"/>
  <c r="E9" i="43"/>
  <c r="E10" i="43" s="1"/>
  <c r="C9" i="43"/>
  <c r="C10" i="43" s="1"/>
  <c r="B9" i="43"/>
  <c r="M3" i="43"/>
  <c r="M9" i="43" s="1"/>
  <c r="J7" i="42"/>
  <c r="K9" i="42"/>
  <c r="K10" i="42" s="1"/>
  <c r="M5" i="42"/>
  <c r="M4" i="42"/>
  <c r="M3" i="42"/>
  <c r="I5" i="42"/>
  <c r="I4" i="42"/>
  <c r="I3" i="42"/>
  <c r="H4" i="42"/>
  <c r="H3" i="42"/>
  <c r="G3" i="42"/>
  <c r="G9" i="42" s="1"/>
  <c r="G10" i="42" s="1"/>
  <c r="F4" i="42"/>
  <c r="F3" i="42"/>
  <c r="E5" i="42"/>
  <c r="E4" i="42"/>
  <c r="E3" i="42"/>
  <c r="D4" i="42"/>
  <c r="D9" i="42" s="1"/>
  <c r="D10" i="42" s="1"/>
  <c r="C5" i="42"/>
  <c r="C4" i="42"/>
  <c r="C3" i="42"/>
  <c r="M6" i="42"/>
  <c r="F9" i="42" l="1"/>
  <c r="F10" i="42" s="1"/>
  <c r="B9" i="42"/>
  <c r="H9" i="42"/>
  <c r="H10" i="42" s="1"/>
  <c r="E9" i="42"/>
  <c r="E10" i="42" s="1"/>
  <c r="C9" i="42"/>
  <c r="C10" i="42" s="1"/>
  <c r="J9" i="42"/>
  <c r="J10" i="42" s="1"/>
  <c r="I9" i="42"/>
  <c r="I10" i="42" s="1"/>
  <c r="M7" i="42"/>
  <c r="M9" i="42" s="1"/>
  <c r="J7" i="41"/>
  <c r="M7" i="41" s="1"/>
  <c r="K9" i="41"/>
  <c r="K10" i="41" s="1"/>
  <c r="M5" i="41"/>
  <c r="M4" i="41"/>
  <c r="M3" i="41"/>
  <c r="I5" i="41"/>
  <c r="I4" i="41"/>
  <c r="I3" i="41"/>
  <c r="H4" i="41"/>
  <c r="H3" i="41"/>
  <c r="G3" i="41"/>
  <c r="G9" i="41" s="1"/>
  <c r="G10" i="41" s="1"/>
  <c r="F4" i="41"/>
  <c r="F3" i="41"/>
  <c r="E5" i="41"/>
  <c r="E4" i="41"/>
  <c r="E3" i="41"/>
  <c r="D4" i="41"/>
  <c r="D9" i="41" s="1"/>
  <c r="D10" i="41" s="1"/>
  <c r="C5" i="41"/>
  <c r="C4" i="41"/>
  <c r="C3" i="41"/>
  <c r="M6" i="41"/>
  <c r="H9" i="41" l="1"/>
  <c r="H10" i="41" s="1"/>
  <c r="F9" i="41"/>
  <c r="F10" i="41" s="1"/>
  <c r="B9" i="41"/>
  <c r="I9" i="41"/>
  <c r="I10" i="41" s="1"/>
  <c r="C9" i="41"/>
  <c r="C10" i="41" s="1"/>
  <c r="E9" i="41"/>
  <c r="E10" i="41" s="1"/>
  <c r="M9" i="41"/>
  <c r="J9" i="41"/>
  <c r="J10" i="41" s="1"/>
  <c r="J7" i="40"/>
  <c r="M7" i="40" s="1"/>
  <c r="K9" i="40"/>
  <c r="K10" i="40" s="1"/>
  <c r="M5" i="40"/>
  <c r="M4" i="40"/>
  <c r="M3" i="40"/>
  <c r="I5" i="40"/>
  <c r="I4" i="40"/>
  <c r="I3" i="40"/>
  <c r="H4" i="40"/>
  <c r="H3" i="40"/>
  <c r="G3" i="40"/>
  <c r="G9" i="40" s="1"/>
  <c r="G10" i="40" s="1"/>
  <c r="F4" i="40"/>
  <c r="F3" i="40"/>
  <c r="E5" i="40"/>
  <c r="E4" i="40"/>
  <c r="E3" i="40"/>
  <c r="D4" i="40"/>
  <c r="D9" i="40" s="1"/>
  <c r="D10" i="40" s="1"/>
  <c r="C5" i="40"/>
  <c r="C4" i="40"/>
  <c r="C3" i="40"/>
  <c r="M6" i="40"/>
  <c r="E9" i="40" l="1"/>
  <c r="E10" i="40" s="1"/>
  <c r="B9" i="40"/>
  <c r="I9" i="40"/>
  <c r="I10" i="40" s="1"/>
  <c r="H9" i="40"/>
  <c r="H10" i="40" s="1"/>
  <c r="J9" i="40"/>
  <c r="J10" i="40" s="1"/>
  <c r="M9" i="40"/>
  <c r="F9" i="40"/>
  <c r="F10" i="40" s="1"/>
  <c r="C9" i="40"/>
  <c r="C10" i="40" s="1"/>
  <c r="K3" i="38"/>
  <c r="K9" i="38" s="1"/>
  <c r="K10" i="38" s="1"/>
  <c r="J7" i="38"/>
  <c r="M7" i="38" s="1"/>
  <c r="J5" i="38"/>
  <c r="M5" i="38" s="1"/>
  <c r="J4" i="38"/>
  <c r="M4" i="38" s="1"/>
  <c r="J3" i="38"/>
  <c r="M3" i="38" s="1"/>
  <c r="I5" i="38"/>
  <c r="I4" i="38"/>
  <c r="I3" i="38"/>
  <c r="H4" i="38"/>
  <c r="H3" i="38"/>
  <c r="G3" i="38"/>
  <c r="G9" i="38" s="1"/>
  <c r="G10" i="38" s="1"/>
  <c r="F4" i="38"/>
  <c r="F3" i="38"/>
  <c r="E5" i="38"/>
  <c r="E4" i="38"/>
  <c r="E3" i="38"/>
  <c r="D4" i="38"/>
  <c r="D9" i="38" s="1"/>
  <c r="D10" i="38" s="1"/>
  <c r="C5" i="38"/>
  <c r="C4" i="38"/>
  <c r="C3" i="38"/>
  <c r="B5" i="38"/>
  <c r="B4" i="38"/>
  <c r="B3" i="38"/>
  <c r="K3" i="37"/>
  <c r="K9" i="37" s="1"/>
  <c r="K10" i="37" s="1"/>
  <c r="J7" i="37"/>
  <c r="M7" i="37" s="1"/>
  <c r="J5" i="37"/>
  <c r="M5" i="37" s="1"/>
  <c r="J4" i="37"/>
  <c r="M4" i="37" s="1"/>
  <c r="J3" i="37"/>
  <c r="I5" i="37"/>
  <c r="I4" i="37"/>
  <c r="I3" i="37"/>
  <c r="H4" i="37"/>
  <c r="H3" i="37"/>
  <c r="G3" i="37"/>
  <c r="G9" i="37" s="1"/>
  <c r="G10" i="37" s="1"/>
  <c r="F4" i="37"/>
  <c r="F3" i="37"/>
  <c r="E5" i="37"/>
  <c r="E4" i="37"/>
  <c r="E3" i="37"/>
  <c r="D4" i="37"/>
  <c r="D9" i="37" s="1"/>
  <c r="D10" i="37" s="1"/>
  <c r="C5" i="37"/>
  <c r="C4" i="37"/>
  <c r="C3" i="37"/>
  <c r="B5" i="37"/>
  <c r="B4" i="37"/>
  <c r="B3" i="37"/>
  <c r="M6" i="38"/>
  <c r="M6" i="37"/>
  <c r="J7" i="35"/>
  <c r="J7" i="34"/>
  <c r="J7" i="33"/>
  <c r="J7" i="32"/>
  <c r="J7" i="31"/>
  <c r="J7" i="30"/>
  <c r="J7" i="29"/>
  <c r="J7" i="28"/>
  <c r="J7" i="27"/>
  <c r="J7" i="26"/>
  <c r="J5" i="35"/>
  <c r="I5" i="35"/>
  <c r="E5" i="35"/>
  <c r="C5" i="35"/>
  <c r="B5" i="35"/>
  <c r="J4" i="35"/>
  <c r="I4" i="35"/>
  <c r="H4" i="35"/>
  <c r="F4" i="35"/>
  <c r="E4" i="35"/>
  <c r="D4" i="35"/>
  <c r="C4" i="35"/>
  <c r="B4" i="35"/>
  <c r="K3" i="35"/>
  <c r="J3" i="35"/>
  <c r="I3" i="35"/>
  <c r="H3" i="35"/>
  <c r="G3" i="35"/>
  <c r="F3" i="35"/>
  <c r="E3" i="35"/>
  <c r="C3" i="35"/>
  <c r="B3" i="35"/>
  <c r="J5" i="34"/>
  <c r="I5" i="34"/>
  <c r="E5" i="34"/>
  <c r="C5" i="34"/>
  <c r="B5" i="34"/>
  <c r="J4" i="34"/>
  <c r="I4" i="34"/>
  <c r="H4" i="34"/>
  <c r="F4" i="34"/>
  <c r="E4" i="34"/>
  <c r="D4" i="34"/>
  <c r="C4" i="34"/>
  <c r="B4" i="34"/>
  <c r="K3" i="34"/>
  <c r="J3" i="34"/>
  <c r="I3" i="34"/>
  <c r="H3" i="34"/>
  <c r="G3" i="34"/>
  <c r="F3" i="34"/>
  <c r="E3" i="34"/>
  <c r="C3" i="34"/>
  <c r="B3" i="34"/>
  <c r="J5" i="33"/>
  <c r="I5" i="33"/>
  <c r="E5" i="33"/>
  <c r="C5" i="33"/>
  <c r="B5" i="33"/>
  <c r="J4" i="33"/>
  <c r="I4" i="33"/>
  <c r="H4" i="33"/>
  <c r="F4" i="33"/>
  <c r="E4" i="33"/>
  <c r="D4" i="33"/>
  <c r="C4" i="33"/>
  <c r="B4" i="33"/>
  <c r="K3" i="33"/>
  <c r="J3" i="33"/>
  <c r="I3" i="33"/>
  <c r="H3" i="33"/>
  <c r="G3" i="33"/>
  <c r="F3" i="33"/>
  <c r="E3" i="33"/>
  <c r="C3" i="33"/>
  <c r="B3" i="33"/>
  <c r="J5" i="32"/>
  <c r="I5" i="32"/>
  <c r="E5" i="32"/>
  <c r="C5" i="32"/>
  <c r="B5" i="32"/>
  <c r="J4" i="32"/>
  <c r="I4" i="32"/>
  <c r="H4" i="32"/>
  <c r="F4" i="32"/>
  <c r="E4" i="32"/>
  <c r="D4" i="32"/>
  <c r="C4" i="32"/>
  <c r="B4" i="32"/>
  <c r="K3" i="32"/>
  <c r="J3" i="32"/>
  <c r="I3" i="32"/>
  <c r="H3" i="32"/>
  <c r="G3" i="32"/>
  <c r="F3" i="32"/>
  <c r="E3" i="32"/>
  <c r="C3" i="32"/>
  <c r="B3" i="32"/>
  <c r="J5" i="31"/>
  <c r="I5" i="31"/>
  <c r="E5" i="31"/>
  <c r="C5" i="31"/>
  <c r="B5" i="31"/>
  <c r="J4" i="31"/>
  <c r="I4" i="31"/>
  <c r="H4" i="31"/>
  <c r="F4" i="31"/>
  <c r="E4" i="31"/>
  <c r="D4" i="31"/>
  <c r="C4" i="31"/>
  <c r="B4" i="31"/>
  <c r="K3" i="31"/>
  <c r="J3" i="31"/>
  <c r="I3" i="31"/>
  <c r="H3" i="31"/>
  <c r="G3" i="31"/>
  <c r="F3" i="31"/>
  <c r="E3" i="31"/>
  <c r="C3" i="31"/>
  <c r="B3" i="31"/>
  <c r="J5" i="30"/>
  <c r="I5" i="30"/>
  <c r="E5" i="30"/>
  <c r="C5" i="30"/>
  <c r="B5" i="30"/>
  <c r="J4" i="30"/>
  <c r="I4" i="30"/>
  <c r="H4" i="30"/>
  <c r="F4" i="30"/>
  <c r="E4" i="30"/>
  <c r="D4" i="30"/>
  <c r="C4" i="30"/>
  <c r="B4" i="30"/>
  <c r="K3" i="30"/>
  <c r="J3" i="30"/>
  <c r="I3" i="30"/>
  <c r="H3" i="30"/>
  <c r="G3" i="30"/>
  <c r="F3" i="30"/>
  <c r="E3" i="30"/>
  <c r="C3" i="30"/>
  <c r="B3" i="30"/>
  <c r="J5" i="29"/>
  <c r="I5" i="29"/>
  <c r="E5" i="29"/>
  <c r="C5" i="29"/>
  <c r="B5" i="29"/>
  <c r="J4" i="29"/>
  <c r="I4" i="29"/>
  <c r="H4" i="29"/>
  <c r="F4" i="29"/>
  <c r="E4" i="29"/>
  <c r="D4" i="29"/>
  <c r="C4" i="29"/>
  <c r="B4" i="29"/>
  <c r="K3" i="29"/>
  <c r="J3" i="29"/>
  <c r="I3" i="29"/>
  <c r="H3" i="29"/>
  <c r="G3" i="29"/>
  <c r="F3" i="29"/>
  <c r="E3" i="29"/>
  <c r="C3" i="29"/>
  <c r="B3" i="29"/>
  <c r="J5" i="28"/>
  <c r="I5" i="28"/>
  <c r="E5" i="28"/>
  <c r="C5" i="28"/>
  <c r="B5" i="28"/>
  <c r="J4" i="28"/>
  <c r="I4" i="28"/>
  <c r="H4" i="28"/>
  <c r="F4" i="28"/>
  <c r="E4" i="28"/>
  <c r="D4" i="28"/>
  <c r="C4" i="28"/>
  <c r="B4" i="28"/>
  <c r="K3" i="28"/>
  <c r="J3" i="28"/>
  <c r="I3" i="28"/>
  <c r="H3" i="28"/>
  <c r="G3" i="28"/>
  <c r="F3" i="28"/>
  <c r="E3" i="28"/>
  <c r="C3" i="28"/>
  <c r="B3" i="28"/>
  <c r="J5" i="27"/>
  <c r="I5" i="27"/>
  <c r="E5" i="27"/>
  <c r="C5" i="27"/>
  <c r="B5" i="27"/>
  <c r="J4" i="27"/>
  <c r="I4" i="27"/>
  <c r="H4" i="27"/>
  <c r="F4" i="27"/>
  <c r="E4" i="27"/>
  <c r="D4" i="27"/>
  <c r="C4" i="27"/>
  <c r="B4" i="27"/>
  <c r="K3" i="27"/>
  <c r="J3" i="27"/>
  <c r="I3" i="27"/>
  <c r="H3" i="27"/>
  <c r="G3" i="27"/>
  <c r="F3" i="27"/>
  <c r="E3" i="27"/>
  <c r="C3" i="27"/>
  <c r="B3" i="27"/>
  <c r="J5" i="26"/>
  <c r="I5" i="26"/>
  <c r="E5" i="26"/>
  <c r="C5" i="26"/>
  <c r="B5" i="26"/>
  <c r="J4" i="26"/>
  <c r="I4" i="26"/>
  <c r="H4" i="26"/>
  <c r="F4" i="26"/>
  <c r="E4" i="26"/>
  <c r="D4" i="26"/>
  <c r="C4" i="26"/>
  <c r="B4" i="26"/>
  <c r="K3" i="26"/>
  <c r="J3" i="26"/>
  <c r="I3" i="26"/>
  <c r="H3" i="26"/>
  <c r="G3" i="26"/>
  <c r="F3" i="26"/>
  <c r="E3" i="26"/>
  <c r="C3" i="26"/>
  <c r="B3" i="26"/>
  <c r="J12" i="12"/>
  <c r="J11" i="12"/>
  <c r="J10" i="12"/>
  <c r="J9" i="12"/>
  <c r="J8" i="12"/>
  <c r="J7" i="12"/>
  <c r="J12" i="11"/>
  <c r="J11" i="11"/>
  <c r="J10" i="11"/>
  <c r="J9" i="11"/>
  <c r="J8" i="11"/>
  <c r="J7" i="11"/>
  <c r="J12" i="10"/>
  <c r="J11" i="10"/>
  <c r="J10" i="10"/>
  <c r="J9" i="10"/>
  <c r="J8" i="10"/>
  <c r="J7" i="10"/>
  <c r="J12" i="9"/>
  <c r="J11" i="9"/>
  <c r="J10" i="9"/>
  <c r="J9" i="9"/>
  <c r="J8" i="9"/>
  <c r="J7" i="9"/>
  <c r="J12" i="8"/>
  <c r="J11" i="8"/>
  <c r="J10" i="8"/>
  <c r="J9" i="8"/>
  <c r="J8" i="8"/>
  <c r="J7" i="8"/>
  <c r="J12" i="7"/>
  <c r="J11" i="7"/>
  <c r="J10" i="7"/>
  <c r="J9" i="7"/>
  <c r="J8" i="7"/>
  <c r="J7" i="7"/>
  <c r="J12" i="5"/>
  <c r="J11" i="5"/>
  <c r="J10" i="5"/>
  <c r="J9" i="5"/>
  <c r="J8" i="5"/>
  <c r="J7" i="5"/>
  <c r="J12" i="1"/>
  <c r="J11" i="1"/>
  <c r="J10" i="1"/>
  <c r="J9" i="1"/>
  <c r="J8" i="1"/>
  <c r="J7" i="1"/>
  <c r="J12" i="4"/>
  <c r="J11" i="4"/>
  <c r="J10" i="4"/>
  <c r="J9" i="4"/>
  <c r="J8" i="4"/>
  <c r="J7" i="4"/>
  <c r="H9" i="37" l="1"/>
  <c r="H10" i="37" s="1"/>
  <c r="E9" i="37"/>
  <c r="E10" i="37" s="1"/>
  <c r="F9" i="38"/>
  <c r="F10" i="38" s="1"/>
  <c r="C9" i="37"/>
  <c r="C10" i="37" s="1"/>
  <c r="C9" i="38"/>
  <c r="C10" i="38" s="1"/>
  <c r="H9" i="38"/>
  <c r="H10" i="38" s="1"/>
  <c r="J9" i="38"/>
  <c r="J10" i="38" s="1"/>
  <c r="M9" i="38"/>
  <c r="I9" i="38"/>
  <c r="I10" i="38" s="1"/>
  <c r="E9" i="38"/>
  <c r="E10" i="38" s="1"/>
  <c r="B9" i="38"/>
  <c r="J9" i="37"/>
  <c r="J10" i="37" s="1"/>
  <c r="I9" i="37"/>
  <c r="I10" i="37" s="1"/>
  <c r="F9" i="37"/>
  <c r="F10" i="37" s="1"/>
  <c r="B9" i="37"/>
  <c r="M3" i="37"/>
  <c r="M9" i="37" s="1"/>
  <c r="M7" i="35" l="1"/>
  <c r="M5" i="35"/>
  <c r="M4" i="35"/>
  <c r="D9" i="35"/>
  <c r="D10" i="35" s="1"/>
  <c r="K9" i="35"/>
  <c r="K10" i="35" s="1"/>
  <c r="G9" i="35"/>
  <c r="G10" i="35" s="1"/>
  <c r="M6" i="35"/>
  <c r="M7" i="34"/>
  <c r="M5" i="34"/>
  <c r="K9" i="34"/>
  <c r="K10" i="34" s="1"/>
  <c r="M3" i="34"/>
  <c r="G9" i="34"/>
  <c r="G10" i="34" s="1"/>
  <c r="D9" i="34"/>
  <c r="D10" i="34" s="1"/>
  <c r="M6" i="34"/>
  <c r="M7" i="33"/>
  <c r="M5" i="33"/>
  <c r="M4" i="33"/>
  <c r="D9" i="33"/>
  <c r="D10" i="33" s="1"/>
  <c r="K9" i="33"/>
  <c r="K10" i="33" s="1"/>
  <c r="M3" i="33"/>
  <c r="G9" i="33"/>
  <c r="G10" i="33" s="1"/>
  <c r="M6" i="33"/>
  <c r="M7" i="32"/>
  <c r="M5" i="32"/>
  <c r="M4" i="32"/>
  <c r="D9" i="32"/>
  <c r="D10" i="32" s="1"/>
  <c r="K9" i="32"/>
  <c r="K10" i="32" s="1"/>
  <c r="G9" i="32"/>
  <c r="G10" i="32" s="1"/>
  <c r="M6" i="32"/>
  <c r="M7" i="31"/>
  <c r="M5" i="31"/>
  <c r="M4" i="31"/>
  <c r="D9" i="31"/>
  <c r="D10" i="31" s="1"/>
  <c r="K9" i="31"/>
  <c r="K10" i="31" s="1"/>
  <c r="M3" i="31"/>
  <c r="G9" i="31"/>
  <c r="G10" i="31" s="1"/>
  <c r="M6" i="31"/>
  <c r="M7" i="30"/>
  <c r="M5" i="30"/>
  <c r="M4" i="30"/>
  <c r="D9" i="30"/>
  <c r="D10" i="30" s="1"/>
  <c r="K9" i="30"/>
  <c r="K10" i="30" s="1"/>
  <c r="M3" i="30"/>
  <c r="G9" i="30"/>
  <c r="G10" i="30" s="1"/>
  <c r="M6" i="30"/>
  <c r="M7" i="29"/>
  <c r="M5" i="29"/>
  <c r="M4" i="29"/>
  <c r="D9" i="29"/>
  <c r="D10" i="29" s="1"/>
  <c r="K9" i="29"/>
  <c r="K10" i="29" s="1"/>
  <c r="M3" i="29"/>
  <c r="G9" i="29"/>
  <c r="G10" i="29" s="1"/>
  <c r="M6" i="29"/>
  <c r="M7" i="28"/>
  <c r="M5" i="28"/>
  <c r="D9" i="28"/>
  <c r="D10" i="28" s="1"/>
  <c r="K9" i="28"/>
  <c r="K10" i="28" s="1"/>
  <c r="M3" i="28"/>
  <c r="G9" i="28"/>
  <c r="G10" i="28" s="1"/>
  <c r="M6" i="28"/>
  <c r="F9" i="34" l="1"/>
  <c r="F10" i="34" s="1"/>
  <c r="I9" i="35"/>
  <c r="I10" i="35" s="1"/>
  <c r="E9" i="35"/>
  <c r="E10" i="35" s="1"/>
  <c r="J9" i="35"/>
  <c r="J10" i="35" s="1"/>
  <c r="H9" i="35"/>
  <c r="H10" i="35" s="1"/>
  <c r="F9" i="35"/>
  <c r="F10" i="35" s="1"/>
  <c r="C9" i="35"/>
  <c r="C10" i="35" s="1"/>
  <c r="B9" i="35"/>
  <c r="M3" i="35"/>
  <c r="M9" i="35" s="1"/>
  <c r="H9" i="28"/>
  <c r="H10" i="28" s="1"/>
  <c r="J9" i="34"/>
  <c r="J10" i="34" s="1"/>
  <c r="M4" i="34"/>
  <c r="M9" i="34" s="1"/>
  <c r="I9" i="34"/>
  <c r="I10" i="34" s="1"/>
  <c r="H9" i="34"/>
  <c r="H10" i="34" s="1"/>
  <c r="E9" i="34"/>
  <c r="E10" i="34" s="1"/>
  <c r="C9" i="34"/>
  <c r="C10" i="34" s="1"/>
  <c r="B9" i="34"/>
  <c r="E9" i="33"/>
  <c r="E10" i="33" s="1"/>
  <c r="M9" i="33"/>
  <c r="I9" i="33"/>
  <c r="I10" i="33" s="1"/>
  <c r="H9" i="33"/>
  <c r="H10" i="33" s="1"/>
  <c r="F9" i="33"/>
  <c r="F10" i="33" s="1"/>
  <c r="C9" i="33"/>
  <c r="C10" i="33" s="1"/>
  <c r="B9" i="33"/>
  <c r="J9" i="33"/>
  <c r="J10" i="33" s="1"/>
  <c r="C9" i="32"/>
  <c r="C10" i="32" s="1"/>
  <c r="J9" i="32"/>
  <c r="J10" i="32" s="1"/>
  <c r="I9" i="32"/>
  <c r="I10" i="32" s="1"/>
  <c r="H9" i="32"/>
  <c r="H10" i="32" s="1"/>
  <c r="E9" i="32"/>
  <c r="E10" i="32" s="1"/>
  <c r="B9" i="32"/>
  <c r="M3" i="32"/>
  <c r="M9" i="32" s="1"/>
  <c r="F9" i="32"/>
  <c r="F10" i="32" s="1"/>
  <c r="H9" i="31"/>
  <c r="H10" i="31" s="1"/>
  <c r="C9" i="31"/>
  <c r="C10" i="31" s="1"/>
  <c r="I9" i="31"/>
  <c r="I10" i="31" s="1"/>
  <c r="E9" i="31"/>
  <c r="E10" i="31" s="1"/>
  <c r="B9" i="31"/>
  <c r="F9" i="31"/>
  <c r="F10" i="31" s="1"/>
  <c r="M9" i="31"/>
  <c r="J9" i="31"/>
  <c r="J10" i="31" s="1"/>
  <c r="B9" i="30"/>
  <c r="I9" i="30"/>
  <c r="I10" i="30" s="1"/>
  <c r="H9" i="30"/>
  <c r="H10" i="30" s="1"/>
  <c r="F9" i="30"/>
  <c r="F10" i="30" s="1"/>
  <c r="E9" i="30"/>
  <c r="E10" i="30" s="1"/>
  <c r="C9" i="30"/>
  <c r="C10" i="30" s="1"/>
  <c r="M9" i="30"/>
  <c r="J9" i="30"/>
  <c r="J10" i="30" s="1"/>
  <c r="M9" i="29"/>
  <c r="I9" i="29"/>
  <c r="I10" i="29" s="1"/>
  <c r="F9" i="29"/>
  <c r="F10" i="29" s="1"/>
  <c r="E9" i="29"/>
  <c r="E10" i="29" s="1"/>
  <c r="C9" i="29"/>
  <c r="C10" i="29" s="1"/>
  <c r="B9" i="29"/>
  <c r="H9" i="29"/>
  <c r="H10" i="29" s="1"/>
  <c r="J9" i="29"/>
  <c r="J10" i="29" s="1"/>
  <c r="J9" i="28"/>
  <c r="J10" i="28" s="1"/>
  <c r="M4" i="28"/>
  <c r="M9" i="28" s="1"/>
  <c r="I9" i="28"/>
  <c r="I10" i="28" s="1"/>
  <c r="F9" i="28"/>
  <c r="F10" i="28" s="1"/>
  <c r="E9" i="28"/>
  <c r="E10" i="28" s="1"/>
  <c r="C9" i="28"/>
  <c r="C10" i="28" s="1"/>
  <c r="B9" i="28"/>
  <c r="M7" i="27"/>
  <c r="M5" i="27"/>
  <c r="M6" i="27"/>
  <c r="M7" i="26"/>
  <c r="M5" i="26"/>
  <c r="M6" i="26"/>
  <c r="J13" i="24"/>
  <c r="M13" i="24" s="1"/>
  <c r="J12" i="24"/>
  <c r="M12" i="24" s="1"/>
  <c r="J11" i="24"/>
  <c r="M11" i="24" s="1"/>
  <c r="J10" i="24"/>
  <c r="M10" i="24" s="1"/>
  <c r="J9" i="24"/>
  <c r="M9" i="24" s="1"/>
  <c r="J8" i="24"/>
  <c r="M8" i="24" s="1"/>
  <c r="J7" i="24"/>
  <c r="M7" i="24" s="1"/>
  <c r="I5" i="24"/>
  <c r="J5" i="24"/>
  <c r="M5" i="24" s="1"/>
  <c r="E5" i="24"/>
  <c r="C5" i="24"/>
  <c r="B5" i="24"/>
  <c r="J4" i="24"/>
  <c r="M4" i="24" s="1"/>
  <c r="I4" i="24"/>
  <c r="H4" i="24"/>
  <c r="F4" i="24"/>
  <c r="E4" i="24"/>
  <c r="D4" i="24"/>
  <c r="D15" i="24" s="1"/>
  <c r="D16" i="24" s="1"/>
  <c r="C4" i="24"/>
  <c r="B4" i="24"/>
  <c r="K3" i="24"/>
  <c r="K15" i="24" s="1"/>
  <c r="K16" i="24" s="1"/>
  <c r="J3" i="24"/>
  <c r="M3" i="24" s="1"/>
  <c r="I3" i="24"/>
  <c r="H3" i="24"/>
  <c r="G3" i="24"/>
  <c r="G15" i="24" s="1"/>
  <c r="G16" i="24" s="1"/>
  <c r="F3" i="24"/>
  <c r="E3" i="24"/>
  <c r="C3" i="24"/>
  <c r="B3" i="24"/>
  <c r="M6" i="24"/>
  <c r="J13" i="23"/>
  <c r="M13" i="23" s="1"/>
  <c r="J12" i="23"/>
  <c r="M12" i="23" s="1"/>
  <c r="J11" i="23"/>
  <c r="M11" i="23" s="1"/>
  <c r="J10" i="23"/>
  <c r="M10" i="23" s="1"/>
  <c r="J9" i="23"/>
  <c r="M9" i="23" s="1"/>
  <c r="J8" i="23"/>
  <c r="M8" i="23" s="1"/>
  <c r="J7" i="23"/>
  <c r="M7" i="23" s="1"/>
  <c r="J5" i="23"/>
  <c r="M5" i="23" s="1"/>
  <c r="I5" i="23"/>
  <c r="E5" i="23"/>
  <c r="C5" i="23"/>
  <c r="B5" i="23"/>
  <c r="J4" i="23"/>
  <c r="M4" i="23" s="1"/>
  <c r="I4" i="23"/>
  <c r="H4" i="23"/>
  <c r="F4" i="23"/>
  <c r="E4" i="23"/>
  <c r="D4" i="23"/>
  <c r="D15" i="23" s="1"/>
  <c r="D16" i="23" s="1"/>
  <c r="C4" i="23"/>
  <c r="B4" i="23"/>
  <c r="K3" i="23"/>
  <c r="K15" i="23" s="1"/>
  <c r="K16" i="23" s="1"/>
  <c r="J3" i="23"/>
  <c r="M3" i="23" s="1"/>
  <c r="I3" i="23"/>
  <c r="H3" i="23"/>
  <c r="G3" i="23"/>
  <c r="G15" i="23" s="1"/>
  <c r="G16" i="23" s="1"/>
  <c r="F3" i="23"/>
  <c r="E3" i="23"/>
  <c r="C3" i="23"/>
  <c r="B3" i="23"/>
  <c r="M6" i="23"/>
  <c r="I5" i="22"/>
  <c r="E5" i="22"/>
  <c r="C5" i="22"/>
  <c r="B5" i="22"/>
  <c r="J4" i="22"/>
  <c r="M4" i="22" s="1"/>
  <c r="I4" i="22"/>
  <c r="H4" i="22"/>
  <c r="F4" i="22"/>
  <c r="E4" i="22"/>
  <c r="D4" i="22"/>
  <c r="D15" i="22" s="1"/>
  <c r="D16" i="22" s="1"/>
  <c r="C4" i="22"/>
  <c r="B4" i="22"/>
  <c r="K3" i="22"/>
  <c r="K15" i="22" s="1"/>
  <c r="K16" i="22" s="1"/>
  <c r="J3" i="22"/>
  <c r="I3" i="22"/>
  <c r="H3" i="22"/>
  <c r="G3" i="22"/>
  <c r="G15" i="22" s="1"/>
  <c r="G16" i="22" s="1"/>
  <c r="F3" i="22"/>
  <c r="E3" i="22"/>
  <c r="C3" i="22"/>
  <c r="B3" i="22"/>
  <c r="M6" i="22"/>
  <c r="I5" i="21"/>
  <c r="E5" i="21"/>
  <c r="C5" i="21"/>
  <c r="B5" i="21"/>
  <c r="J4" i="21"/>
  <c r="M4" i="21" s="1"/>
  <c r="I4" i="21"/>
  <c r="H4" i="21"/>
  <c r="F4" i="21"/>
  <c r="E4" i="21"/>
  <c r="D4" i="21"/>
  <c r="D15" i="21" s="1"/>
  <c r="D16" i="21" s="1"/>
  <c r="C4" i="21"/>
  <c r="B4" i="21"/>
  <c r="K3" i="21"/>
  <c r="K15" i="21" s="1"/>
  <c r="K16" i="21" s="1"/>
  <c r="J3" i="21"/>
  <c r="M3" i="21" s="1"/>
  <c r="I3" i="21"/>
  <c r="H3" i="21"/>
  <c r="G3" i="21"/>
  <c r="G15" i="21" s="1"/>
  <c r="G16" i="21" s="1"/>
  <c r="F3" i="21"/>
  <c r="E3" i="21"/>
  <c r="C3" i="21"/>
  <c r="B3" i="21"/>
  <c r="M6" i="21"/>
  <c r="I5" i="20"/>
  <c r="E5" i="20"/>
  <c r="C5" i="20"/>
  <c r="B5" i="20"/>
  <c r="J4" i="20"/>
  <c r="M4" i="20" s="1"/>
  <c r="I4" i="20"/>
  <c r="H4" i="20"/>
  <c r="F4" i="20"/>
  <c r="E4" i="20"/>
  <c r="D4" i="20"/>
  <c r="D15" i="20" s="1"/>
  <c r="D16" i="20" s="1"/>
  <c r="C4" i="20"/>
  <c r="B4" i="20"/>
  <c r="K3" i="20"/>
  <c r="K15" i="20" s="1"/>
  <c r="K16" i="20" s="1"/>
  <c r="J3" i="20"/>
  <c r="M3" i="20" s="1"/>
  <c r="I3" i="20"/>
  <c r="H3" i="20"/>
  <c r="G3" i="20"/>
  <c r="G15" i="20" s="1"/>
  <c r="G16" i="20" s="1"/>
  <c r="F3" i="20"/>
  <c r="E3" i="20"/>
  <c r="C3" i="20"/>
  <c r="B3" i="20"/>
  <c r="M6" i="20"/>
  <c r="I5" i="19"/>
  <c r="E5" i="19"/>
  <c r="C5" i="19"/>
  <c r="B5" i="19"/>
  <c r="J4" i="19"/>
  <c r="M4" i="19" s="1"/>
  <c r="I4" i="19"/>
  <c r="H4" i="19"/>
  <c r="F4" i="19"/>
  <c r="E4" i="19"/>
  <c r="D4" i="19"/>
  <c r="D15" i="19" s="1"/>
  <c r="D16" i="19" s="1"/>
  <c r="C4" i="19"/>
  <c r="B4" i="19"/>
  <c r="K3" i="19"/>
  <c r="K15" i="19" s="1"/>
  <c r="K16" i="19" s="1"/>
  <c r="J3" i="19"/>
  <c r="M3" i="19" s="1"/>
  <c r="I3" i="19"/>
  <c r="H3" i="19"/>
  <c r="G3" i="19"/>
  <c r="G15" i="19" s="1"/>
  <c r="G16" i="19" s="1"/>
  <c r="F3" i="19"/>
  <c r="E3" i="19"/>
  <c r="C3" i="19"/>
  <c r="B3" i="19"/>
  <c r="M6" i="19"/>
  <c r="M6" i="18"/>
  <c r="M6" i="17"/>
  <c r="M6" i="16"/>
  <c r="M6" i="15"/>
  <c r="M6" i="14"/>
  <c r="M6" i="13"/>
  <c r="H4" i="12"/>
  <c r="H3" i="12"/>
  <c r="H4" i="11"/>
  <c r="H3" i="11"/>
  <c r="H14" i="11" s="1"/>
  <c r="H15" i="11" s="1"/>
  <c r="H4" i="10"/>
  <c r="H3" i="10"/>
  <c r="H4" i="9"/>
  <c r="H3" i="9"/>
  <c r="H4" i="8"/>
  <c r="H3" i="8"/>
  <c r="H4" i="7"/>
  <c r="H3" i="7"/>
  <c r="H4" i="5"/>
  <c r="H3" i="5"/>
  <c r="H4" i="1"/>
  <c r="H3" i="1"/>
  <c r="H4" i="4"/>
  <c r="H3" i="4"/>
  <c r="G3" i="4"/>
  <c r="J5" i="12"/>
  <c r="I5" i="12"/>
  <c r="E5" i="12"/>
  <c r="C5" i="12"/>
  <c r="B5" i="12"/>
  <c r="J4" i="12"/>
  <c r="I4" i="12"/>
  <c r="F4" i="12"/>
  <c r="E4" i="12"/>
  <c r="D4" i="12"/>
  <c r="C4" i="12"/>
  <c r="B4" i="12"/>
  <c r="K3" i="12"/>
  <c r="J3" i="12"/>
  <c r="I3" i="12"/>
  <c r="G3" i="12"/>
  <c r="F3" i="12"/>
  <c r="E3" i="12"/>
  <c r="C3" i="12"/>
  <c r="B3" i="12"/>
  <c r="J5" i="11"/>
  <c r="I5" i="11"/>
  <c r="E5" i="11"/>
  <c r="C5" i="11"/>
  <c r="B5" i="11"/>
  <c r="J4" i="11"/>
  <c r="I4" i="11"/>
  <c r="F4" i="11"/>
  <c r="E4" i="11"/>
  <c r="D4" i="11"/>
  <c r="C4" i="11"/>
  <c r="B4" i="11"/>
  <c r="K3" i="11"/>
  <c r="J3" i="11"/>
  <c r="I3" i="11"/>
  <c r="G3" i="11"/>
  <c r="F3" i="11"/>
  <c r="E3" i="11"/>
  <c r="C3" i="11"/>
  <c r="B3" i="11"/>
  <c r="J5" i="10"/>
  <c r="I5" i="10"/>
  <c r="E5" i="10"/>
  <c r="C5" i="10"/>
  <c r="B5" i="10"/>
  <c r="J4" i="10"/>
  <c r="I4" i="10"/>
  <c r="F4" i="10"/>
  <c r="E4" i="10"/>
  <c r="D4" i="10"/>
  <c r="C4" i="10"/>
  <c r="B4" i="10"/>
  <c r="K3" i="10"/>
  <c r="J3" i="10"/>
  <c r="I3" i="10"/>
  <c r="G3" i="10"/>
  <c r="F3" i="10"/>
  <c r="E3" i="10"/>
  <c r="C3" i="10"/>
  <c r="B3" i="10"/>
  <c r="J5" i="9"/>
  <c r="I5" i="9"/>
  <c r="E5" i="9"/>
  <c r="C5" i="9"/>
  <c r="B5" i="9"/>
  <c r="J4" i="9"/>
  <c r="I4" i="9"/>
  <c r="F4" i="9"/>
  <c r="E4" i="9"/>
  <c r="D4" i="9"/>
  <c r="C4" i="9"/>
  <c r="B4" i="9"/>
  <c r="K3" i="9"/>
  <c r="J3" i="9"/>
  <c r="I3" i="9"/>
  <c r="G3" i="9"/>
  <c r="F3" i="9"/>
  <c r="E3" i="9"/>
  <c r="C3" i="9"/>
  <c r="B3" i="9"/>
  <c r="J5" i="8"/>
  <c r="I5" i="8"/>
  <c r="E5" i="8"/>
  <c r="C5" i="8"/>
  <c r="B5" i="8"/>
  <c r="J4" i="8"/>
  <c r="I4" i="8"/>
  <c r="F4" i="8"/>
  <c r="E4" i="8"/>
  <c r="D4" i="8"/>
  <c r="C4" i="8"/>
  <c r="B4" i="8"/>
  <c r="K3" i="8"/>
  <c r="J3" i="8"/>
  <c r="I3" i="8"/>
  <c r="G3" i="8"/>
  <c r="F3" i="8"/>
  <c r="E3" i="8"/>
  <c r="C3" i="8"/>
  <c r="B3" i="8"/>
  <c r="J5" i="7"/>
  <c r="I5" i="7"/>
  <c r="E5" i="7"/>
  <c r="C5" i="7"/>
  <c r="B5" i="7"/>
  <c r="J4" i="7"/>
  <c r="I4" i="7"/>
  <c r="F4" i="7"/>
  <c r="E4" i="7"/>
  <c r="D4" i="7"/>
  <c r="C4" i="7"/>
  <c r="B4" i="7"/>
  <c r="K3" i="7"/>
  <c r="J3" i="7"/>
  <c r="I3" i="7"/>
  <c r="G3" i="7"/>
  <c r="F3" i="7"/>
  <c r="E3" i="7"/>
  <c r="C3" i="7"/>
  <c r="B3" i="7"/>
  <c r="J5" i="5"/>
  <c r="I5" i="5"/>
  <c r="E5" i="5"/>
  <c r="C5" i="5"/>
  <c r="B5" i="5"/>
  <c r="J4" i="5"/>
  <c r="I4" i="5"/>
  <c r="F4" i="5"/>
  <c r="E4" i="5"/>
  <c r="D4" i="5"/>
  <c r="C4" i="5"/>
  <c r="B4" i="5"/>
  <c r="K3" i="5"/>
  <c r="J3" i="5"/>
  <c r="I3" i="5"/>
  <c r="G3" i="5"/>
  <c r="F3" i="5"/>
  <c r="E3" i="5"/>
  <c r="C3" i="5"/>
  <c r="B3" i="5"/>
  <c r="J5" i="1"/>
  <c r="I5" i="1"/>
  <c r="E5" i="1"/>
  <c r="C5" i="1"/>
  <c r="B5" i="1"/>
  <c r="J4" i="1"/>
  <c r="I4" i="1"/>
  <c r="F4" i="1"/>
  <c r="E4" i="1"/>
  <c r="D4" i="1"/>
  <c r="C4" i="1"/>
  <c r="B4" i="1"/>
  <c r="K3" i="1"/>
  <c r="J3" i="1"/>
  <c r="I3" i="1"/>
  <c r="G3" i="1"/>
  <c r="F3" i="1"/>
  <c r="E3" i="1"/>
  <c r="C3" i="1"/>
  <c r="B3" i="1"/>
  <c r="J5" i="4"/>
  <c r="I5" i="4"/>
  <c r="E5" i="4"/>
  <c r="C5" i="4"/>
  <c r="B5" i="4"/>
  <c r="J4" i="4"/>
  <c r="I4" i="4"/>
  <c r="F4" i="4"/>
  <c r="E4" i="4"/>
  <c r="D4" i="4"/>
  <c r="C4" i="4"/>
  <c r="B4" i="4"/>
  <c r="K3" i="4"/>
  <c r="J3" i="4"/>
  <c r="I3" i="4"/>
  <c r="F3" i="4"/>
  <c r="E3" i="4"/>
  <c r="C3" i="4"/>
  <c r="B3" i="4"/>
  <c r="H14" i="12" l="1"/>
  <c r="H15" i="12" s="1"/>
  <c r="I15" i="24"/>
  <c r="I16" i="24" s="1"/>
  <c r="H15" i="24"/>
  <c r="H16" i="24" s="1"/>
  <c r="F15" i="24"/>
  <c r="F16" i="24" s="1"/>
  <c r="E15" i="24"/>
  <c r="E16" i="24" s="1"/>
  <c r="C15" i="24"/>
  <c r="C16" i="24" s="1"/>
  <c r="B15" i="24"/>
  <c r="J15" i="24"/>
  <c r="J16" i="24" s="1"/>
  <c r="M15" i="24"/>
  <c r="I15" i="23"/>
  <c r="I16" i="23" s="1"/>
  <c r="H15" i="23"/>
  <c r="H16" i="23" s="1"/>
  <c r="C15" i="23"/>
  <c r="C16" i="23" s="1"/>
  <c r="B15" i="23"/>
  <c r="M15" i="23"/>
  <c r="J15" i="23"/>
  <c r="J16" i="23" s="1"/>
  <c r="F15" i="23"/>
  <c r="F16" i="23" s="1"/>
  <c r="E15" i="23"/>
  <c r="E16" i="23" s="1"/>
  <c r="I15" i="22"/>
  <c r="I16" i="22" s="1"/>
  <c r="H15" i="22"/>
  <c r="H16" i="22" s="1"/>
  <c r="F15" i="22"/>
  <c r="F16" i="22" s="1"/>
  <c r="C15" i="22"/>
  <c r="C16" i="22" s="1"/>
  <c r="B15" i="22"/>
  <c r="E15" i="22"/>
  <c r="E16" i="22" s="1"/>
  <c r="M3" i="22"/>
  <c r="F15" i="21"/>
  <c r="F16" i="21" s="1"/>
  <c r="I15" i="21"/>
  <c r="I16" i="21" s="1"/>
  <c r="H15" i="21"/>
  <c r="H16" i="21" s="1"/>
  <c r="E15" i="21"/>
  <c r="E16" i="21" s="1"/>
  <c r="C15" i="21"/>
  <c r="C16" i="21" s="1"/>
  <c r="B15" i="21"/>
  <c r="I15" i="20"/>
  <c r="I16" i="20" s="1"/>
  <c r="H15" i="20"/>
  <c r="H16" i="20" s="1"/>
  <c r="F15" i="20"/>
  <c r="F16" i="20" s="1"/>
  <c r="E15" i="20"/>
  <c r="E16" i="20" s="1"/>
  <c r="C15" i="20"/>
  <c r="C16" i="20" s="1"/>
  <c r="B15" i="20"/>
  <c r="I15" i="19"/>
  <c r="I16" i="19" s="1"/>
  <c r="H15" i="19"/>
  <c r="H16" i="19" s="1"/>
  <c r="F15" i="19"/>
  <c r="F16" i="19" s="1"/>
  <c r="E15" i="19"/>
  <c r="E16" i="19" s="1"/>
  <c r="C15" i="19"/>
  <c r="C16" i="19" s="1"/>
  <c r="B15" i="19"/>
  <c r="H14" i="10"/>
  <c r="H15" i="10" s="1"/>
  <c r="H14" i="9"/>
  <c r="H15" i="9" s="1"/>
  <c r="H14" i="8"/>
  <c r="H15" i="8" s="1"/>
  <c r="H14" i="7"/>
  <c r="H15" i="7" s="1"/>
  <c r="H14" i="5"/>
  <c r="H15" i="5" s="1"/>
  <c r="H14" i="1"/>
  <c r="H15" i="1" s="1"/>
  <c r="H14" i="4" l="1"/>
  <c r="H15" i="4" s="1"/>
  <c r="H4" i="15"/>
  <c r="H3" i="15"/>
  <c r="H4" i="16"/>
  <c r="H3" i="16"/>
  <c r="H4" i="17"/>
  <c r="H3" i="17"/>
  <c r="H4" i="18"/>
  <c r="H3" i="18"/>
  <c r="H4" i="14"/>
  <c r="H3" i="14"/>
  <c r="H4" i="13"/>
  <c r="H3" i="13"/>
  <c r="I5" i="18"/>
  <c r="E5" i="18"/>
  <c r="C5" i="18"/>
  <c r="B5" i="18"/>
  <c r="J4" i="18"/>
  <c r="M4" i="18" s="1"/>
  <c r="I4" i="18"/>
  <c r="F4" i="18"/>
  <c r="E4" i="18"/>
  <c r="D4" i="18"/>
  <c r="D14" i="18" s="1"/>
  <c r="D15" i="18" s="1"/>
  <c r="C4" i="18"/>
  <c r="B4" i="18"/>
  <c r="K3" i="18"/>
  <c r="K14" i="18" s="1"/>
  <c r="K15" i="18" s="1"/>
  <c r="J3" i="18"/>
  <c r="M3" i="18" s="1"/>
  <c r="I3" i="18"/>
  <c r="G3" i="18"/>
  <c r="G14" i="18" s="1"/>
  <c r="G15" i="18" s="1"/>
  <c r="F3" i="18"/>
  <c r="E3" i="18"/>
  <c r="C3" i="18"/>
  <c r="B3" i="18"/>
  <c r="I5" i="17"/>
  <c r="E5" i="17"/>
  <c r="C5" i="17"/>
  <c r="J4" i="17"/>
  <c r="M4" i="17" s="1"/>
  <c r="I4" i="17"/>
  <c r="F4" i="17"/>
  <c r="E4" i="17"/>
  <c r="D4" i="17"/>
  <c r="D14" i="17" s="1"/>
  <c r="D15" i="17" s="1"/>
  <c r="C4" i="17"/>
  <c r="K3" i="17"/>
  <c r="K14" i="17" s="1"/>
  <c r="K15" i="17" s="1"/>
  <c r="J3" i="17"/>
  <c r="M3" i="17" s="1"/>
  <c r="I3" i="17"/>
  <c r="G3" i="17"/>
  <c r="G14" i="17" s="1"/>
  <c r="G15" i="17" s="1"/>
  <c r="F3" i="17"/>
  <c r="E3" i="17"/>
  <c r="C3" i="17"/>
  <c r="B5" i="17"/>
  <c r="B4" i="17"/>
  <c r="B3" i="17"/>
  <c r="I5" i="16"/>
  <c r="E5" i="16"/>
  <c r="C5" i="16"/>
  <c r="B5" i="16"/>
  <c r="J4" i="16"/>
  <c r="M4" i="16" s="1"/>
  <c r="I4" i="16"/>
  <c r="F4" i="16"/>
  <c r="E4" i="16"/>
  <c r="D4" i="16"/>
  <c r="C4" i="16"/>
  <c r="B4" i="16"/>
  <c r="K3" i="16"/>
  <c r="J3" i="16"/>
  <c r="M3" i="16" s="1"/>
  <c r="I3" i="16"/>
  <c r="G3" i="16"/>
  <c r="F3" i="16"/>
  <c r="E3" i="16"/>
  <c r="C3" i="16"/>
  <c r="B3" i="16"/>
  <c r="I5" i="15"/>
  <c r="E5" i="15"/>
  <c r="C5" i="15"/>
  <c r="B5" i="15"/>
  <c r="J4" i="15"/>
  <c r="M4" i="15" s="1"/>
  <c r="I4" i="15"/>
  <c r="F4" i="15"/>
  <c r="E4" i="15"/>
  <c r="D4" i="15"/>
  <c r="C4" i="15"/>
  <c r="B4" i="15"/>
  <c r="K3" i="15"/>
  <c r="J3" i="15"/>
  <c r="M3" i="15" s="1"/>
  <c r="I3" i="15"/>
  <c r="G3" i="15"/>
  <c r="F3" i="15"/>
  <c r="E3" i="15"/>
  <c r="C3" i="15"/>
  <c r="B3" i="15"/>
  <c r="I5" i="14"/>
  <c r="E5" i="14"/>
  <c r="C5" i="14"/>
  <c r="B5" i="14"/>
  <c r="J4" i="14"/>
  <c r="M4" i="14" s="1"/>
  <c r="I4" i="14"/>
  <c r="F4" i="14"/>
  <c r="E4" i="14"/>
  <c r="D4" i="14"/>
  <c r="C4" i="14"/>
  <c r="B4" i="14"/>
  <c r="K3" i="14"/>
  <c r="J3" i="14"/>
  <c r="M3" i="14" s="1"/>
  <c r="I3" i="14"/>
  <c r="G3" i="14"/>
  <c r="F3" i="14"/>
  <c r="E3" i="14"/>
  <c r="C3" i="14"/>
  <c r="B3" i="14"/>
  <c r="I5" i="13"/>
  <c r="E5" i="13"/>
  <c r="C5" i="13"/>
  <c r="B5" i="13"/>
  <c r="J4" i="13"/>
  <c r="M4" i="13" s="1"/>
  <c r="I4" i="13"/>
  <c r="F4" i="13"/>
  <c r="E4" i="13"/>
  <c r="D4" i="13"/>
  <c r="C4" i="13"/>
  <c r="B4" i="13"/>
  <c r="K3" i="13"/>
  <c r="J3" i="13"/>
  <c r="M3" i="13" s="1"/>
  <c r="I3" i="13"/>
  <c r="G3" i="13"/>
  <c r="F3" i="13"/>
  <c r="E3" i="13"/>
  <c r="C3" i="13"/>
  <c r="B3" i="13"/>
  <c r="H14" i="14" l="1"/>
  <c r="H15" i="14" s="1"/>
  <c r="H14" i="13"/>
  <c r="H15" i="13" s="1"/>
  <c r="H14" i="15"/>
  <c r="H15" i="15" s="1"/>
  <c r="H14" i="16"/>
  <c r="H15" i="16" s="1"/>
  <c r="H14" i="17"/>
  <c r="H15" i="17" s="1"/>
  <c r="H14" i="18"/>
  <c r="H15" i="18" s="1"/>
  <c r="F14" i="17"/>
  <c r="F15" i="17" s="1"/>
  <c r="I14" i="18"/>
  <c r="I15" i="18" s="1"/>
  <c r="C14" i="18"/>
  <c r="C15" i="18" s="1"/>
  <c r="F14" i="18"/>
  <c r="F15" i="18" s="1"/>
  <c r="E14" i="18"/>
  <c r="E15" i="18" s="1"/>
  <c r="B14" i="18"/>
  <c r="E14" i="17"/>
  <c r="E15" i="17" s="1"/>
  <c r="C14" i="17"/>
  <c r="C15" i="17" s="1"/>
  <c r="I14" i="17"/>
  <c r="I15" i="17" s="1"/>
  <c r="B14" i="17"/>
  <c r="K14" i="16"/>
  <c r="K15" i="16" s="1"/>
  <c r="E14" i="16"/>
  <c r="E15" i="16" s="1"/>
  <c r="D14" i="16"/>
  <c r="D15" i="16" s="1"/>
  <c r="C14" i="16"/>
  <c r="C15" i="16" s="1"/>
  <c r="B14" i="16"/>
  <c r="I14" i="16"/>
  <c r="I15" i="16" s="1"/>
  <c r="G14" i="16"/>
  <c r="G15" i="16" s="1"/>
  <c r="F14" i="16"/>
  <c r="F15" i="16" s="1"/>
  <c r="C14" i="15"/>
  <c r="C15" i="15" s="1"/>
  <c r="I14" i="15"/>
  <c r="I15" i="15" s="1"/>
  <c r="K14" i="15"/>
  <c r="K15" i="15" s="1"/>
  <c r="D14" i="15"/>
  <c r="D15" i="15" s="1"/>
  <c r="G14" i="15"/>
  <c r="G15" i="15" s="1"/>
  <c r="F14" i="15"/>
  <c r="F15" i="15" s="1"/>
  <c r="B14" i="15" l="1"/>
  <c r="E14" i="15"/>
  <c r="E15" i="15" s="1"/>
  <c r="K14" i="14"/>
  <c r="K15" i="14" s="1"/>
  <c r="I14" i="14"/>
  <c r="I15" i="14" s="1"/>
  <c r="G14" i="14"/>
  <c r="G15" i="14" s="1"/>
  <c r="B14" i="14"/>
  <c r="F14" i="14"/>
  <c r="F15" i="14" s="1"/>
  <c r="E14" i="14"/>
  <c r="D14" i="14"/>
  <c r="C14" i="14"/>
  <c r="K14" i="13"/>
  <c r="K15" i="13" s="1"/>
  <c r="G14" i="13"/>
  <c r="G15" i="13" s="1"/>
  <c r="D14" i="13"/>
  <c r="D15" i="14" l="1"/>
  <c r="D17" i="13"/>
  <c r="D18" i="13" s="1"/>
  <c r="E15" i="14"/>
  <c r="E17" i="13"/>
  <c r="D15" i="13"/>
  <c r="C15" i="14"/>
  <c r="C17" i="13"/>
  <c r="I14" i="13"/>
  <c r="I15" i="13" s="1"/>
  <c r="F14" i="13"/>
  <c r="F15" i="13" s="1"/>
  <c r="E14" i="13"/>
  <c r="C14" i="13"/>
  <c r="B14" i="13"/>
  <c r="D19" i="13" l="1"/>
  <c r="D21" i="13"/>
  <c r="E15" i="13"/>
  <c r="E18" i="13"/>
  <c r="C15" i="13"/>
  <c r="C18" i="13"/>
  <c r="E19" i="13" l="1"/>
  <c r="E21" i="13"/>
  <c r="C19" i="13"/>
  <c r="C21" i="13"/>
  <c r="F14" i="12"/>
  <c r="F15" i="12" s="1"/>
  <c r="D14" i="12"/>
  <c r="D15" i="12" s="1"/>
  <c r="K14" i="12"/>
  <c r="K15" i="12" s="1"/>
  <c r="J14" i="12"/>
  <c r="J15" i="12" s="1"/>
  <c r="G14" i="12"/>
  <c r="G15" i="12" s="1"/>
  <c r="E14" i="12"/>
  <c r="E15" i="12" s="1"/>
  <c r="C14" i="12"/>
  <c r="C15" i="12" s="1"/>
  <c r="B14" i="12"/>
  <c r="D14" i="8"/>
  <c r="D15" i="8" s="1"/>
  <c r="K14" i="8"/>
  <c r="K15" i="8" s="1"/>
  <c r="G14" i="8"/>
  <c r="G15" i="8" s="1"/>
  <c r="D14" i="1"/>
  <c r="D15" i="1" s="1"/>
  <c r="K14" i="1"/>
  <c r="K15" i="1" s="1"/>
  <c r="C14" i="1"/>
  <c r="C15" i="1" s="1"/>
  <c r="G14" i="1"/>
  <c r="G15" i="1" s="1"/>
  <c r="E14" i="8" l="1"/>
  <c r="E15" i="8" s="1"/>
  <c r="F14" i="1"/>
  <c r="F15" i="1" s="1"/>
  <c r="E14" i="1"/>
  <c r="E15" i="1" s="1"/>
  <c r="I14" i="1"/>
  <c r="I15" i="1" s="1"/>
  <c r="F14" i="8"/>
  <c r="F15" i="8" s="1"/>
  <c r="C14" i="8"/>
  <c r="C15" i="8" s="1"/>
  <c r="I14" i="12"/>
  <c r="I15" i="12" s="1"/>
  <c r="I14" i="8"/>
  <c r="I15" i="8" s="1"/>
  <c r="B14" i="1"/>
  <c r="J14" i="1"/>
  <c r="J15" i="1" s="1"/>
  <c r="D14" i="11"/>
  <c r="D15" i="11" s="1"/>
  <c r="D14" i="10"/>
  <c r="D15" i="10" s="1"/>
  <c r="D14" i="9"/>
  <c r="D15" i="9" s="1"/>
  <c r="D14" i="7"/>
  <c r="D15" i="7" s="1"/>
  <c r="D14" i="5"/>
  <c r="D15" i="5" s="1"/>
  <c r="D14" i="4"/>
  <c r="D15" i="4" s="1"/>
  <c r="K14" i="11"/>
  <c r="K15" i="11" s="1"/>
  <c r="E14" i="11"/>
  <c r="E15" i="11" s="1"/>
  <c r="F14" i="11"/>
  <c r="F15" i="11" s="1"/>
  <c r="G14" i="11"/>
  <c r="G15" i="11" s="1"/>
  <c r="C14" i="11"/>
  <c r="C15" i="11" s="1"/>
  <c r="K14" i="10"/>
  <c r="K15" i="10" s="1"/>
  <c r="E14" i="10"/>
  <c r="E15" i="10" s="1"/>
  <c r="G14" i="10"/>
  <c r="G15" i="10" s="1"/>
  <c r="K14" i="9"/>
  <c r="K15" i="9" s="1"/>
  <c r="E14" i="9"/>
  <c r="E15" i="9" s="1"/>
  <c r="G14" i="9"/>
  <c r="G15" i="9" s="1"/>
  <c r="C14" i="9"/>
  <c r="C15" i="9" s="1"/>
  <c r="K14" i="7"/>
  <c r="K15" i="7" s="1"/>
  <c r="F14" i="7"/>
  <c r="F15" i="7" s="1"/>
  <c r="G14" i="7"/>
  <c r="G15" i="7" s="1"/>
  <c r="C14" i="7"/>
  <c r="C15" i="7" s="1"/>
  <c r="K14" i="5"/>
  <c r="K15" i="5" s="1"/>
  <c r="G14" i="5"/>
  <c r="G15" i="5" s="1"/>
  <c r="K14" i="4"/>
  <c r="K15" i="4" s="1"/>
  <c r="E14" i="4"/>
  <c r="E15" i="4" s="1"/>
  <c r="F14" i="4"/>
  <c r="F15" i="4" s="1"/>
  <c r="G14" i="4"/>
  <c r="G15" i="4" s="1"/>
  <c r="B14" i="11" l="1"/>
  <c r="I14" i="11"/>
  <c r="I15" i="11" s="1"/>
  <c r="B14" i="10"/>
  <c r="B14" i="9"/>
  <c r="I14" i="9"/>
  <c r="I15" i="9" s="1"/>
  <c r="F14" i="9"/>
  <c r="F15" i="9" s="1"/>
  <c r="J14" i="8"/>
  <c r="J15" i="8" s="1"/>
  <c r="B14" i="8"/>
  <c r="E14" i="5"/>
  <c r="E15" i="5" s="1"/>
  <c r="B14" i="5"/>
  <c r="C14" i="4"/>
  <c r="C15" i="4" s="1"/>
  <c r="I14" i="4"/>
  <c r="I15" i="4" s="1"/>
  <c r="J14" i="4"/>
  <c r="J15" i="4" s="1"/>
  <c r="C14" i="5"/>
  <c r="C15" i="5" s="1"/>
  <c r="F14" i="5"/>
  <c r="F15" i="5" s="1"/>
  <c r="I14" i="5"/>
  <c r="I15" i="5" s="1"/>
  <c r="I14" i="7"/>
  <c r="I15" i="7" s="1"/>
  <c r="J14" i="7"/>
  <c r="J15" i="7" s="1"/>
  <c r="J14" i="9"/>
  <c r="J15" i="9" s="1"/>
  <c r="C14" i="10"/>
  <c r="C15" i="10" s="1"/>
  <c r="F14" i="10"/>
  <c r="F15" i="10" s="1"/>
  <c r="I14" i="10"/>
  <c r="I15" i="10" s="1"/>
  <c r="J14" i="10"/>
  <c r="J15" i="10" s="1"/>
  <c r="J14" i="11"/>
  <c r="J15" i="11" s="1"/>
  <c r="E14" i="7"/>
  <c r="E15" i="7" s="1"/>
  <c r="B14" i="4"/>
  <c r="J14" i="5"/>
  <c r="J15" i="5" s="1"/>
  <c r="B14" i="7"/>
  <c r="J13" i="19" l="1"/>
  <c r="M13" i="19" s="1"/>
  <c r="J13" i="20"/>
  <c r="M13" i="20" s="1"/>
  <c r="J13" i="22"/>
  <c r="M13" i="22" l="1"/>
  <c r="J13" i="21"/>
  <c r="M13" i="21" s="1"/>
  <c r="J5" i="14"/>
  <c r="J11" i="22"/>
  <c r="J12" i="22"/>
  <c r="J10" i="22"/>
  <c r="J9" i="22"/>
  <c r="J8" i="22"/>
  <c r="J7" i="22"/>
  <c r="J11" i="20"/>
  <c r="M11" i="20" s="1"/>
  <c r="J12" i="20"/>
  <c r="M12" i="20" s="1"/>
  <c r="J10" i="20"/>
  <c r="M10" i="20" s="1"/>
  <c r="J9" i="20"/>
  <c r="M9" i="20" s="1"/>
  <c r="J8" i="20"/>
  <c r="M8" i="20" s="1"/>
  <c r="J7" i="20"/>
  <c r="M7" i="20" s="1"/>
  <c r="J11" i="19"/>
  <c r="M11" i="19" s="1"/>
  <c r="J12" i="19"/>
  <c r="M12" i="19" s="1"/>
  <c r="J10" i="19"/>
  <c r="M10" i="19" s="1"/>
  <c r="J9" i="19"/>
  <c r="M9" i="19" s="1"/>
  <c r="J8" i="19"/>
  <c r="M8" i="19" s="1"/>
  <c r="J7" i="19"/>
  <c r="M7" i="19" s="1"/>
  <c r="J11" i="18"/>
  <c r="M11" i="18" s="1"/>
  <c r="J12" i="18"/>
  <c r="M12" i="18" s="1"/>
  <c r="J10" i="18"/>
  <c r="M10" i="18" s="1"/>
  <c r="J9" i="18"/>
  <c r="M9" i="18" s="1"/>
  <c r="J8" i="18"/>
  <c r="M8" i="18" s="1"/>
  <c r="J7" i="18"/>
  <c r="M7" i="18" s="1"/>
  <c r="J11" i="17"/>
  <c r="M11" i="17" s="1"/>
  <c r="J12" i="17"/>
  <c r="M12" i="17" s="1"/>
  <c r="J10" i="17"/>
  <c r="M10" i="17" s="1"/>
  <c r="J9" i="17"/>
  <c r="M9" i="17" s="1"/>
  <c r="J8" i="17"/>
  <c r="M8" i="17" s="1"/>
  <c r="J7" i="17"/>
  <c r="M7" i="17" s="1"/>
  <c r="J11" i="16"/>
  <c r="M11" i="16" s="1"/>
  <c r="J12" i="16"/>
  <c r="M12" i="16" s="1"/>
  <c r="J10" i="16"/>
  <c r="M10" i="16" s="1"/>
  <c r="J9" i="16"/>
  <c r="M9" i="16" s="1"/>
  <c r="J8" i="16"/>
  <c r="M8" i="16" s="1"/>
  <c r="J7" i="16"/>
  <c r="M7" i="16" s="1"/>
  <c r="J11" i="15"/>
  <c r="M11" i="15" s="1"/>
  <c r="J12" i="15"/>
  <c r="M12" i="15" s="1"/>
  <c r="J10" i="15"/>
  <c r="M10" i="15" s="1"/>
  <c r="J9" i="15"/>
  <c r="M9" i="15" s="1"/>
  <c r="J8" i="15"/>
  <c r="M8" i="15" s="1"/>
  <c r="J7" i="15"/>
  <c r="M7" i="15" s="1"/>
  <c r="J11" i="14"/>
  <c r="M11" i="14" s="1"/>
  <c r="J12" i="14"/>
  <c r="M12" i="14" s="1"/>
  <c r="J10" i="14"/>
  <c r="M10" i="14" s="1"/>
  <c r="J9" i="14"/>
  <c r="M9" i="14" s="1"/>
  <c r="J8" i="14"/>
  <c r="M8" i="14" s="1"/>
  <c r="J7" i="14"/>
  <c r="M7" i="14" s="1"/>
  <c r="J11" i="13"/>
  <c r="M11" i="13" s="1"/>
  <c r="J12" i="13"/>
  <c r="M12" i="13" s="1"/>
  <c r="J10" i="13"/>
  <c r="M10" i="13" s="1"/>
  <c r="J9" i="13"/>
  <c r="M9" i="13" s="1"/>
  <c r="J8" i="13"/>
  <c r="M8" i="13" s="1"/>
  <c r="J7" i="13"/>
  <c r="M7" i="13" s="1"/>
  <c r="J5" i="22"/>
  <c r="J5" i="21"/>
  <c r="J5" i="20"/>
  <c r="J5" i="19"/>
  <c r="J5" i="18"/>
  <c r="J5" i="17"/>
  <c r="J5" i="16"/>
  <c r="J5" i="15"/>
  <c r="J5" i="13"/>
  <c r="M5" i="15" l="1"/>
  <c r="M14" i="15" s="1"/>
  <c r="J14" i="15"/>
  <c r="J15" i="15" s="1"/>
  <c r="J11" i="21"/>
  <c r="M11" i="21" s="1"/>
  <c r="M11" i="22"/>
  <c r="M12" i="22"/>
  <c r="J12" i="21"/>
  <c r="M12" i="21" s="1"/>
  <c r="M5" i="18"/>
  <c r="M14" i="18" s="1"/>
  <c r="J14" i="18"/>
  <c r="J15" i="18" s="1"/>
  <c r="M5" i="22"/>
  <c r="J10" i="21"/>
  <c r="M10" i="21" s="1"/>
  <c r="M10" i="22"/>
  <c r="M5" i="13"/>
  <c r="M14" i="13" s="1"/>
  <c r="J14" i="13"/>
  <c r="J15" i="13" s="1"/>
  <c r="M9" i="22"/>
  <c r="J9" i="21"/>
  <c r="M9" i="21" s="1"/>
  <c r="M5" i="19"/>
  <c r="M15" i="19" s="1"/>
  <c r="J15" i="19"/>
  <c r="J16" i="19" s="1"/>
  <c r="M7" i="22"/>
  <c r="J7" i="21"/>
  <c r="M7" i="21" s="1"/>
  <c r="M5" i="14"/>
  <c r="M14" i="14" s="1"/>
  <c r="J14" i="14"/>
  <c r="J15" i="14" s="1"/>
  <c r="M5" i="17"/>
  <c r="M14" i="17" s="1"/>
  <c r="J14" i="17"/>
  <c r="J15" i="17" s="1"/>
  <c r="M5" i="21"/>
  <c r="J8" i="21"/>
  <c r="M8" i="21" s="1"/>
  <c r="M8" i="22"/>
  <c r="M5" i="16"/>
  <c r="M14" i="16" s="1"/>
  <c r="J14" i="16"/>
  <c r="J15" i="16" s="1"/>
  <c r="M5" i="20"/>
  <c r="M15" i="20" s="1"/>
  <c r="J15" i="20"/>
  <c r="J16" i="20" s="1"/>
  <c r="M15" i="21" l="1"/>
  <c r="J15" i="22"/>
  <c r="J16" i="22" s="1"/>
  <c r="J15" i="21"/>
  <c r="J16" i="21" s="1"/>
  <c r="M15" i="22"/>
  <c r="D9" i="27"/>
  <c r="D10" i="27" s="1"/>
  <c r="D9" i="26"/>
  <c r="D10" i="26" s="1"/>
  <c r="K9" i="27"/>
  <c r="K10" i="27" s="1"/>
  <c r="K9" i="26"/>
  <c r="K10" i="26" s="1"/>
  <c r="G9" i="27"/>
  <c r="G10" i="27" s="1"/>
  <c r="G9" i="26"/>
  <c r="G10" i="26" s="1"/>
  <c r="H9" i="27" l="1"/>
  <c r="H10" i="27" s="1"/>
  <c r="H9" i="26"/>
  <c r="H10" i="26" s="1"/>
  <c r="I9" i="26"/>
  <c r="I10" i="26" s="1"/>
  <c r="F9" i="26"/>
  <c r="F10" i="26" s="1"/>
  <c r="F9" i="27"/>
  <c r="F10" i="27" s="1"/>
  <c r="E9" i="27"/>
  <c r="E10" i="27" s="1"/>
  <c r="E9" i="26"/>
  <c r="E10" i="26" s="1"/>
  <c r="I9" i="27"/>
  <c r="I10" i="27" s="1"/>
  <c r="C9" i="27"/>
  <c r="C10" i="27" s="1"/>
  <c r="C9" i="26"/>
  <c r="C10" i="26" s="1"/>
  <c r="M4" i="27"/>
  <c r="M4" i="26"/>
  <c r="M3" i="27"/>
  <c r="B9" i="27" l="1"/>
  <c r="B9" i="26"/>
  <c r="J9" i="26"/>
  <c r="J10" i="26" s="1"/>
  <c r="M3" i="26"/>
  <c r="M9" i="26" s="1"/>
  <c r="M9" i="27"/>
  <c r="J9" i="27"/>
  <c r="J10" i="27" s="1"/>
</calcChain>
</file>

<file path=xl/sharedStrings.xml><?xml version="1.0" encoding="utf-8"?>
<sst xmlns="http://schemas.openxmlformats.org/spreadsheetml/2006/main" count="1190" uniqueCount="134">
  <si>
    <t>Refinería/Planta</t>
  </si>
  <si>
    <t>Gualberto Villarroel</t>
  </si>
  <si>
    <t>Oro Negro</t>
  </si>
  <si>
    <t>Rio Grande</t>
  </si>
  <si>
    <t>Vuelta Grande</t>
  </si>
  <si>
    <t>Carrasco</t>
  </si>
  <si>
    <t>Kanata</t>
  </si>
  <si>
    <t>Colpa</t>
  </si>
  <si>
    <t>Paloma</t>
  </si>
  <si>
    <t>Gasolina Especial
(m3)</t>
  </si>
  <si>
    <t>Gasolina Premium
(m3)</t>
  </si>
  <si>
    <t>Diesel Oíl
(m3)</t>
  </si>
  <si>
    <t>Jet Fuel
(m3)</t>
  </si>
  <si>
    <t>Gasolina de Aviación
(m3)</t>
  </si>
  <si>
    <t>GLP
(Toneladas Metricas)</t>
  </si>
  <si>
    <t>TOTAL ABRIL 2012</t>
  </si>
  <si>
    <t>Crudo Reconstituido
(m3)</t>
  </si>
  <si>
    <t>Aceites Base
(m3)</t>
  </si>
  <si>
    <t>PRODUCCIÓN DE REFINERÍAS Y PLANTAS DE GLP
ABRIL - 2012</t>
  </si>
  <si>
    <t>Producción Día</t>
  </si>
  <si>
    <t>Carga Equivalente
(BPD)</t>
  </si>
  <si>
    <t>Guillermo Elder Bell (*)</t>
  </si>
  <si>
    <t>TOTAL MAYO 2012</t>
  </si>
  <si>
    <t>PRODUCCIÓN DE REFINERÍAS Y PLANTAS DE GLP
MAYO - 2012</t>
  </si>
  <si>
    <t>PRODUCCIÓN DE REFINERÍAS Y PLANTAS DE GLP
JUNIO - 2012</t>
  </si>
  <si>
    <t>PRODUCCIÓN DE REFINERÍAS Y PLANTAS DE GLP
JULIO - 2012</t>
  </si>
  <si>
    <t>TOTAL JULIO 2012</t>
  </si>
  <si>
    <t>TOTAL JUNIO 2012</t>
  </si>
  <si>
    <t>PRODUCCIÓN DE REFINERÍAS Y PLANTAS DE GLP
AGOSTO - 2012</t>
  </si>
  <si>
    <t>TOTAL AGOSTO 2012</t>
  </si>
  <si>
    <t>(*) GLP incluye producción Butano</t>
  </si>
  <si>
    <t>PRODUCCIÓN DE REFINERÍAS Y PLANTAS DE GLP
SEPTIEMBRE - 2012</t>
  </si>
  <si>
    <t>TOTAL SEPTIEMBRE 2012</t>
  </si>
  <si>
    <t>PRODUCCIÓN DE REFINERÍAS Y PLANTAS DE GLP
OCTUBRE - 2012</t>
  </si>
  <si>
    <t>TOTAL OCTUBRE 2012</t>
  </si>
  <si>
    <t>PRODUCCIÓN DE REFINERÍAS Y PLANTAS DE GLP
NOVIEMBRE - 2012</t>
  </si>
  <si>
    <t>TOTAL NOVIEMBRE 2012</t>
  </si>
  <si>
    <t>PRODUCCIÓN DE REFINERÍAS Y PLANTAS DE GLP
DICIEMBRE - 2012</t>
  </si>
  <si>
    <t>TOTAL DICIEMBRE 2012</t>
  </si>
  <si>
    <t>PRODUCCIÓN DE REFINERÍAS Y PLANTAS DE GLP
ENERO - 2013</t>
  </si>
  <si>
    <t>TOTAL ENERO 2013</t>
  </si>
  <si>
    <t>PRODUCCIÓN DE REFINERÍAS Y PLANTAS DE GLP
FEBRERO - 2013</t>
  </si>
  <si>
    <t>TOTAL FEBRERO 2013</t>
  </si>
  <si>
    <t>PRODUCCIÓN DE REFINERÍAS Y PLANTAS DE GLP
MARZO - 2013</t>
  </si>
  <si>
    <t>PRODUCCIÓN DE REFINERÍAS Y PLANTAS DE GLP
ABRIL - 2013</t>
  </si>
  <si>
    <t>TOTAL ABRIL 2013</t>
  </si>
  <si>
    <t>PRODUCCIÓN DE REFINERÍAS Y PLANTAS DE GLP
MAYO - 2013</t>
  </si>
  <si>
    <t>TOTAL MAYO 2013</t>
  </si>
  <si>
    <t>PRODUCCIÓN DE REFINERÍAS Y PLANTAS DE GLP
JUNIO - 2013</t>
  </si>
  <si>
    <t>TOTAL JUNO 2013</t>
  </si>
  <si>
    <t>Kerosene
(m3)</t>
  </si>
  <si>
    <t>PRODUCCIÓN DE REFINERÍAS Y PLANTAS DE GLP
JULIO - 2013</t>
  </si>
  <si>
    <t>TOTAL JULIO 2013</t>
  </si>
  <si>
    <t>PSLRGD - YPFB</t>
  </si>
  <si>
    <t>PRODUCCIÓN DE REFINERÍAS Y PLANTAS DE GLP
AGOSTO - 2013</t>
  </si>
  <si>
    <t>TOTAL AGOSTO 2013</t>
  </si>
  <si>
    <t>PRODUCCIÓN DE REFINERÍAS Y PLANTAS DE GLP
SEPTIEMBRE - 2013</t>
  </si>
  <si>
    <t>TOTAL SEPTIEMBRE 2013</t>
  </si>
  <si>
    <t>PRODUCCIÓN DE REFINERÍAS Y PLANTAS DE GLP
OCTUBRE - 2013</t>
  </si>
  <si>
    <t>TOTAL OCTUBRE 2013</t>
  </si>
  <si>
    <t>PRODUCCIÓN DE REFINERÍAS Y PLANTAS DE GLP
NOVIEMBRE - 2013</t>
  </si>
  <si>
    <t>TOTAL NOVIEMBRE 2013</t>
  </si>
  <si>
    <t>PRODUCCIÓN DE REFINERÍAS Y PLANTAS DE GLP
DICIEMBRE - 2013</t>
  </si>
  <si>
    <t>TOTAL DICIEMBRE 2013</t>
  </si>
  <si>
    <t>PRODUCCIÓN DE REFINERÍAS Y PLANTAS DE GLP
ENERO - 2014</t>
  </si>
  <si>
    <t>PSL Rio Grande</t>
  </si>
  <si>
    <t>TOTAL ENERO 2014</t>
  </si>
  <si>
    <t>PRODUCCIÓN DE REFINERÍAS Y PLANTAS DE GLP
FEBRERO - 2014</t>
  </si>
  <si>
    <t>TOTAL FEBRERO 2014</t>
  </si>
  <si>
    <t>PRODUCCIÓN DE REFINERÍAS Y PLANTAS DE GLP
MARZO - 2014</t>
  </si>
  <si>
    <t>TOTAL MARZO 2014</t>
  </si>
  <si>
    <t>PRODUCCIÓN DE REFINERÍAS Y PLANTAS DE GLP
ABRIL - 2014</t>
  </si>
  <si>
    <t>TOTAL ABRIL 2014</t>
  </si>
  <si>
    <t>PRODUCCIÓN DE REFINERÍAS Y PLANTAS DE GLP
MAYO - 2014</t>
  </si>
  <si>
    <t>TOTAL MAYO 2014</t>
  </si>
  <si>
    <t>PRODUCCIÓN DE REFINERÍAS Y PLANTAS DE GLP
JUNIO - 2014</t>
  </si>
  <si>
    <t>TOTAL JUNIO 2014</t>
  </si>
  <si>
    <t>PRODUCCIÓN DE REFINERÍAS Y PLANTAS DE GLP
JULIO - 2014</t>
  </si>
  <si>
    <t>TOTAL JULIO 2014</t>
  </si>
  <si>
    <t>PRODUCCIÓN DE REFINERÍAS Y PLANTAS DE GLP
AGOSTO - 2014</t>
  </si>
  <si>
    <t>TOTAL AGOSTO 2014</t>
  </si>
  <si>
    <t>PRODUCCIÓN DE REFINERÍAS Y PLANTAS DE GLP
SEPTIEMBRE - 2014</t>
  </si>
  <si>
    <t>TOTAL SEPTIEMBRE 2014</t>
  </si>
  <si>
    <t>PRODUCCIÓN DE REFINERÍAS Y PLANTAS DE GLP
OCTUBRE - 2014</t>
  </si>
  <si>
    <t>TOTAL OCTUBRE 2014</t>
  </si>
  <si>
    <t>PRODUCCIÓN DE REFINERÍAS Y PLANTAS DE GLP
NOVIEMBRE - 2014</t>
  </si>
  <si>
    <t>PRODUCCIÓN DE REFINERÍAS Y PLANTAS DE GLP
DICIEMBRE - 2014</t>
  </si>
  <si>
    <t>PRODUCCIÓN DE REFINERÍAS Y PLANTAS DE GLP
ENERO - 2015</t>
  </si>
  <si>
    <t>TOTAL ENERO 2015</t>
  </si>
  <si>
    <t>TOTAL FEBRERO 2015</t>
  </si>
  <si>
    <t>PRODUCCIÓN DE REFINERÍAS Y PLANTAS DE GLP
FEBRERO - 2015</t>
  </si>
  <si>
    <t>PRODUCCIÓN DE REFINERÍAS Y PLANTAS DE GLP
MARZO - 2015</t>
  </si>
  <si>
    <t>PRODUCCIÓN DE REFINERÍAS Y PLANTAS DE GLP
ABRIL - 2015</t>
  </si>
  <si>
    <t>TOTAL ABRIL 2015</t>
  </si>
  <si>
    <t>TOTAL MARZO 2015</t>
  </si>
  <si>
    <t>PRODUCCIÓN DE REFINERÍAS Y PLANTAS DE GLP
MAYO - 2015</t>
  </si>
  <si>
    <t>TOTAL MAYO 2015</t>
  </si>
  <si>
    <t>PRODUCCIÓN DE REFINERÍAS Y PLANTAS DE GLP
JUNIO - 2015</t>
  </si>
  <si>
    <t>TOTAL JUNIO 2015</t>
  </si>
  <si>
    <t>PRODUCCIÓN DE REFINERÍAS Y PLANTAS DE GLP
JULIO - 2015</t>
  </si>
  <si>
    <t>TOTAL JULIO 2015</t>
  </si>
  <si>
    <t>PRODUCCIÓN DE REFINERÍAS Y PLANTAS DE GLP
AGOSTO - 2015</t>
  </si>
  <si>
    <t>TOTAL AGOSTO 2015</t>
  </si>
  <si>
    <t>PRODUCCIÓN DE REFINERÍAS Y PLANTAS DE GLP
SEPTIEMBRE - 2015</t>
  </si>
  <si>
    <t>TOTAL SEPTIEMBRE 2015</t>
  </si>
  <si>
    <t>PSL Carlos Villegas</t>
  </si>
  <si>
    <t>PRODUCCIÓN DE REFINERÍAS Y PLANTAS DE GLP
OCTUBRE - 2015</t>
  </si>
  <si>
    <t>TOTAL OCTUBRE 2015</t>
  </si>
  <si>
    <t>PRODUCCIÓN DE REFINERÍAS Y PLANTAS DE GLP
NOVIEMBRE - 2015</t>
  </si>
  <si>
    <t>TOTAL NOVIEMBRE 2015</t>
  </si>
  <si>
    <t>PRODUCCIÓN DE REFINERÍAS Y PLANTAS DE GLP
DICIEMBRE - 2015</t>
  </si>
  <si>
    <t>TOTAL DICIEMBRE 2015</t>
  </si>
  <si>
    <t>PRODUCCIÓN DE REFINERÍAS Y PLANTAS DE GLP
ENERO - 2016</t>
  </si>
  <si>
    <t>TOTAL ENERO 2016</t>
  </si>
  <si>
    <t>PRODUCCIÓN DE REFINERÍAS Y PLANTAS DE GLP
FEBRERO - 2016</t>
  </si>
  <si>
    <t>TOTAL FEBRERO 2016</t>
  </si>
  <si>
    <t>PRODUCCIÓN DE REFINERÍAS Y PLANTAS DE GLP
MARZO - 2016</t>
  </si>
  <si>
    <t>TOTAL MARZO 2016</t>
  </si>
  <si>
    <t>PRODUCCIÓN DE REFINERÍAS Y PLANTAS DE GLP
ABRIL - 2016</t>
  </si>
  <si>
    <t>TOTAL ABRIL 2016</t>
  </si>
  <si>
    <t>PRODUCCIÓN DE REFINERÍAS Y PLANTAS DE GLP
MAYO - 2016</t>
  </si>
  <si>
    <t>TOTAL MAYO 2016</t>
  </si>
  <si>
    <t>PRODUCCIÓN DE REFINERÍAS Y PLANTAS DE GLP
JUNIO - 2016</t>
  </si>
  <si>
    <t>TOTAL JUNIO 2016</t>
  </si>
  <si>
    <t>PRODUCCIÓN DE REFINERÍAS Y PLANTAS DE GLP
JULIO - 2016</t>
  </si>
  <si>
    <t>TOTAL JULIO 2016</t>
  </si>
  <si>
    <t>PRODUCCIÓN DE REFINERÍAS Y PLANTAS DE GLP
AGOSTO - 2016</t>
  </si>
  <si>
    <t>TOTAL AGOSTO 2016</t>
  </si>
  <si>
    <t>PRODUCCIÓN DE REFINERÍAS Y PLANTAS DE GLP
NOVIEMBRE - 2016</t>
  </si>
  <si>
    <t>TOTAL NOVIEMBRE 2016</t>
  </si>
  <si>
    <t>PRODUCCIÓN DE REFINERÍAS Y PLANTAS DE GLP
OCTUBRE - 2016</t>
  </si>
  <si>
    <t>TOTAL OCTUBRE 2016</t>
  </si>
  <si>
    <t>PRODUCCIÓN DE REFINERÍAS Y PLANTAS DE GLP
SEPTIEMBRE - 2016</t>
  </si>
  <si>
    <t>TOTAL SEPTIEMBRE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</si>
</sst>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vertical="center" wrapText="1"/>
    </xf>
    <xf numFmtId="3" fontId="1" fillId="4" borderId="1" xfId="0" applyNumberFormat="1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vertical="center" wrapText="1"/>
    </xf>
    <xf numFmtId="164" fontId="1" fillId="3" borderId="12" xfId="0" applyNumberFormat="1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7" fontId="3" fillId="2" borderId="3" xfId="0" quotePrefix="1" applyNumberFormat="1" applyFont="1" applyFill="1" applyBorder="1" applyAlignment="1">
      <alignment horizontal="center" vertical="center" wrapText="1"/>
    </xf>
    <xf numFmtId="17" fontId="3" fillId="2" borderId="4" xfId="0" quotePrefix="1" applyNumberFormat="1" applyFont="1" applyFill="1" applyBorder="1" applyAlignment="1">
      <alignment horizontal="center" vertical="center" wrapText="1"/>
    </xf>
    <xf numFmtId="17" fontId="3" fillId="2" borderId="5" xfId="0" quotePrefix="1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4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uan%20Lopez/2010/INFORMES%20EXTERNOS/Producci&#243;n%20Refiner&#237;as%20y%20Plantas%20GLP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ci&#243;n%20Refiner&#237;as%20y%20Plantas%20GLP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uan%20Lopez/2010/INFORMES%20EXTERNOS/Producci&#243;n%20Refiner&#237;as%20y%20Plantas%20GLP%20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ci&#243;n%20Refiner&#237;as%20y%20Plantas%20GLP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ci&#243;n%20Refiner&#237;as%20y%20Plantas%20GLP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nerías"/>
      <sheetName val="Lubricantes"/>
    </sheetNames>
    <sheetDataSet>
      <sheetData sheetId="0">
        <row r="6">
          <cell r="H6">
            <v>45500.9</v>
          </cell>
          <cell r="J6">
            <v>599.79999999999995</v>
          </cell>
          <cell r="K6">
            <v>1239</v>
          </cell>
          <cell r="L6">
            <v>8206.7000000000007</v>
          </cell>
          <cell r="M6">
            <v>31392.6</v>
          </cell>
          <cell r="O6">
            <v>15118.7</v>
          </cell>
          <cell r="R6">
            <v>1980.03</v>
          </cell>
          <cell r="X6">
            <v>25237.214486000001</v>
          </cell>
          <cell r="Y6">
            <v>5157</v>
          </cell>
        </row>
        <row r="7">
          <cell r="H7">
            <v>49145.1</v>
          </cell>
          <cell r="J7">
            <v>602</v>
          </cell>
          <cell r="K7">
            <v>1663.7</v>
          </cell>
          <cell r="L7">
            <v>5019.5</v>
          </cell>
          <cell r="M7">
            <v>35948.300000000003</v>
          </cell>
          <cell r="O7">
            <v>17536.3</v>
          </cell>
          <cell r="R7">
            <v>2033.72</v>
          </cell>
          <cell r="X7">
            <v>25221.002357419355</v>
          </cell>
          <cell r="Y7">
            <v>5369.2</v>
          </cell>
        </row>
        <row r="8">
          <cell r="H8">
            <v>43816.7</v>
          </cell>
          <cell r="J8">
            <v>601.9</v>
          </cell>
          <cell r="K8">
            <v>1409.4</v>
          </cell>
          <cell r="L8">
            <v>6643</v>
          </cell>
          <cell r="M8">
            <v>32612.3</v>
          </cell>
          <cell r="O8">
            <v>16570.2</v>
          </cell>
          <cell r="R8">
            <v>1963.43</v>
          </cell>
          <cell r="X8">
            <v>25118.966246</v>
          </cell>
          <cell r="Y8">
            <v>4920</v>
          </cell>
        </row>
        <row r="9">
          <cell r="H9">
            <v>46592.800000000003</v>
          </cell>
          <cell r="J9">
            <v>593.70000000000005</v>
          </cell>
          <cell r="K9">
            <v>1720.5</v>
          </cell>
          <cell r="L9">
            <v>7132.7</v>
          </cell>
          <cell r="M9">
            <v>32563.9</v>
          </cell>
          <cell r="O9">
            <v>16621.900000000001</v>
          </cell>
          <cell r="R9">
            <v>2039.01</v>
          </cell>
          <cell r="X9">
            <v>24992.824645161287</v>
          </cell>
          <cell r="Y9">
            <v>4987.9000000000005</v>
          </cell>
        </row>
        <row r="10">
          <cell r="H10">
            <v>51136.2</v>
          </cell>
          <cell r="J10">
            <v>0</v>
          </cell>
          <cell r="K10">
            <v>1755.7</v>
          </cell>
          <cell r="L10">
            <v>8505.2000000000007</v>
          </cell>
          <cell r="M10">
            <v>31901.4</v>
          </cell>
          <cell r="O10">
            <v>11364.8</v>
          </cell>
          <cell r="R10">
            <v>2122.17</v>
          </cell>
          <cell r="X10">
            <v>25002.705718064513</v>
          </cell>
          <cell r="Y10">
            <v>5487</v>
          </cell>
        </row>
        <row r="11">
          <cell r="H11">
            <v>45826.9</v>
          </cell>
          <cell r="J11">
            <v>598.4</v>
          </cell>
          <cell r="K11">
            <v>1478</v>
          </cell>
          <cell r="L11">
            <v>7511.6</v>
          </cell>
          <cell r="M11">
            <v>29331.1</v>
          </cell>
          <cell r="O11">
            <v>15213.3</v>
          </cell>
          <cell r="R11">
            <v>2315.11</v>
          </cell>
          <cell r="X11">
            <v>23594.088099999997</v>
          </cell>
          <cell r="Y11">
            <v>5100</v>
          </cell>
        </row>
        <row r="12">
          <cell r="H12">
            <v>12803.9</v>
          </cell>
          <cell r="J12">
            <v>795.4</v>
          </cell>
          <cell r="K12">
            <v>1044.4000000000001</v>
          </cell>
          <cell r="L12">
            <v>3008</v>
          </cell>
          <cell r="M12">
            <v>11840.5</v>
          </cell>
          <cell r="O12">
            <v>5026.2</v>
          </cell>
          <cell r="R12">
            <v>458.9</v>
          </cell>
          <cell r="X12">
            <v>9452.6969438709657</v>
          </cell>
          <cell r="Y12">
            <v>1934.3999999999999</v>
          </cell>
        </row>
        <row r="13">
          <cell r="H13">
            <v>46830.8</v>
          </cell>
          <cell r="J13">
            <v>0</v>
          </cell>
          <cell r="K13">
            <v>1615.2</v>
          </cell>
          <cell r="L13">
            <v>8941.7999999999993</v>
          </cell>
          <cell r="M13">
            <v>31554.9</v>
          </cell>
          <cell r="O13">
            <v>13580.2</v>
          </cell>
          <cell r="R13">
            <v>1331.32</v>
          </cell>
          <cell r="X13">
            <v>25884.728429999999</v>
          </cell>
          <cell r="Y13">
            <v>5160</v>
          </cell>
        </row>
        <row r="14">
          <cell r="H14">
            <v>54426.2</v>
          </cell>
          <cell r="J14">
            <v>1499</v>
          </cell>
          <cell r="K14">
            <v>1840.4</v>
          </cell>
          <cell r="L14">
            <v>8260.2000000000007</v>
          </cell>
          <cell r="M14">
            <v>34408</v>
          </cell>
          <cell r="O14">
            <v>18042.8</v>
          </cell>
          <cell r="R14">
            <v>1978.85</v>
          </cell>
          <cell r="X14">
            <v>26750.397661935483</v>
          </cell>
          <cell r="Y14">
            <v>6358.0999999999995</v>
          </cell>
        </row>
        <row r="19">
          <cell r="H19">
            <v>26482.7</v>
          </cell>
          <cell r="I19">
            <v>0</v>
          </cell>
          <cell r="K19">
            <v>40.799999999999997</v>
          </cell>
          <cell r="L19">
            <v>5099.8</v>
          </cell>
          <cell r="M19">
            <v>26110.2</v>
          </cell>
          <cell r="O19">
            <v>17174.900000000001</v>
          </cell>
          <cell r="X19">
            <v>19090.926756000001</v>
          </cell>
          <cell r="Y19">
            <v>3330</v>
          </cell>
        </row>
        <row r="20">
          <cell r="H20">
            <v>26742.2</v>
          </cell>
          <cell r="I20">
            <v>381.9</v>
          </cell>
          <cell r="K20">
            <v>42.4</v>
          </cell>
          <cell r="L20">
            <v>4842.2</v>
          </cell>
          <cell r="M20">
            <v>27982.5</v>
          </cell>
          <cell r="O20">
            <v>16145.7</v>
          </cell>
          <cell r="X20">
            <v>19142.377319999996</v>
          </cell>
          <cell r="Y20">
            <v>3137.2000000000003</v>
          </cell>
        </row>
        <row r="21">
          <cell r="H21">
            <v>26191</v>
          </cell>
          <cell r="I21">
            <v>365.7</v>
          </cell>
          <cell r="K21">
            <v>99.2</v>
          </cell>
          <cell r="L21">
            <v>5430.1</v>
          </cell>
          <cell r="M21">
            <v>27412.6</v>
          </cell>
          <cell r="O21">
            <v>15873.8</v>
          </cell>
          <cell r="X21">
            <v>19438.081783999998</v>
          </cell>
          <cell r="Y21">
            <v>3219</v>
          </cell>
        </row>
        <row r="22">
          <cell r="H22">
            <v>26511.4</v>
          </cell>
          <cell r="I22">
            <v>371</v>
          </cell>
          <cell r="K22">
            <v>105.3</v>
          </cell>
          <cell r="L22">
            <v>6389.2</v>
          </cell>
          <cell r="M22">
            <v>22892.7</v>
          </cell>
          <cell r="O22">
            <v>12013.6</v>
          </cell>
          <cell r="X22">
            <v>17210.637712258063</v>
          </cell>
          <cell r="Y22">
            <v>2383.9</v>
          </cell>
        </row>
        <row r="23">
          <cell r="H23">
            <v>21871.599999999999</v>
          </cell>
          <cell r="I23">
            <v>0</v>
          </cell>
          <cell r="K23">
            <v>61.2</v>
          </cell>
          <cell r="L23">
            <v>1234.3</v>
          </cell>
          <cell r="M23">
            <v>15835.5</v>
          </cell>
          <cell r="O23">
            <v>4478.8</v>
          </cell>
          <cell r="X23">
            <v>9898.095942580645</v>
          </cell>
          <cell r="Y23">
            <v>1298.8999999999999</v>
          </cell>
        </row>
        <row r="24">
          <cell r="H24">
            <v>35750.300000000003</v>
          </cell>
          <cell r="I24">
            <v>413.3</v>
          </cell>
          <cell r="K24">
            <v>61.5</v>
          </cell>
          <cell r="L24">
            <v>6553.9</v>
          </cell>
          <cell r="M24">
            <v>31010.3</v>
          </cell>
          <cell r="O24">
            <v>11462.5</v>
          </cell>
          <cell r="X24">
            <v>21257.238706</v>
          </cell>
          <cell r="Y24">
            <v>3549</v>
          </cell>
        </row>
        <row r="25">
          <cell r="H25">
            <v>35490.699999999997</v>
          </cell>
          <cell r="I25">
            <v>399.9</v>
          </cell>
          <cell r="K25">
            <v>99.3</v>
          </cell>
          <cell r="L25">
            <v>6917.9</v>
          </cell>
          <cell r="M25">
            <v>32179.599999999999</v>
          </cell>
          <cell r="O25">
            <v>15540.2</v>
          </cell>
          <cell r="X25">
            <v>21467.756959354836</v>
          </cell>
          <cell r="Y25">
            <v>4172.5999999999995</v>
          </cell>
        </row>
        <row r="26">
          <cell r="H26">
            <v>37277.9</v>
          </cell>
          <cell r="I26">
            <v>359.5</v>
          </cell>
          <cell r="K26">
            <v>46</v>
          </cell>
          <cell r="L26">
            <v>6048.8</v>
          </cell>
          <cell r="M26">
            <v>33605.300000000003</v>
          </cell>
          <cell r="O26">
            <v>11820.7</v>
          </cell>
          <cell r="X26">
            <v>21863.491561999996</v>
          </cell>
          <cell r="Y26">
            <v>4227</v>
          </cell>
        </row>
        <row r="27">
          <cell r="H27">
            <v>35381.599999999999</v>
          </cell>
          <cell r="I27">
            <v>316.7</v>
          </cell>
          <cell r="K27">
            <v>112.8</v>
          </cell>
          <cell r="L27">
            <v>7212.2</v>
          </cell>
          <cell r="M27">
            <v>33021.1</v>
          </cell>
          <cell r="O27">
            <v>15434.3</v>
          </cell>
          <cell r="X27">
            <v>21604.164460645163</v>
          </cell>
          <cell r="Y27">
            <v>4092</v>
          </cell>
        </row>
        <row r="32">
          <cell r="H32">
            <v>4574.8900000000003</v>
          </cell>
          <cell r="M32">
            <v>5511.18</v>
          </cell>
          <cell r="O32">
            <v>1630.7</v>
          </cell>
          <cell r="X32">
            <v>3189.2976015999998</v>
          </cell>
          <cell r="Y32">
            <v>8008.8253314439853</v>
          </cell>
        </row>
        <row r="33">
          <cell r="H33">
            <v>4747.28</v>
          </cell>
          <cell r="M33">
            <v>5333.02</v>
          </cell>
          <cell r="O33">
            <v>1699.76</v>
          </cell>
          <cell r="X33">
            <v>3003.11776316129</v>
          </cell>
          <cell r="Y33">
            <v>8107.4413625950265</v>
          </cell>
        </row>
        <row r="34">
          <cell r="H34">
            <v>2069.4499999999998</v>
          </cell>
          <cell r="M34">
            <v>3613.93</v>
          </cell>
          <cell r="O34">
            <v>923.38</v>
          </cell>
          <cell r="X34">
            <v>2082.8651733999995</v>
          </cell>
          <cell r="Y34">
            <v>7972.5510132205281</v>
          </cell>
        </row>
        <row r="35">
          <cell r="H35">
            <v>4550.5600000000004</v>
          </cell>
          <cell r="M35">
            <v>5172.71</v>
          </cell>
          <cell r="O35">
            <v>2914.63</v>
          </cell>
          <cell r="X35">
            <v>2962.5100027741933</v>
          </cell>
          <cell r="Y35">
            <v>8204.2444240986533</v>
          </cell>
        </row>
        <row r="36">
          <cell r="H36">
            <v>5130.83</v>
          </cell>
          <cell r="M36">
            <v>5609.26</v>
          </cell>
          <cell r="O36">
            <v>2476.98</v>
          </cell>
          <cell r="X36">
            <v>3220.3167309677419</v>
          </cell>
          <cell r="Y36">
            <v>8123.3308209871066</v>
          </cell>
        </row>
        <row r="37">
          <cell r="H37">
            <v>4892.28</v>
          </cell>
          <cell r="M37">
            <v>5281.27</v>
          </cell>
          <cell r="O37">
            <v>2250.2800000000002</v>
          </cell>
          <cell r="X37">
            <v>3158.5090305999997</v>
          </cell>
          <cell r="Y37">
            <v>6725.9263233573665</v>
          </cell>
        </row>
        <row r="38">
          <cell r="H38">
            <v>5180.96</v>
          </cell>
          <cell r="M38">
            <v>5711</v>
          </cell>
          <cell r="O38">
            <v>2366</v>
          </cell>
          <cell r="X38">
            <v>3234.8908062580649</v>
          </cell>
          <cell r="Y38">
            <v>8221.8549003607077</v>
          </cell>
        </row>
        <row r="39">
          <cell r="H39">
            <v>5104.91</v>
          </cell>
          <cell r="M39">
            <v>5636.22</v>
          </cell>
          <cell r="O39">
            <v>1616.45</v>
          </cell>
          <cell r="X39">
            <v>3240.6328525999998</v>
          </cell>
          <cell r="Y39">
            <v>7699.3455546410842</v>
          </cell>
        </row>
        <row r="40">
          <cell r="H40">
            <v>5305.41</v>
          </cell>
          <cell r="M40">
            <v>5709.92</v>
          </cell>
          <cell r="O40">
            <v>1604.28</v>
          </cell>
          <cell r="X40">
            <v>3129.0537619354836</v>
          </cell>
          <cell r="Y40">
            <v>8192.5066269258168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nerías"/>
      <sheetName val="PSL´s"/>
      <sheetName val="Lubricantes"/>
      <sheetName val="Plantas GLP"/>
    </sheetNames>
    <sheetDataSet>
      <sheetData sheetId="0">
        <row r="3">
          <cell r="H3">
            <v>47699.4</v>
          </cell>
          <cell r="J3">
            <v>617.20000000000005</v>
          </cell>
          <cell r="K3">
            <v>1540.3</v>
          </cell>
          <cell r="L3">
            <v>9847.7000000000007</v>
          </cell>
          <cell r="M3">
            <v>34560.5</v>
          </cell>
          <cell r="O3">
            <v>17306.2</v>
          </cell>
          <cell r="R3">
            <v>2098.1799999999998</v>
          </cell>
          <cell r="X3">
            <v>27473.744951612898</v>
          </cell>
          <cell r="Y3">
            <v>5852.8</v>
          </cell>
        </row>
        <row r="4">
          <cell r="H4">
            <v>46214.400000000001</v>
          </cell>
          <cell r="J4">
            <v>1264.8</v>
          </cell>
          <cell r="K4">
            <v>1221.2</v>
          </cell>
          <cell r="L4">
            <v>9208.2000000000007</v>
          </cell>
          <cell r="M4">
            <v>31913.8</v>
          </cell>
          <cell r="O4">
            <v>17753.099999999999</v>
          </cell>
          <cell r="R4">
            <v>1861.37</v>
          </cell>
          <cell r="X4">
            <v>26638.582648965516</v>
          </cell>
          <cell r="Y4">
            <v>5208</v>
          </cell>
        </row>
        <row r="5">
          <cell r="H5">
            <v>49192.7</v>
          </cell>
          <cell r="J5">
            <v>866.5</v>
          </cell>
          <cell r="K5">
            <v>1572.8</v>
          </cell>
          <cell r="L5">
            <v>9099.2999999999993</v>
          </cell>
          <cell r="M5">
            <v>34482.300000000003</v>
          </cell>
          <cell r="O5">
            <v>14698.3</v>
          </cell>
          <cell r="R5">
            <v>2140.7800000000002</v>
          </cell>
          <cell r="X5">
            <v>27221.199336774189</v>
          </cell>
          <cell r="Y5">
            <v>5676.0999999999995</v>
          </cell>
        </row>
        <row r="6">
          <cell r="H6">
            <v>45436.7</v>
          </cell>
          <cell r="J6">
            <v>648.79999999999995</v>
          </cell>
          <cell r="K6">
            <v>1420.9</v>
          </cell>
          <cell r="L6">
            <v>9599.5</v>
          </cell>
          <cell r="M6">
            <v>32757.7</v>
          </cell>
          <cell r="O6">
            <v>24477.4</v>
          </cell>
          <cell r="R6">
            <v>2152.5700000000002</v>
          </cell>
          <cell r="X6">
            <v>27490.095049999996</v>
          </cell>
          <cell r="Y6">
            <v>5493</v>
          </cell>
        </row>
        <row r="7">
          <cell r="H7">
            <v>24545.9</v>
          </cell>
          <cell r="J7">
            <v>47.3</v>
          </cell>
          <cell r="K7">
            <v>1739.1</v>
          </cell>
          <cell r="L7">
            <v>3321.5</v>
          </cell>
          <cell r="M7">
            <v>24733.9</v>
          </cell>
          <cell r="O7">
            <v>29178.799999999999</v>
          </cell>
          <cell r="R7">
            <v>743.51</v>
          </cell>
          <cell r="X7">
            <v>17977.52664967742</v>
          </cell>
          <cell r="Y7">
            <v>3716.9</v>
          </cell>
        </row>
        <row r="8">
          <cell r="H8">
            <v>40269.1</v>
          </cell>
          <cell r="J8">
            <v>989</v>
          </cell>
          <cell r="K8">
            <v>1600.5</v>
          </cell>
          <cell r="L8">
            <v>9799.7000000000007</v>
          </cell>
          <cell r="M8">
            <v>33783.300000000003</v>
          </cell>
          <cell r="O8">
            <v>27278.400000000001</v>
          </cell>
          <cell r="R8">
            <v>1203.06</v>
          </cell>
          <cell r="X8">
            <v>28531.182745999999</v>
          </cell>
          <cell r="Y8">
            <v>5346</v>
          </cell>
        </row>
        <row r="9">
          <cell r="H9">
            <v>47662</v>
          </cell>
          <cell r="J9">
            <v>656.3</v>
          </cell>
          <cell r="K9">
            <v>1489.9</v>
          </cell>
          <cell r="L9">
            <v>9206</v>
          </cell>
          <cell r="M9">
            <v>36108</v>
          </cell>
          <cell r="O9">
            <v>21700.799999999999</v>
          </cell>
          <cell r="R9">
            <v>2023.93</v>
          </cell>
          <cell r="X9">
            <v>27609.279996774192</v>
          </cell>
          <cell r="Y9">
            <v>5728.8</v>
          </cell>
        </row>
        <row r="10">
          <cell r="H10">
            <v>45399.6</v>
          </cell>
          <cell r="J10">
            <v>659</v>
          </cell>
          <cell r="K10">
            <v>1606.7</v>
          </cell>
          <cell r="L10">
            <v>8143.3</v>
          </cell>
          <cell r="M10">
            <v>38570.5</v>
          </cell>
          <cell r="O10">
            <v>26051.7</v>
          </cell>
          <cell r="R10">
            <v>2079.73</v>
          </cell>
          <cell r="X10">
            <v>27907.984627741938</v>
          </cell>
          <cell r="Y10">
            <v>5136.7</v>
          </cell>
        </row>
        <row r="11">
          <cell r="H11">
            <v>54961.4</v>
          </cell>
          <cell r="J11">
            <v>0</v>
          </cell>
          <cell r="K11">
            <v>1207.3</v>
          </cell>
          <cell r="L11">
            <v>9694.5</v>
          </cell>
          <cell r="M11">
            <v>34558.6</v>
          </cell>
          <cell r="O11">
            <v>15523.8</v>
          </cell>
          <cell r="R11">
            <v>1995.39</v>
          </cell>
          <cell r="X11">
            <v>27837.732295999998</v>
          </cell>
          <cell r="Y11">
            <v>4902</v>
          </cell>
        </row>
        <row r="12">
          <cell r="H12">
            <v>50832.800000000003</v>
          </cell>
          <cell r="J12">
            <v>665.7</v>
          </cell>
          <cell r="K12">
            <v>1723.9</v>
          </cell>
          <cell r="L12">
            <v>10520.3</v>
          </cell>
          <cell r="M12">
            <v>34261.599999999999</v>
          </cell>
          <cell r="O12">
            <v>20175.2</v>
          </cell>
          <cell r="R12">
            <v>2013.25</v>
          </cell>
          <cell r="X12">
            <v>27824.086811612902</v>
          </cell>
          <cell r="Y12">
            <v>5372.3</v>
          </cell>
        </row>
        <row r="13">
          <cell r="H13">
            <v>46512.9</v>
          </cell>
          <cell r="J13">
            <v>655.7</v>
          </cell>
          <cell r="K13">
            <v>1486.1</v>
          </cell>
          <cell r="L13">
            <v>6392</v>
          </cell>
          <cell r="M13">
            <v>32321.5</v>
          </cell>
          <cell r="O13">
            <v>22729.200000000001</v>
          </cell>
          <cell r="R13">
            <v>1968.86</v>
          </cell>
          <cell r="X13">
            <v>25653.766973999995</v>
          </cell>
          <cell r="Y13">
            <v>5121</v>
          </cell>
        </row>
        <row r="14">
          <cell r="H14">
            <v>51147.4</v>
          </cell>
          <cell r="J14">
            <v>673</v>
          </cell>
          <cell r="K14">
            <v>1480.6</v>
          </cell>
          <cell r="L14">
            <v>9747.1</v>
          </cell>
          <cell r="M14">
            <v>39858.9</v>
          </cell>
          <cell r="O14">
            <v>23478.9</v>
          </cell>
          <cell r="R14">
            <v>1960.78</v>
          </cell>
          <cell r="X14">
            <v>31020.948675483865</v>
          </cell>
          <cell r="Y14">
            <v>5638.9000000000005</v>
          </cell>
        </row>
        <row r="16">
          <cell r="H16">
            <v>42060</v>
          </cell>
          <cell r="I16">
            <v>466.1</v>
          </cell>
          <cell r="K16">
            <v>58.9</v>
          </cell>
          <cell r="L16">
            <v>8524.1</v>
          </cell>
          <cell r="M16">
            <v>36831.5</v>
          </cell>
          <cell r="O16">
            <v>12678.7</v>
          </cell>
          <cell r="X16">
            <v>23603.570142580644</v>
          </cell>
          <cell r="Y16">
            <v>4770.9000000000005</v>
          </cell>
        </row>
        <row r="17">
          <cell r="H17">
            <v>33234.199999999997</v>
          </cell>
          <cell r="I17">
            <v>0</v>
          </cell>
          <cell r="K17">
            <v>50.9</v>
          </cell>
          <cell r="L17">
            <v>8291.7000000000007</v>
          </cell>
          <cell r="M17">
            <v>32038.799999999999</v>
          </cell>
          <cell r="O17">
            <v>12307.3</v>
          </cell>
          <cell r="X17">
            <v>22620.549964137932</v>
          </cell>
          <cell r="Y17">
            <v>3724</v>
          </cell>
        </row>
        <row r="18">
          <cell r="H18">
            <v>39720.1</v>
          </cell>
          <cell r="I18">
            <v>495</v>
          </cell>
          <cell r="K18">
            <v>41.1</v>
          </cell>
          <cell r="L18">
            <v>9300.6</v>
          </cell>
          <cell r="M18">
            <v>36503.800000000003</v>
          </cell>
          <cell r="O18">
            <v>14852.1</v>
          </cell>
          <cell r="X18">
            <v>24021.618656129031</v>
          </cell>
          <cell r="Y18">
            <v>4470.2</v>
          </cell>
        </row>
        <row r="19">
          <cell r="H19">
            <v>38714.1</v>
          </cell>
          <cell r="I19">
            <v>467.2</v>
          </cell>
          <cell r="K19">
            <v>40.299999999999997</v>
          </cell>
          <cell r="L19">
            <v>10408.5</v>
          </cell>
          <cell r="M19">
            <v>34589.199999999997</v>
          </cell>
          <cell r="O19">
            <v>14600.2</v>
          </cell>
          <cell r="X19">
            <v>24472.794126000001</v>
          </cell>
          <cell r="Y19">
            <v>4617</v>
          </cell>
        </row>
        <row r="20">
          <cell r="H20">
            <v>44434.7</v>
          </cell>
          <cell r="I20">
            <v>0</v>
          </cell>
          <cell r="K20">
            <v>41.5</v>
          </cell>
          <cell r="L20">
            <v>10814.4</v>
          </cell>
          <cell r="M20">
            <v>35153</v>
          </cell>
          <cell r="O20">
            <v>12160.1</v>
          </cell>
          <cell r="X20">
            <v>24015.552042580643</v>
          </cell>
          <cell r="Y20">
            <v>4702.7</v>
          </cell>
        </row>
        <row r="21">
          <cell r="H21">
            <v>42084.4</v>
          </cell>
          <cell r="I21">
            <v>466.4</v>
          </cell>
          <cell r="K21">
            <v>50.9</v>
          </cell>
          <cell r="L21">
            <v>10569.7</v>
          </cell>
          <cell r="M21">
            <v>34434.400000000001</v>
          </cell>
          <cell r="O21">
            <v>9047.9</v>
          </cell>
          <cell r="X21">
            <v>24356.873111999997</v>
          </cell>
          <cell r="Y21">
            <v>4467</v>
          </cell>
        </row>
        <row r="22">
          <cell r="H22">
            <v>41759.699999999997</v>
          </cell>
          <cell r="I22">
            <v>472</v>
          </cell>
          <cell r="K22">
            <v>40.700000000000003</v>
          </cell>
          <cell r="L22">
            <v>11010.8</v>
          </cell>
          <cell r="M22">
            <v>35397.1</v>
          </cell>
          <cell r="O22">
            <v>13787.6</v>
          </cell>
          <cell r="X22">
            <v>24385.006778709678</v>
          </cell>
          <cell r="Y22">
            <v>4364.8</v>
          </cell>
        </row>
        <row r="23">
          <cell r="H23">
            <v>43018.7</v>
          </cell>
          <cell r="I23">
            <v>0</v>
          </cell>
          <cell r="K23">
            <v>79.5</v>
          </cell>
          <cell r="L23">
            <v>10824.7</v>
          </cell>
          <cell r="M23">
            <v>35139.5</v>
          </cell>
          <cell r="O23">
            <v>13951.5</v>
          </cell>
          <cell r="X23">
            <v>24152.649392903226</v>
          </cell>
          <cell r="Y23">
            <v>4405.0999999999995</v>
          </cell>
        </row>
        <row r="24">
          <cell r="H24">
            <v>38714.400000000001</v>
          </cell>
          <cell r="I24">
            <v>486.6</v>
          </cell>
          <cell r="K24">
            <v>40.6</v>
          </cell>
          <cell r="L24">
            <v>10257.200000000001</v>
          </cell>
          <cell r="M24">
            <v>33027.599999999999</v>
          </cell>
          <cell r="O24">
            <v>14079.3</v>
          </cell>
          <cell r="X24">
            <v>23431.370973999998</v>
          </cell>
          <cell r="Y24">
            <v>4233</v>
          </cell>
        </row>
        <row r="25">
          <cell r="H25">
            <v>39871.199999999997</v>
          </cell>
          <cell r="I25">
            <v>0</v>
          </cell>
          <cell r="K25">
            <v>41.1</v>
          </cell>
          <cell r="L25">
            <v>10484.6</v>
          </cell>
          <cell r="M25">
            <v>35488.6</v>
          </cell>
          <cell r="O25">
            <v>16622</v>
          </cell>
          <cell r="X25">
            <v>24202.419971612901</v>
          </cell>
          <cell r="Y25">
            <v>4445.4000000000005</v>
          </cell>
        </row>
        <row r="26">
          <cell r="H26">
            <v>37071.1</v>
          </cell>
          <cell r="I26">
            <v>491.2</v>
          </cell>
          <cell r="K26">
            <v>83.1</v>
          </cell>
          <cell r="L26">
            <v>8696.2999999999993</v>
          </cell>
          <cell r="M26">
            <v>37095.300000000003</v>
          </cell>
          <cell r="O26">
            <v>14726.5</v>
          </cell>
          <cell r="X26">
            <v>24770.741951999997</v>
          </cell>
          <cell r="Y26">
            <v>4545</v>
          </cell>
        </row>
        <row r="27">
          <cell r="H27">
            <v>40935.599999999999</v>
          </cell>
          <cell r="I27">
            <v>473.5</v>
          </cell>
          <cell r="K27">
            <v>46.2</v>
          </cell>
          <cell r="L27">
            <v>10797.5</v>
          </cell>
          <cell r="M27">
            <v>35945.699999999997</v>
          </cell>
          <cell r="O27">
            <v>18305.3</v>
          </cell>
          <cell r="X27">
            <v>24466.835047741934</v>
          </cell>
          <cell r="Y27">
            <v>4615.9000000000005</v>
          </cell>
        </row>
        <row r="29">
          <cell r="H29">
            <v>5005.4799999999996</v>
          </cell>
          <cell r="M29">
            <v>5859.18</v>
          </cell>
          <cell r="O29">
            <v>1507.15</v>
          </cell>
          <cell r="X29">
            <v>3077.4834888387095</v>
          </cell>
          <cell r="Y29">
            <v>294.92800832999995</v>
          </cell>
        </row>
        <row r="30">
          <cell r="H30">
            <v>4074.49</v>
          </cell>
          <cell r="M30">
            <v>4467.6899999999996</v>
          </cell>
          <cell r="O30">
            <v>1172.49</v>
          </cell>
          <cell r="X30">
            <v>2487.3296056551726</v>
          </cell>
          <cell r="Y30">
            <v>229.4366966</v>
          </cell>
        </row>
        <row r="31">
          <cell r="H31">
            <v>5122.58</v>
          </cell>
          <cell r="M31">
            <v>5869.21</v>
          </cell>
          <cell r="O31">
            <v>1483.68</v>
          </cell>
          <cell r="X31">
            <v>3015.2692509677418</v>
          </cell>
          <cell r="Y31">
            <v>302.65843894999995</v>
          </cell>
        </row>
        <row r="32">
          <cell r="H32">
            <v>5046.63</v>
          </cell>
          <cell r="M32">
            <v>5811.23</v>
          </cell>
          <cell r="O32">
            <v>1306.43</v>
          </cell>
          <cell r="X32">
            <v>3153.2654339999999</v>
          </cell>
          <cell r="Y32">
            <v>299.45318166999999</v>
          </cell>
        </row>
        <row r="33">
          <cell r="H33">
            <v>4376.7700000000004</v>
          </cell>
          <cell r="M33">
            <v>4459.1499999999996</v>
          </cell>
          <cell r="O33">
            <v>940.41</v>
          </cell>
          <cell r="X33">
            <v>2223.1825631612901</v>
          </cell>
          <cell r="Y33">
            <v>269.13688536000006</v>
          </cell>
        </row>
        <row r="34">
          <cell r="H34">
            <v>2670.62</v>
          </cell>
          <cell r="M34">
            <v>4021.75</v>
          </cell>
          <cell r="O34">
            <v>450.09</v>
          </cell>
          <cell r="X34">
            <v>1918.8837975999998</v>
          </cell>
          <cell r="Y34">
            <v>162.65232142999997</v>
          </cell>
        </row>
        <row r="35">
          <cell r="H35">
            <v>4589.09</v>
          </cell>
          <cell r="M35">
            <v>5206.6899999999996</v>
          </cell>
          <cell r="O35">
            <v>1055.3499999999999</v>
          </cell>
          <cell r="X35">
            <v>2691.3648406451612</v>
          </cell>
          <cell r="Y35">
            <v>289.79503294</v>
          </cell>
        </row>
        <row r="36">
          <cell r="H36">
            <v>4347.33</v>
          </cell>
          <cell r="M36">
            <v>6684.52</v>
          </cell>
          <cell r="O36">
            <v>752.01</v>
          </cell>
          <cell r="X36">
            <v>3216.7112552903227</v>
          </cell>
          <cell r="Y36">
            <v>338.24878823</v>
          </cell>
        </row>
        <row r="37">
          <cell r="H37">
            <v>4058.39</v>
          </cell>
          <cell r="M37">
            <v>6369.59</v>
          </cell>
          <cell r="O37">
            <v>676.87</v>
          </cell>
          <cell r="X37">
            <v>3198.4010388000002</v>
          </cell>
          <cell r="Y37">
            <v>300.91951017000002</v>
          </cell>
        </row>
        <row r="38">
          <cell r="H38">
            <v>4357.97</v>
          </cell>
          <cell r="M38">
            <v>6510.48</v>
          </cell>
          <cell r="O38">
            <v>573.51</v>
          </cell>
          <cell r="X38">
            <v>3144.1959481935487</v>
          </cell>
          <cell r="Y38">
            <v>325.12568415000004</v>
          </cell>
        </row>
        <row r="39">
          <cell r="H39">
            <v>4801.1400000000003</v>
          </cell>
          <cell r="M39">
            <v>6410.73</v>
          </cell>
          <cell r="O39">
            <v>447.66</v>
          </cell>
          <cell r="X39">
            <v>3164.3166126000001</v>
          </cell>
          <cell r="Y39">
            <v>330.29688376000001</v>
          </cell>
        </row>
        <row r="40">
          <cell r="H40">
            <v>5086.72</v>
          </cell>
          <cell r="M40">
            <v>6472.22</v>
          </cell>
          <cell r="O40">
            <v>532.65</v>
          </cell>
          <cell r="X40">
            <v>3132.7343094193548</v>
          </cell>
          <cell r="Y40">
            <v>325.12568415000004</v>
          </cell>
        </row>
      </sheetData>
      <sheetData sheetId="1">
        <row r="4">
          <cell r="E4">
            <v>7604</v>
          </cell>
        </row>
        <row r="5">
          <cell r="E5">
            <v>10202.4</v>
          </cell>
        </row>
        <row r="6">
          <cell r="E6">
            <v>10414.799999999999</v>
          </cell>
        </row>
        <row r="7">
          <cell r="E7">
            <v>9717.2000000000007</v>
          </cell>
        </row>
        <row r="8">
          <cell r="E8">
            <v>10255.700000000001</v>
          </cell>
        </row>
        <row r="9">
          <cell r="E9">
            <v>10429.469999999999</v>
          </cell>
        </row>
        <row r="10">
          <cell r="E10">
            <v>11227.73</v>
          </cell>
        </row>
        <row r="11">
          <cell r="E11">
            <v>9556.93</v>
          </cell>
        </row>
        <row r="12">
          <cell r="E12">
            <v>10533.7</v>
          </cell>
        </row>
        <row r="13">
          <cell r="E13">
            <v>10016.1</v>
          </cell>
        </row>
        <row r="14">
          <cell r="E14">
            <v>9371</v>
          </cell>
        </row>
        <row r="15">
          <cell r="E15">
            <v>10881.4</v>
          </cell>
        </row>
      </sheetData>
      <sheetData sheetId="2"/>
      <sheetData sheetId="3">
        <row r="6">
          <cell r="C6">
            <v>7628.479189712878</v>
          </cell>
          <cell r="D6">
            <v>5130.3370720000021</v>
          </cell>
          <cell r="E6">
            <v>4032.3837589999998</v>
          </cell>
          <cell r="F6">
            <v>0</v>
          </cell>
          <cell r="G6">
            <v>354.16711687513674</v>
          </cell>
          <cell r="H6">
            <v>606.53232504999983</v>
          </cell>
        </row>
        <row r="7">
          <cell r="C7">
            <v>6952.6336299693485</v>
          </cell>
          <cell r="D7">
            <v>5281.1020520000002</v>
          </cell>
          <cell r="E7">
            <v>4021.9365919999987</v>
          </cell>
          <cell r="F7">
            <v>0</v>
          </cell>
          <cell r="G7">
            <v>0</v>
          </cell>
          <cell r="H7">
            <v>597.62726683999983</v>
          </cell>
        </row>
        <row r="8">
          <cell r="C8">
            <v>7814.1615277660694</v>
          </cell>
          <cell r="D8">
            <v>5096.5184510000026</v>
          </cell>
          <cell r="E8">
            <v>4108.7021109999996</v>
          </cell>
          <cell r="F8">
            <v>0</v>
          </cell>
          <cell r="G8">
            <v>0</v>
          </cell>
          <cell r="H8">
            <v>587.8295288999999</v>
          </cell>
        </row>
        <row r="9">
          <cell r="C9">
            <v>7999.5373188766125</v>
          </cell>
          <cell r="D9">
            <v>5613.6449459999976</v>
          </cell>
          <cell r="E9">
            <v>4119.5158190000002</v>
          </cell>
          <cell r="F9">
            <v>0</v>
          </cell>
          <cell r="G9">
            <v>640.22953460741314</v>
          </cell>
          <cell r="H9">
            <v>571.86907589999987</v>
          </cell>
        </row>
        <row r="10">
          <cell r="C10">
            <v>7546.2337865753461</v>
          </cell>
          <cell r="D10">
            <v>5500.0640770000009</v>
          </cell>
          <cell r="E10">
            <v>4048.325745000001</v>
          </cell>
          <cell r="F10">
            <v>0</v>
          </cell>
          <cell r="G10">
            <v>1086.306982840686</v>
          </cell>
          <cell r="H10">
            <v>587.07371186</v>
          </cell>
        </row>
        <row r="11">
          <cell r="C11">
            <v>6045.0971475113174</v>
          </cell>
          <cell r="D11">
            <v>5243.8762309999993</v>
          </cell>
          <cell r="E11">
            <v>3778.6789829999998</v>
          </cell>
          <cell r="F11">
            <v>0</v>
          </cell>
          <cell r="G11">
            <v>982.51627380452146</v>
          </cell>
          <cell r="H11">
            <v>559.9059080400001</v>
          </cell>
        </row>
        <row r="12">
          <cell r="C12">
            <v>4810.0092755177084</v>
          </cell>
          <cell r="D12">
            <v>5011.9792800000005</v>
          </cell>
          <cell r="E12">
            <v>3777.6528119999998</v>
          </cell>
          <cell r="F12">
            <v>0</v>
          </cell>
          <cell r="G12">
            <v>1000.3714082730876</v>
          </cell>
          <cell r="H12">
            <v>571.45133126999997</v>
          </cell>
        </row>
        <row r="13">
          <cell r="C13">
            <v>4374.3389566755786</v>
          </cell>
          <cell r="D13">
            <v>4950.1923410000009</v>
          </cell>
          <cell r="E13">
            <v>3510.4859220000003</v>
          </cell>
          <cell r="F13">
            <v>0</v>
          </cell>
          <cell r="G13">
            <v>824.79714430419779</v>
          </cell>
          <cell r="H13">
            <v>525.80035481000004</v>
          </cell>
        </row>
        <row r="14">
          <cell r="C14">
            <v>3863.547644928587</v>
          </cell>
          <cell r="D14">
            <v>5025.6508430000004</v>
          </cell>
          <cell r="E14">
            <v>3634.0212419999993</v>
          </cell>
          <cell r="F14">
            <v>0</v>
          </cell>
          <cell r="G14">
            <v>777.91446893758757</v>
          </cell>
          <cell r="H14">
            <v>574.04036472999996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nerías"/>
      <sheetName val="Plantas GLP"/>
      <sheetName val="Lubricantes"/>
    </sheetNames>
    <sheetDataSet>
      <sheetData sheetId="0">
        <row r="3">
          <cell r="H3">
            <v>50400</v>
          </cell>
          <cell r="J3">
            <v>687.9</v>
          </cell>
          <cell r="K3">
            <v>1516.9</v>
          </cell>
          <cell r="L3">
            <v>8679.7000000000007</v>
          </cell>
          <cell r="M3">
            <v>35184.6</v>
          </cell>
          <cell r="O3">
            <v>19132.7</v>
          </cell>
          <cell r="R3">
            <v>1850.9</v>
          </cell>
          <cell r="X3">
            <v>27025.870612258062</v>
          </cell>
          <cell r="Y3">
            <v>6162.8</v>
          </cell>
        </row>
        <row r="4">
          <cell r="H4">
            <v>45697.599999999999</v>
          </cell>
          <cell r="J4">
            <v>654.9</v>
          </cell>
          <cell r="K4">
            <v>1333.6</v>
          </cell>
          <cell r="L4">
            <v>7588.4</v>
          </cell>
          <cell r="M4">
            <v>32294</v>
          </cell>
          <cell r="O4">
            <v>20436.400000000001</v>
          </cell>
          <cell r="R4">
            <v>1929.97</v>
          </cell>
          <cell r="X4">
            <v>26207.883171724134</v>
          </cell>
          <cell r="Y4">
            <v>5625.2</v>
          </cell>
        </row>
        <row r="5">
          <cell r="H5">
            <v>46917.599999999999</v>
          </cell>
          <cell r="J5">
            <v>613.4</v>
          </cell>
          <cell r="K5">
            <v>1545.3</v>
          </cell>
          <cell r="L5">
            <v>8699.4</v>
          </cell>
          <cell r="M5">
            <v>34721</v>
          </cell>
          <cell r="O5">
            <v>18265.7</v>
          </cell>
          <cell r="R5">
            <v>1965.61</v>
          </cell>
          <cell r="X5">
            <v>26972.529050322584</v>
          </cell>
          <cell r="Y5">
            <v>5620.3</v>
          </cell>
        </row>
        <row r="6">
          <cell r="H6">
            <v>47629.1</v>
          </cell>
          <cell r="J6">
            <v>0</v>
          </cell>
          <cell r="K6">
            <v>1124.7</v>
          </cell>
          <cell r="L6">
            <v>7035.7</v>
          </cell>
          <cell r="M6">
            <v>36686.5</v>
          </cell>
          <cell r="O6">
            <v>21066.2</v>
          </cell>
          <cell r="R6">
            <v>2102.0100000000002</v>
          </cell>
          <cell r="X6">
            <v>27477.808974</v>
          </cell>
          <cell r="Y6">
            <v>5613</v>
          </cell>
        </row>
        <row r="7">
          <cell r="H7">
            <v>50265.5</v>
          </cell>
          <cell r="J7">
            <v>661.1</v>
          </cell>
          <cell r="K7">
            <v>1273.8</v>
          </cell>
          <cell r="L7">
            <v>10029.6</v>
          </cell>
          <cell r="M7">
            <v>35011.9</v>
          </cell>
          <cell r="O7">
            <v>21534.3</v>
          </cell>
          <cell r="R7">
            <v>2061.42</v>
          </cell>
          <cell r="X7">
            <v>27452.684266451615</v>
          </cell>
          <cell r="Y7">
            <v>5735</v>
          </cell>
        </row>
        <row r="8">
          <cell r="H8">
            <v>51475.6</v>
          </cell>
          <cell r="J8">
            <v>665.5</v>
          </cell>
          <cell r="K8">
            <v>1383.5</v>
          </cell>
          <cell r="L8">
            <v>8178.7</v>
          </cell>
          <cell r="M8">
            <v>34794.5</v>
          </cell>
          <cell r="O8">
            <v>19686.7</v>
          </cell>
          <cell r="R8">
            <v>1973.1</v>
          </cell>
          <cell r="X8">
            <v>27554.796125999997</v>
          </cell>
          <cell r="Y8">
            <v>5532</v>
          </cell>
        </row>
        <row r="9">
          <cell r="H9">
            <v>50821.4</v>
          </cell>
          <cell r="J9">
            <v>649.5</v>
          </cell>
          <cell r="K9">
            <v>1390.8</v>
          </cell>
          <cell r="L9">
            <v>7450.3</v>
          </cell>
          <cell r="M9">
            <v>37010.9</v>
          </cell>
          <cell r="O9">
            <v>21437.5</v>
          </cell>
          <cell r="R9">
            <v>2035.16</v>
          </cell>
          <cell r="X9">
            <v>27496.895473548386</v>
          </cell>
          <cell r="Y9">
            <v>5741.2</v>
          </cell>
        </row>
        <row r="10">
          <cell r="H10">
            <v>46968.7</v>
          </cell>
          <cell r="J10">
            <v>659.3</v>
          </cell>
          <cell r="K10">
            <v>1664.4</v>
          </cell>
          <cell r="L10">
            <v>7941.7</v>
          </cell>
          <cell r="M10">
            <v>32666.3</v>
          </cell>
          <cell r="O10">
            <v>21678.5</v>
          </cell>
          <cell r="R10">
            <v>1883.35</v>
          </cell>
          <cell r="X10">
            <v>26234.836958709675</v>
          </cell>
          <cell r="Y10">
            <v>5474.5999999999995</v>
          </cell>
        </row>
        <row r="11">
          <cell r="H11">
            <v>46301.5</v>
          </cell>
          <cell r="J11">
            <v>606.4</v>
          </cell>
          <cell r="K11">
            <v>1522.3</v>
          </cell>
          <cell r="L11">
            <v>10217.299999999999</v>
          </cell>
          <cell r="M11">
            <v>31949.9</v>
          </cell>
          <cell r="O11">
            <v>21070.400000000001</v>
          </cell>
          <cell r="R11">
            <v>1936.3</v>
          </cell>
          <cell r="X11">
            <v>27267.540959999998</v>
          </cell>
          <cell r="Y11">
            <v>5148</v>
          </cell>
        </row>
        <row r="12">
          <cell r="H12">
            <v>48982.5</v>
          </cell>
          <cell r="J12">
            <v>0</v>
          </cell>
          <cell r="K12">
            <v>1481</v>
          </cell>
          <cell r="L12">
            <v>8056.7</v>
          </cell>
          <cell r="M12">
            <v>34760.1</v>
          </cell>
          <cell r="O12">
            <v>18197.7</v>
          </cell>
          <cell r="R12">
            <v>2096.36</v>
          </cell>
          <cell r="X12">
            <v>26832.428827741936</v>
          </cell>
          <cell r="Y12">
            <v>6045</v>
          </cell>
        </row>
        <row r="13">
          <cell r="H13">
            <v>50268.800000000003</v>
          </cell>
          <cell r="J13">
            <v>622.4</v>
          </cell>
          <cell r="K13">
            <v>953.6</v>
          </cell>
          <cell r="L13">
            <v>8367.5</v>
          </cell>
          <cell r="M13">
            <v>29813.1</v>
          </cell>
          <cell r="O13">
            <v>14908.6</v>
          </cell>
          <cell r="R13">
            <v>2186.5</v>
          </cell>
          <cell r="X13">
            <v>24471.179743999997</v>
          </cell>
          <cell r="Y13">
            <v>4749</v>
          </cell>
        </row>
        <row r="14">
          <cell r="H14">
            <v>48212.800000000003</v>
          </cell>
          <cell r="J14">
            <v>619.79999999999995</v>
          </cell>
          <cell r="K14">
            <v>1336</v>
          </cell>
          <cell r="L14">
            <v>9749.2999999999993</v>
          </cell>
          <cell r="M14">
            <v>34432.5</v>
          </cell>
          <cell r="O14">
            <v>17721.099999999999</v>
          </cell>
          <cell r="R14">
            <v>2163.21</v>
          </cell>
          <cell r="X14">
            <v>27271.578605806455</v>
          </cell>
          <cell r="Y14">
            <v>5843.5</v>
          </cell>
        </row>
        <row r="16">
          <cell r="H16">
            <v>33816.6</v>
          </cell>
          <cell r="I16">
            <v>237.9</v>
          </cell>
          <cell r="K16">
            <v>102.8</v>
          </cell>
          <cell r="L16">
            <v>9200.7999999999993</v>
          </cell>
          <cell r="M16">
            <v>31313.200000000001</v>
          </cell>
          <cell r="O16">
            <v>16061.1</v>
          </cell>
          <cell r="X16">
            <v>21527.46948</v>
          </cell>
          <cell r="Y16">
            <v>4225.3</v>
          </cell>
        </row>
        <row r="17">
          <cell r="H17">
            <v>30848.7</v>
          </cell>
          <cell r="I17">
            <v>426.9</v>
          </cell>
          <cell r="K17">
            <v>41.9</v>
          </cell>
          <cell r="L17">
            <v>6018</v>
          </cell>
          <cell r="M17">
            <v>28024.3</v>
          </cell>
          <cell r="O17">
            <v>10340.4</v>
          </cell>
          <cell r="X17">
            <v>19676.142761379309</v>
          </cell>
          <cell r="Y17">
            <v>3673.5999999999995</v>
          </cell>
        </row>
        <row r="18">
          <cell r="H18">
            <v>38361.599999999999</v>
          </cell>
          <cell r="I18">
            <v>446.4</v>
          </cell>
          <cell r="K18">
            <v>88.2</v>
          </cell>
          <cell r="L18">
            <v>9658.7000000000007</v>
          </cell>
          <cell r="M18">
            <v>28646.3</v>
          </cell>
          <cell r="O18">
            <v>13044</v>
          </cell>
          <cell r="X18">
            <v>21627.517879354837</v>
          </cell>
          <cell r="Y18">
            <v>4228.4000000000005</v>
          </cell>
        </row>
        <row r="19">
          <cell r="H19">
            <v>36122.9</v>
          </cell>
          <cell r="I19">
            <v>0</v>
          </cell>
          <cell r="K19">
            <v>40.6</v>
          </cell>
          <cell r="L19">
            <v>7463.1</v>
          </cell>
          <cell r="M19">
            <v>29295.599999999999</v>
          </cell>
          <cell r="O19">
            <v>10993.3</v>
          </cell>
          <cell r="X19">
            <v>21357.015899999999</v>
          </cell>
          <cell r="Y19">
            <v>4194</v>
          </cell>
        </row>
        <row r="20">
          <cell r="H20">
            <v>36210.400000000001</v>
          </cell>
          <cell r="I20">
            <v>466.5</v>
          </cell>
          <cell r="K20">
            <v>51.5</v>
          </cell>
          <cell r="L20">
            <v>8517.4</v>
          </cell>
          <cell r="M20">
            <v>31952</v>
          </cell>
          <cell r="O20">
            <v>11508.2</v>
          </cell>
          <cell r="X20">
            <v>21585.883461290323</v>
          </cell>
          <cell r="Y20">
            <v>4507.4000000000005</v>
          </cell>
        </row>
        <row r="21">
          <cell r="H21">
            <v>33933.300000000003</v>
          </cell>
          <cell r="I21">
            <v>458.4</v>
          </cell>
          <cell r="K21">
            <v>40.5</v>
          </cell>
          <cell r="L21">
            <v>9156.6</v>
          </cell>
          <cell r="M21">
            <v>29066.6</v>
          </cell>
          <cell r="O21">
            <v>12746.7</v>
          </cell>
          <cell r="X21">
            <v>21464.823071999999</v>
          </cell>
          <cell r="Y21">
            <v>4233</v>
          </cell>
        </row>
        <row r="22">
          <cell r="H22">
            <v>30159.8</v>
          </cell>
          <cell r="I22">
            <v>0</v>
          </cell>
          <cell r="K22">
            <v>0</v>
          </cell>
          <cell r="L22">
            <v>8843.5</v>
          </cell>
          <cell r="M22">
            <v>30098.6</v>
          </cell>
          <cell r="O22">
            <v>15815.3</v>
          </cell>
          <cell r="X22">
            <v>21152.23218580645</v>
          </cell>
          <cell r="Y22">
            <v>3813</v>
          </cell>
        </row>
        <row r="23">
          <cell r="H23">
            <v>37550.5</v>
          </cell>
          <cell r="I23">
            <v>489.6</v>
          </cell>
          <cell r="K23">
            <v>29.3</v>
          </cell>
          <cell r="L23">
            <v>10411.700000000001</v>
          </cell>
          <cell r="M23">
            <v>28988.9</v>
          </cell>
          <cell r="O23">
            <v>13563.3</v>
          </cell>
          <cell r="X23">
            <v>21320.77853612903</v>
          </cell>
          <cell r="Y23">
            <v>4033.1</v>
          </cell>
        </row>
        <row r="24">
          <cell r="H24">
            <v>39589.1</v>
          </cell>
          <cell r="I24">
            <v>0</v>
          </cell>
          <cell r="K24">
            <v>31</v>
          </cell>
          <cell r="L24">
            <v>10158.6</v>
          </cell>
          <cell r="M24">
            <v>21687.7</v>
          </cell>
          <cell r="O24">
            <v>7080.1</v>
          </cell>
          <cell r="X24">
            <v>19472.424092000001</v>
          </cell>
          <cell r="Y24">
            <v>3633</v>
          </cell>
        </row>
        <row r="25">
          <cell r="H25">
            <v>27491.7</v>
          </cell>
          <cell r="I25">
            <v>504</v>
          </cell>
          <cell r="K25">
            <v>32.5</v>
          </cell>
          <cell r="L25">
            <v>6489.9</v>
          </cell>
          <cell r="M25">
            <v>18397.099999999999</v>
          </cell>
          <cell r="O25">
            <v>5259.7</v>
          </cell>
          <cell r="X25">
            <v>14111.166299999999</v>
          </cell>
          <cell r="Y25">
            <v>2796.2000000000003</v>
          </cell>
        </row>
        <row r="26">
          <cell r="H26">
            <v>40681.599999999999</v>
          </cell>
          <cell r="I26">
            <v>0</v>
          </cell>
          <cell r="K26">
            <v>40.6</v>
          </cell>
          <cell r="L26">
            <v>8829.7000000000007</v>
          </cell>
          <cell r="M26">
            <v>34070.300000000003</v>
          </cell>
          <cell r="O26">
            <v>16688.599999999999</v>
          </cell>
          <cell r="X26">
            <v>23597.547489999997</v>
          </cell>
          <cell r="Y26">
            <v>4035</v>
          </cell>
        </row>
        <row r="27">
          <cell r="H27">
            <v>43225.3</v>
          </cell>
          <cell r="I27">
            <v>487.2</v>
          </cell>
          <cell r="K27">
            <v>37.6</v>
          </cell>
          <cell r="L27">
            <v>10022.200000000001</v>
          </cell>
          <cell r="M27">
            <v>35553.4</v>
          </cell>
          <cell r="O27">
            <v>15434.9</v>
          </cell>
          <cell r="X27">
            <v>24216.014055483869</v>
          </cell>
          <cell r="Y27">
            <v>4631.4000000000005</v>
          </cell>
        </row>
        <row r="29">
          <cell r="H29">
            <v>5336.99</v>
          </cell>
          <cell r="M29">
            <v>6038.91</v>
          </cell>
          <cell r="O29">
            <v>1556.17</v>
          </cell>
          <cell r="X29">
            <v>3214.7046061935484</v>
          </cell>
          <cell r="Y29">
            <v>298.65365922999996</v>
          </cell>
        </row>
        <row r="30">
          <cell r="H30">
            <v>4673.9399999999996</v>
          </cell>
          <cell r="M30">
            <v>5450.57</v>
          </cell>
          <cell r="O30">
            <v>1209.81</v>
          </cell>
          <cell r="X30">
            <v>3113.2449548275858</v>
          </cell>
          <cell r="Y30">
            <v>290.17363968000001</v>
          </cell>
        </row>
        <row r="31">
          <cell r="H31">
            <v>5166.2</v>
          </cell>
          <cell r="M31">
            <v>5914.53</v>
          </cell>
          <cell r="O31">
            <v>1482.33</v>
          </cell>
          <cell r="X31">
            <v>3172.0658490967739</v>
          </cell>
          <cell r="Y31">
            <v>318.77174000000002</v>
          </cell>
        </row>
        <row r="32">
          <cell r="H32">
            <v>4693.5</v>
          </cell>
          <cell r="M32">
            <v>5355.5</v>
          </cell>
          <cell r="O32">
            <v>1562.72</v>
          </cell>
          <cell r="X32">
            <v>3084.4885675999999</v>
          </cell>
          <cell r="Y32">
            <v>255.69270483000008</v>
          </cell>
        </row>
        <row r="33">
          <cell r="H33">
            <v>5084.4799999999996</v>
          </cell>
          <cell r="M33">
            <v>5750.38</v>
          </cell>
          <cell r="O33">
            <v>1656.81</v>
          </cell>
          <cell r="X33">
            <v>3084.3129942580645</v>
          </cell>
          <cell r="Y33">
            <v>304.12047338000002</v>
          </cell>
        </row>
        <row r="34">
          <cell r="H34">
            <v>4983.58</v>
          </cell>
          <cell r="M34">
            <v>5230.6000000000004</v>
          </cell>
          <cell r="O34">
            <v>1065.04</v>
          </cell>
          <cell r="X34">
            <v>2834.8988205999999</v>
          </cell>
          <cell r="Y34">
            <v>320.67137920000005</v>
          </cell>
        </row>
        <row r="35">
          <cell r="H35">
            <v>5133.51</v>
          </cell>
          <cell r="M35">
            <v>6012.05</v>
          </cell>
          <cell r="O35">
            <v>1437.1</v>
          </cell>
          <cell r="X35">
            <v>3183.7283556774191</v>
          </cell>
          <cell r="Y35">
            <v>335.17256704000005</v>
          </cell>
        </row>
        <row r="36">
          <cell r="H36">
            <v>4374.49</v>
          </cell>
          <cell r="M36">
            <v>5587.3</v>
          </cell>
          <cell r="O36">
            <v>1511.24</v>
          </cell>
          <cell r="X36">
            <v>3026.536108838709</v>
          </cell>
          <cell r="Y36">
            <v>254.16577864000007</v>
          </cell>
        </row>
        <row r="37">
          <cell r="H37">
            <v>4851.7</v>
          </cell>
          <cell r="M37">
            <v>5713.2</v>
          </cell>
          <cell r="O37">
            <v>1584.23</v>
          </cell>
          <cell r="X37">
            <v>3163.0188171999998</v>
          </cell>
          <cell r="Y37">
            <v>327.03501599999998</v>
          </cell>
        </row>
        <row r="38">
          <cell r="H38">
            <v>5059.1000000000004</v>
          </cell>
          <cell r="M38">
            <v>5994.76</v>
          </cell>
          <cell r="O38">
            <v>1705.47</v>
          </cell>
          <cell r="X38">
            <v>3162.9699867096774</v>
          </cell>
          <cell r="Y38">
            <v>347.59418400000004</v>
          </cell>
        </row>
        <row r="39">
          <cell r="H39">
            <v>4940.04</v>
          </cell>
          <cell r="M39">
            <v>5892.46</v>
          </cell>
          <cell r="O39">
            <v>1311.5</v>
          </cell>
          <cell r="X39">
            <v>3184.2112499999998</v>
          </cell>
          <cell r="Y39">
            <v>337.69579479000015</v>
          </cell>
        </row>
        <row r="40">
          <cell r="H40">
            <v>5106.41</v>
          </cell>
          <cell r="M40">
            <v>6123.42</v>
          </cell>
          <cell r="O40">
            <v>1576.35</v>
          </cell>
          <cell r="X40">
            <v>3181.4538828387094</v>
          </cell>
          <cell r="Y40">
            <v>321.44508541999994</v>
          </cell>
        </row>
      </sheetData>
      <sheetData sheetId="1">
        <row r="3">
          <cell r="C3">
            <v>8101.6019606973887</v>
          </cell>
          <cell r="D3">
            <v>5573.8588379999992</v>
          </cell>
          <cell r="E3">
            <v>3021.8345902000005</v>
          </cell>
          <cell r="F3">
            <v>2188.8753058000002</v>
          </cell>
          <cell r="G3">
            <v>661.24399999999991</v>
          </cell>
          <cell r="H3">
            <v>733.57516546000011</v>
          </cell>
        </row>
        <row r="4">
          <cell r="C4">
            <v>6749.5899330193497</v>
          </cell>
          <cell r="D4">
            <v>5301.2755250000009</v>
          </cell>
          <cell r="E4">
            <v>3002.5655467000001</v>
          </cell>
          <cell r="F4">
            <v>2083.6484772999997</v>
          </cell>
          <cell r="G4">
            <v>578.88599999999985</v>
          </cell>
          <cell r="H4">
            <v>709.00370610000004</v>
          </cell>
        </row>
        <row r="5">
          <cell r="C5">
            <v>8299.3056443061159</v>
          </cell>
          <cell r="D5">
            <v>5454.3474199999982</v>
          </cell>
          <cell r="E5">
            <v>3294.7749391000007</v>
          </cell>
          <cell r="F5">
            <v>2324.0195928999997</v>
          </cell>
          <cell r="G5">
            <v>709.26400000000012</v>
          </cell>
          <cell r="H5">
            <v>761.38575992999995</v>
          </cell>
        </row>
        <row r="6">
          <cell r="C6">
            <v>8213.5965406150026</v>
          </cell>
          <cell r="D6">
            <v>5601.5881389999995</v>
          </cell>
          <cell r="E6">
            <v>3210.3240363</v>
          </cell>
          <cell r="F6">
            <v>2301.3722966999994</v>
          </cell>
          <cell r="G6">
            <v>643.38499999999999</v>
          </cell>
          <cell r="H6">
            <v>715.27674512999988</v>
          </cell>
        </row>
        <row r="7">
          <cell r="C7">
            <v>8452.8114987107401</v>
          </cell>
          <cell r="D7">
            <v>5991.8407369999995</v>
          </cell>
          <cell r="E7">
            <v>3468.5716992000007</v>
          </cell>
          <cell r="F7">
            <v>2407.1655528000001</v>
          </cell>
          <cell r="G7">
            <v>665.26499999999987</v>
          </cell>
          <cell r="H7">
            <v>664.02704885000003</v>
          </cell>
        </row>
        <row r="8">
          <cell r="C8">
            <v>7774.3025310593675</v>
          </cell>
          <cell r="D8">
            <v>5832.5921739999994</v>
          </cell>
          <cell r="E8">
            <v>3093.5362437999997</v>
          </cell>
          <cell r="F8">
            <v>2271.9186801999995</v>
          </cell>
          <cell r="G8">
            <v>656.3770836999679</v>
          </cell>
          <cell r="H8">
            <v>651.93300078999994</v>
          </cell>
        </row>
        <row r="9">
          <cell r="C9">
            <v>8292.3883007202603</v>
          </cell>
          <cell r="D9">
            <v>6196.0583630000001</v>
          </cell>
          <cell r="E9">
            <v>3191.6132659</v>
          </cell>
          <cell r="F9">
            <v>2118.3817150999998</v>
          </cell>
          <cell r="G9">
            <v>627.53937691733358</v>
          </cell>
          <cell r="H9">
            <v>661.43717495999988</v>
          </cell>
          <cell r="I9">
            <v>473.39949999999999</v>
          </cell>
        </row>
        <row r="10">
          <cell r="C10">
            <v>8312.7901844709177</v>
          </cell>
          <cell r="D10">
            <v>6103.9425229999979</v>
          </cell>
          <cell r="E10">
            <v>2989.2247758000008</v>
          </cell>
          <cell r="F10">
            <v>2284.9865231999997</v>
          </cell>
          <cell r="G10">
            <v>627.94247428814595</v>
          </cell>
          <cell r="H10">
            <v>624.1026959699999</v>
          </cell>
          <cell r="I10">
            <v>7949</v>
          </cell>
        </row>
        <row r="11">
          <cell r="C11">
            <v>7795.9657328715339</v>
          </cell>
          <cell r="D11">
            <v>5808.887177999999</v>
          </cell>
          <cell r="E11">
            <v>4260.7470571999993</v>
          </cell>
          <cell r="F11">
            <v>706.42663880000009</v>
          </cell>
          <cell r="G11">
            <v>516.05636421993313</v>
          </cell>
          <cell r="H11">
            <v>714.80502119000016</v>
          </cell>
          <cell r="I11">
            <v>9326</v>
          </cell>
        </row>
        <row r="12">
          <cell r="C12">
            <v>5708.7988024832575</v>
          </cell>
          <cell r="D12">
            <v>5509.2902099999983</v>
          </cell>
          <cell r="E12">
            <v>5108.7360229999995</v>
          </cell>
          <cell r="F12">
            <v>0</v>
          </cell>
          <cell r="G12">
            <v>615.74029156867425</v>
          </cell>
          <cell r="H12">
            <v>693.74665768999989</v>
          </cell>
          <cell r="I12">
            <v>6731</v>
          </cell>
        </row>
        <row r="13">
          <cell r="C13">
            <v>5155.5086788212029</v>
          </cell>
          <cell r="D13">
            <v>5393.890018000001</v>
          </cell>
          <cell r="E13">
            <v>5086.3273019999997</v>
          </cell>
          <cell r="F13">
            <v>0</v>
          </cell>
          <cell r="G13">
            <v>605.67283092145158</v>
          </cell>
          <cell r="H13">
            <v>681.85085259999994</v>
          </cell>
          <cell r="I13">
            <v>7644</v>
          </cell>
        </row>
        <row r="14">
          <cell r="C14">
            <v>4744.3026586635697</v>
          </cell>
          <cell r="D14">
            <v>5616.3970406360286</v>
          </cell>
          <cell r="E14">
            <v>4918.5591309999991</v>
          </cell>
          <cell r="F14">
            <v>0</v>
          </cell>
          <cell r="G14">
            <v>629.69152732147552</v>
          </cell>
          <cell r="H14">
            <v>633.505</v>
          </cell>
          <cell r="I14">
            <v>6914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nerías"/>
      <sheetName val="PSL´s"/>
      <sheetName val="Lubricantes"/>
    </sheetNames>
    <sheetDataSet>
      <sheetData sheetId="0">
        <row r="3">
          <cell r="H3">
            <v>48201.3</v>
          </cell>
          <cell r="J3">
            <v>660.9</v>
          </cell>
          <cell r="K3">
            <v>1659.8</v>
          </cell>
          <cell r="L3">
            <v>11265.6</v>
          </cell>
          <cell r="M3">
            <v>48314.1</v>
          </cell>
          <cell r="O3">
            <v>49048.2</v>
          </cell>
          <cell r="S3">
            <v>2041.65</v>
          </cell>
          <cell r="Y3">
            <v>37753.428857419356</v>
          </cell>
          <cell r="Z3">
            <v>6801.4000000000005</v>
          </cell>
        </row>
        <row r="4">
          <cell r="H4">
            <v>46614.6</v>
          </cell>
          <cell r="J4">
            <v>0</v>
          </cell>
          <cell r="K4">
            <v>1773.9</v>
          </cell>
          <cell r="L4">
            <v>11086.5</v>
          </cell>
          <cell r="M4">
            <v>43628.7</v>
          </cell>
          <cell r="O4">
            <v>46856.6</v>
          </cell>
          <cell r="S4">
            <v>2044.36</v>
          </cell>
          <cell r="Y4">
            <v>37728.646465714286</v>
          </cell>
          <cell r="Z4">
            <v>6708.8</v>
          </cell>
        </row>
        <row r="5">
          <cell r="H5">
            <v>49562.8</v>
          </cell>
          <cell r="J5">
            <v>688.3</v>
          </cell>
          <cell r="K5">
            <v>1799</v>
          </cell>
          <cell r="L5">
            <v>11795.9</v>
          </cell>
          <cell r="M5">
            <v>44766.9</v>
          </cell>
          <cell r="O5">
            <v>41932.9</v>
          </cell>
          <cell r="S5">
            <v>1834.81</v>
          </cell>
          <cell r="Y5">
            <v>34961.0214232258</v>
          </cell>
          <cell r="Z5">
            <v>6751.8</v>
          </cell>
        </row>
        <row r="6">
          <cell r="H6">
            <v>50475.5</v>
          </cell>
          <cell r="J6">
            <v>664.8</v>
          </cell>
          <cell r="K6">
            <v>1855.5</v>
          </cell>
          <cell r="L6">
            <v>12036.6</v>
          </cell>
          <cell r="M6">
            <v>43526.1</v>
          </cell>
          <cell r="O6">
            <v>44753.8</v>
          </cell>
          <cell r="S6">
            <v>2185.63</v>
          </cell>
          <cell r="Y6">
            <v>36194.276711999999</v>
          </cell>
          <cell r="Z6">
            <v>6930</v>
          </cell>
        </row>
        <row r="7">
          <cell r="H7">
            <v>50702.3</v>
          </cell>
          <cell r="J7">
            <v>648.29999999999995</v>
          </cell>
          <cell r="K7">
            <v>1828</v>
          </cell>
          <cell r="L7">
            <v>10810.1</v>
          </cell>
          <cell r="M7">
            <v>45343.9</v>
          </cell>
          <cell r="O7">
            <v>39212.1</v>
          </cell>
          <cell r="S7">
            <v>2043.65</v>
          </cell>
          <cell r="Y7">
            <v>35024.95419677419</v>
          </cell>
          <cell r="Z7">
            <v>6652.5999999999995</v>
          </cell>
        </row>
        <row r="8">
          <cell r="H8">
            <v>47288.7</v>
          </cell>
          <cell r="J8">
            <v>659</v>
          </cell>
          <cell r="K8">
            <v>1550.1</v>
          </cell>
          <cell r="L8">
            <v>10232.4</v>
          </cell>
          <cell r="M8">
            <v>43369.8</v>
          </cell>
          <cell r="O8">
            <v>46214.6</v>
          </cell>
          <cell r="S8">
            <v>2031.81</v>
          </cell>
          <cell r="Y8">
            <v>34725.943867999995</v>
          </cell>
          <cell r="Z8">
            <v>6669</v>
          </cell>
        </row>
        <row r="9">
          <cell r="H9">
            <v>37452.800000000003</v>
          </cell>
          <cell r="J9">
            <v>656.4</v>
          </cell>
          <cell r="K9">
            <v>1364.1</v>
          </cell>
          <cell r="L9">
            <v>8573.7999999999993</v>
          </cell>
          <cell r="M9">
            <v>33767.9</v>
          </cell>
          <cell r="O9">
            <v>34843.1</v>
          </cell>
          <cell r="S9">
            <v>1397.47</v>
          </cell>
          <cell r="Y9">
            <v>27280.790119354839</v>
          </cell>
          <cell r="Z9">
            <v>5232.8</v>
          </cell>
        </row>
        <row r="10">
          <cell r="H10">
            <v>48786.7</v>
          </cell>
          <cell r="J10">
            <v>0</v>
          </cell>
          <cell r="K10">
            <v>1897.6</v>
          </cell>
          <cell r="L10">
            <v>11007.9</v>
          </cell>
          <cell r="M10">
            <v>44633</v>
          </cell>
          <cell r="O10">
            <v>43205.4</v>
          </cell>
          <cell r="S10">
            <v>2042.27</v>
          </cell>
          <cell r="Y10">
            <v>35014.220957419355</v>
          </cell>
          <cell r="Z10">
            <v>6764.2</v>
          </cell>
        </row>
        <row r="11">
          <cell r="H11">
            <v>43373.7</v>
          </cell>
          <cell r="J11">
            <v>655.4</v>
          </cell>
          <cell r="K11">
            <v>1217.2</v>
          </cell>
          <cell r="L11">
            <v>8224.4</v>
          </cell>
          <cell r="M11">
            <v>46013.9</v>
          </cell>
          <cell r="O11">
            <v>43324.3</v>
          </cell>
          <cell r="S11">
            <v>1796.68</v>
          </cell>
          <cell r="Y11">
            <v>34485.128391999999</v>
          </cell>
          <cell r="Z11">
            <v>6357</v>
          </cell>
        </row>
        <row r="12">
          <cell r="H12">
            <v>55489.2</v>
          </cell>
          <cell r="J12">
            <v>747</v>
          </cell>
          <cell r="K12">
            <v>1512.6</v>
          </cell>
          <cell r="L12">
            <v>9096.7000000000007</v>
          </cell>
          <cell r="M12">
            <v>44756.2</v>
          </cell>
          <cell r="O12">
            <v>35281.599999999999</v>
          </cell>
          <cell r="S12">
            <v>1849.35</v>
          </cell>
          <cell r="Y12">
            <v>33545.877292258061</v>
          </cell>
          <cell r="Z12">
            <v>6311.5999999999995</v>
          </cell>
        </row>
        <row r="13">
          <cell r="H13">
            <v>46656.800000000003</v>
          </cell>
          <cell r="J13">
            <v>654.5</v>
          </cell>
          <cell r="K13">
            <v>1232.9000000000001</v>
          </cell>
          <cell r="L13">
            <v>11202.4</v>
          </cell>
          <cell r="M13">
            <v>41947.9</v>
          </cell>
          <cell r="O13">
            <v>37674.199999999997</v>
          </cell>
          <cell r="S13">
            <v>1905.6</v>
          </cell>
          <cell r="Y13">
            <v>34573.709741999999</v>
          </cell>
          <cell r="Z13">
            <v>6441</v>
          </cell>
        </row>
        <row r="14">
          <cell r="H14">
            <v>59145.3</v>
          </cell>
          <cell r="J14">
            <v>41</v>
          </cell>
          <cell r="K14">
            <v>1321.5</v>
          </cell>
          <cell r="L14">
            <v>10066.9</v>
          </cell>
          <cell r="M14">
            <v>44414.3</v>
          </cell>
          <cell r="O14">
            <v>25639.200000000001</v>
          </cell>
          <cell r="S14">
            <v>2063.56</v>
          </cell>
          <cell r="Y14">
            <v>34205.981657419354</v>
          </cell>
          <cell r="Z14">
            <v>6634</v>
          </cell>
        </row>
        <row r="16">
          <cell r="H16">
            <v>37538.699999999997</v>
          </cell>
          <cell r="I16">
            <v>0</v>
          </cell>
          <cell r="K16">
            <v>40.5</v>
          </cell>
          <cell r="L16">
            <v>8012.6</v>
          </cell>
          <cell r="M16">
            <v>26412.799999999999</v>
          </cell>
          <cell r="O16">
            <v>10030</v>
          </cell>
          <cell r="Y16">
            <v>18266.898029032254</v>
          </cell>
          <cell r="Z16">
            <v>3434.7999999999997</v>
          </cell>
        </row>
        <row r="17">
          <cell r="H17">
            <v>24366</v>
          </cell>
          <cell r="I17">
            <v>446.6</v>
          </cell>
          <cell r="K17">
            <v>50.7</v>
          </cell>
          <cell r="L17">
            <v>5692</v>
          </cell>
          <cell r="M17">
            <v>20075</v>
          </cell>
          <cell r="O17">
            <v>7190.1</v>
          </cell>
          <cell r="Y17">
            <v>15138.200785714283</v>
          </cell>
          <cell r="Z17">
            <v>2556.4</v>
          </cell>
        </row>
        <row r="18">
          <cell r="H18">
            <v>40742.199999999997</v>
          </cell>
          <cell r="I18">
            <v>463.9</v>
          </cell>
          <cell r="K18">
            <v>78.599999999999994</v>
          </cell>
          <cell r="L18">
            <v>11126.1</v>
          </cell>
          <cell r="M18">
            <v>36496.9</v>
          </cell>
          <cell r="O18">
            <v>16314.1</v>
          </cell>
          <cell r="Y18">
            <v>24882.732855483868</v>
          </cell>
          <cell r="Z18">
            <v>4721.3</v>
          </cell>
        </row>
        <row r="19">
          <cell r="H19">
            <v>37603.300000000003</v>
          </cell>
          <cell r="I19">
            <v>482.5</v>
          </cell>
          <cell r="K19">
            <v>40.4</v>
          </cell>
          <cell r="L19">
            <v>11371.7</v>
          </cell>
          <cell r="M19">
            <v>36292.300000000003</v>
          </cell>
          <cell r="O19">
            <v>21275.5</v>
          </cell>
          <cell r="Y19">
            <v>25354.037037999999</v>
          </cell>
          <cell r="Z19">
            <v>4569</v>
          </cell>
        </row>
        <row r="20">
          <cell r="H20">
            <v>30172.7</v>
          </cell>
          <cell r="I20">
            <v>0</v>
          </cell>
          <cell r="K20">
            <v>49.2</v>
          </cell>
          <cell r="L20">
            <v>9070.7000000000007</v>
          </cell>
          <cell r="M20">
            <v>39969.4</v>
          </cell>
          <cell r="O20">
            <v>24157.1</v>
          </cell>
          <cell r="Y20">
            <v>25082.46444</v>
          </cell>
          <cell r="Z20">
            <v>4256.3</v>
          </cell>
        </row>
        <row r="21">
          <cell r="H21">
            <v>40870</v>
          </cell>
          <cell r="I21">
            <v>466.2</v>
          </cell>
          <cell r="K21">
            <v>32</v>
          </cell>
          <cell r="L21">
            <v>9833.7000000000007</v>
          </cell>
          <cell r="M21">
            <v>36736.199999999997</v>
          </cell>
          <cell r="O21">
            <v>16595.599999999999</v>
          </cell>
          <cell r="Y21">
            <v>24832.801312</v>
          </cell>
          <cell r="Z21">
            <v>4494</v>
          </cell>
        </row>
        <row r="22">
          <cell r="H22">
            <v>35974.400000000001</v>
          </cell>
          <cell r="I22">
            <v>468.5</v>
          </cell>
          <cell r="K22">
            <v>32.1</v>
          </cell>
          <cell r="L22">
            <v>10013.200000000001</v>
          </cell>
          <cell r="M22">
            <v>36279.300000000003</v>
          </cell>
          <cell r="O22">
            <v>17963.2</v>
          </cell>
          <cell r="Y22">
            <v>24337.711540645159</v>
          </cell>
          <cell r="Z22">
            <v>4172.5999999999995</v>
          </cell>
        </row>
        <row r="23">
          <cell r="H23">
            <v>39991.699999999997</v>
          </cell>
          <cell r="I23">
            <v>0</v>
          </cell>
          <cell r="K23">
            <v>31.3</v>
          </cell>
          <cell r="L23">
            <v>10341.200000000001</v>
          </cell>
          <cell r="M23">
            <v>37852.400000000001</v>
          </cell>
          <cell r="O23">
            <v>16071.4</v>
          </cell>
          <cell r="Y23">
            <v>25149.359506451612</v>
          </cell>
          <cell r="Z23">
            <v>5037.5</v>
          </cell>
        </row>
        <row r="24">
          <cell r="H24">
            <v>39346.5</v>
          </cell>
          <cell r="I24">
            <v>458.7</v>
          </cell>
          <cell r="K24">
            <v>74.8</v>
          </cell>
          <cell r="L24">
            <v>8749.7999999999993</v>
          </cell>
          <cell r="M24">
            <v>37918.300000000003</v>
          </cell>
          <cell r="O24">
            <v>17021.2</v>
          </cell>
          <cell r="Y24">
            <v>25133.726309999998</v>
          </cell>
          <cell r="Z24">
            <v>4413</v>
          </cell>
        </row>
        <row r="25">
          <cell r="H25">
            <v>44257.9</v>
          </cell>
          <cell r="I25">
            <v>476.6</v>
          </cell>
          <cell r="K25">
            <v>130.1</v>
          </cell>
          <cell r="L25">
            <v>10687.3</v>
          </cell>
          <cell r="M25">
            <v>37206.9</v>
          </cell>
          <cell r="O25">
            <v>15165</v>
          </cell>
          <cell r="Y25">
            <v>25151.794267741934</v>
          </cell>
          <cell r="Z25">
            <v>4811.2</v>
          </cell>
        </row>
        <row r="26">
          <cell r="H26">
            <v>40132.9</v>
          </cell>
          <cell r="I26">
            <v>490.3</v>
          </cell>
          <cell r="K26">
            <v>106.5</v>
          </cell>
          <cell r="L26">
            <v>8210</v>
          </cell>
          <cell r="M26">
            <v>30886.400000000001</v>
          </cell>
          <cell r="O26">
            <v>9603.7000000000007</v>
          </cell>
          <cell r="Y26">
            <v>21688.823816</v>
          </cell>
          <cell r="Z26">
            <v>3840</v>
          </cell>
        </row>
        <row r="27">
          <cell r="H27">
            <v>42828.5</v>
          </cell>
          <cell r="I27">
            <v>463.8</v>
          </cell>
          <cell r="K27">
            <v>71.3</v>
          </cell>
          <cell r="L27">
            <v>9526.7999999999993</v>
          </cell>
          <cell r="M27">
            <v>35725.199999999997</v>
          </cell>
          <cell r="O27">
            <v>14807.9</v>
          </cell>
          <cell r="Y27">
            <v>24303.036481935484</v>
          </cell>
          <cell r="Z27">
            <v>4358.5999999999995</v>
          </cell>
        </row>
        <row r="29">
          <cell r="H29">
            <v>4873.88</v>
          </cell>
          <cell r="M29">
            <v>6318.33</v>
          </cell>
          <cell r="O29">
            <v>769.97</v>
          </cell>
          <cell r="Y29">
            <v>3136.8916643225807</v>
          </cell>
          <cell r="Z29">
            <v>365.57920000000007</v>
          </cell>
        </row>
        <row r="30">
          <cell r="H30">
            <v>4553.59</v>
          </cell>
          <cell r="M30">
            <v>5783.18</v>
          </cell>
          <cell r="O30">
            <v>738.02</v>
          </cell>
          <cell r="Y30">
            <v>3159.6990008571424</v>
          </cell>
          <cell r="Z30">
            <v>379.68000000000006</v>
          </cell>
        </row>
        <row r="31">
          <cell r="H31">
            <v>2804.33</v>
          </cell>
          <cell r="M31">
            <v>4896.7299999999996</v>
          </cell>
          <cell r="O31">
            <v>475.39</v>
          </cell>
          <cell r="Y31">
            <v>2433.7873858064513</v>
          </cell>
          <cell r="Z31">
            <v>180.11840000000001</v>
          </cell>
        </row>
        <row r="32">
          <cell r="H32">
            <v>4966.3599999999997</v>
          </cell>
          <cell r="M32">
            <v>6505.99</v>
          </cell>
          <cell r="O32">
            <v>0</v>
          </cell>
          <cell r="Y32">
            <v>3234.8672025999999</v>
          </cell>
          <cell r="Z32">
            <v>356.84320000000002</v>
          </cell>
        </row>
        <row r="33">
          <cell r="H33">
            <v>5102.76</v>
          </cell>
          <cell r="M33">
            <v>5770.48</v>
          </cell>
          <cell r="O33">
            <v>439.6</v>
          </cell>
          <cell r="Y33">
            <v>2903.5684898709674</v>
          </cell>
          <cell r="Z33">
            <v>331.96800000000002</v>
          </cell>
        </row>
        <row r="34">
          <cell r="H34">
            <v>4380.68</v>
          </cell>
          <cell r="M34">
            <v>4542.37</v>
          </cell>
          <cell r="O34">
            <v>798.39</v>
          </cell>
          <cell r="Y34">
            <v>2442.1154867999994</v>
          </cell>
          <cell r="Z34">
            <v>232.04720000000003</v>
          </cell>
        </row>
        <row r="35">
          <cell r="H35">
            <v>3747.16</v>
          </cell>
          <cell r="M35">
            <v>3974.93</v>
          </cell>
          <cell r="O35">
            <v>186.34</v>
          </cell>
          <cell r="Y35">
            <v>1898.4056967096772</v>
          </cell>
          <cell r="Z35">
            <v>149.78880000000004</v>
          </cell>
        </row>
        <row r="36">
          <cell r="H36">
            <v>5044.95</v>
          </cell>
          <cell r="M36">
            <v>6476.35</v>
          </cell>
          <cell r="O36">
            <v>638.20000000000005</v>
          </cell>
          <cell r="Y36">
            <v>3270.7771587096772</v>
          </cell>
          <cell r="Z36">
            <v>354.93360000000001</v>
          </cell>
        </row>
        <row r="37">
          <cell r="H37">
            <v>4898.37</v>
          </cell>
          <cell r="M37">
            <v>6572.01</v>
          </cell>
          <cell r="O37">
            <v>132.99</v>
          </cell>
          <cell r="Y37">
            <v>3275.5475323999999</v>
          </cell>
          <cell r="Z37">
            <v>396.76000000000005</v>
          </cell>
        </row>
        <row r="38">
          <cell r="H38">
            <v>5175.79</v>
          </cell>
          <cell r="M38">
            <v>6734.9</v>
          </cell>
          <cell r="O38">
            <v>143.13</v>
          </cell>
          <cell r="Y38">
            <v>3267.4963178709677</v>
          </cell>
          <cell r="Z38">
            <v>413.98560000000003</v>
          </cell>
        </row>
        <row r="39">
          <cell r="H39">
            <v>4978.58</v>
          </cell>
          <cell r="M39">
            <v>5575.08</v>
          </cell>
          <cell r="O39">
            <v>127.26</v>
          </cell>
          <cell r="Y39">
            <v>2791.4006603999997</v>
          </cell>
          <cell r="Z39">
            <v>352.06080000000003</v>
          </cell>
        </row>
        <row r="40">
          <cell r="H40">
            <v>5265.71</v>
          </cell>
          <cell r="M40">
            <v>5739.01</v>
          </cell>
          <cell r="O40">
            <v>215.92</v>
          </cell>
          <cell r="Y40">
            <v>2831.0085454838709</v>
          </cell>
          <cell r="Z40">
            <v>384.8768</v>
          </cell>
        </row>
      </sheetData>
      <sheetData sheetId="1">
        <row r="4">
          <cell r="E4">
            <v>9042.6</v>
          </cell>
        </row>
        <row r="5">
          <cell r="E5">
            <v>7380.3</v>
          </cell>
        </row>
        <row r="6">
          <cell r="E6">
            <v>8974.9</v>
          </cell>
        </row>
        <row r="7">
          <cell r="E7">
            <v>9790.2000000000007</v>
          </cell>
        </row>
        <row r="8">
          <cell r="E8">
            <v>10525.6</v>
          </cell>
        </row>
        <row r="9">
          <cell r="E9">
            <v>10736.4</v>
          </cell>
        </row>
        <row r="10">
          <cell r="E10">
            <v>11251</v>
          </cell>
        </row>
        <row r="11">
          <cell r="E11">
            <v>10009.5</v>
          </cell>
        </row>
        <row r="12">
          <cell r="E12">
            <v>10540.1</v>
          </cell>
        </row>
        <row r="13">
          <cell r="E13">
            <v>10297.200000000001</v>
          </cell>
        </row>
        <row r="14">
          <cell r="E14">
            <v>10533.8</v>
          </cell>
        </row>
        <row r="15">
          <cell r="E15">
            <v>10509.6</v>
          </cell>
        </row>
        <row r="25">
          <cell r="E25">
            <v>6208.8399999999992</v>
          </cell>
        </row>
        <row r="26">
          <cell r="E26">
            <v>13861.22</v>
          </cell>
        </row>
        <row r="27">
          <cell r="E27">
            <v>9322.11</v>
          </cell>
        </row>
        <row r="28">
          <cell r="E28">
            <v>9328.3700000000008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inerías"/>
      <sheetName val="PSL´s"/>
      <sheetName val="Lubricantes"/>
    </sheetNames>
    <sheetDataSet>
      <sheetData sheetId="0">
        <row r="1">
          <cell r="O1" t="str">
            <v>CRUDO RECONSTITUIDO
(m3)</v>
          </cell>
        </row>
        <row r="3">
          <cell r="H3">
            <v>71050.399999999994</v>
          </cell>
          <cell r="J3">
            <v>677.4</v>
          </cell>
          <cell r="K3">
            <v>2129.1</v>
          </cell>
          <cell r="L3">
            <v>9630.7000000000007</v>
          </cell>
          <cell r="M3">
            <v>40552.9</v>
          </cell>
          <cell r="O3">
            <v>20535.099999999999</v>
          </cell>
          <cell r="S3">
            <v>1997.93</v>
          </cell>
          <cell r="Y3">
            <v>33107.133307741933</v>
          </cell>
          <cell r="Z3">
            <v>6655.7</v>
          </cell>
        </row>
        <row r="4">
          <cell r="H4">
            <v>60032</v>
          </cell>
          <cell r="J4">
            <v>24.6</v>
          </cell>
          <cell r="K4">
            <v>2307.5</v>
          </cell>
          <cell r="L4">
            <v>10074.9</v>
          </cell>
          <cell r="M4">
            <v>36301</v>
          </cell>
          <cell r="O4">
            <v>14972.5</v>
          </cell>
          <cell r="S4">
            <v>1893.56</v>
          </cell>
          <cell r="Y4">
            <v>32619.748669655171</v>
          </cell>
          <cell r="Z4">
            <v>6736.7000000000007</v>
          </cell>
        </row>
        <row r="5">
          <cell r="H5">
            <v>68551.899999999994</v>
          </cell>
          <cell r="J5">
            <v>655.5</v>
          </cell>
          <cell r="K5">
            <v>1550</v>
          </cell>
          <cell r="L5">
            <v>10544.3</v>
          </cell>
          <cell r="M5">
            <v>37864.1</v>
          </cell>
          <cell r="O5">
            <v>16407.099999999999</v>
          </cell>
          <cell r="S5">
            <v>2106.5100000000002</v>
          </cell>
          <cell r="Y5">
            <v>31333.429997419349</v>
          </cell>
          <cell r="Z5">
            <v>6708.4000000000005</v>
          </cell>
        </row>
        <row r="6">
          <cell r="H6">
            <v>61162</v>
          </cell>
          <cell r="J6">
            <v>694.6</v>
          </cell>
          <cell r="K6">
            <v>1065.2</v>
          </cell>
          <cell r="L6">
            <v>7316.7</v>
          </cell>
          <cell r="M6">
            <v>37028.5</v>
          </cell>
          <cell r="O6">
            <v>14940.9</v>
          </cell>
          <cell r="S6">
            <v>2130.2600000000002</v>
          </cell>
          <cell r="Y6">
            <v>28941.864753999998</v>
          </cell>
          <cell r="Z6">
            <v>6096</v>
          </cell>
        </row>
        <row r="7">
          <cell r="H7">
            <v>66880.800000000003</v>
          </cell>
          <cell r="J7">
            <v>0</v>
          </cell>
          <cell r="K7">
            <v>1387.8</v>
          </cell>
          <cell r="L7">
            <v>11472.9</v>
          </cell>
          <cell r="M7">
            <v>40738.6</v>
          </cell>
          <cell r="O7">
            <v>16531</v>
          </cell>
          <cell r="S7">
            <v>1944.3</v>
          </cell>
          <cell r="Y7">
            <v>32645.259090967735</v>
          </cell>
          <cell r="Z7">
            <v>7303.5999999999995</v>
          </cell>
        </row>
        <row r="8">
          <cell r="H8">
            <v>63857.599999999999</v>
          </cell>
          <cell r="J8">
            <v>658.3</v>
          </cell>
          <cell r="K8">
            <v>1848.1</v>
          </cell>
          <cell r="L8">
            <v>10431.5</v>
          </cell>
          <cell r="M8">
            <v>38419.199999999997</v>
          </cell>
          <cell r="O8">
            <v>13627.8</v>
          </cell>
          <cell r="S8">
            <v>2101.19</v>
          </cell>
          <cell r="Y8">
            <v>32000.554590967735</v>
          </cell>
          <cell r="Z8">
            <v>7023</v>
          </cell>
        </row>
        <row r="9">
          <cell r="H9">
            <v>64045.1</v>
          </cell>
          <cell r="J9">
            <v>654.79999999999995</v>
          </cell>
          <cell r="K9">
            <v>2324.1999999999998</v>
          </cell>
          <cell r="L9">
            <v>10496.2</v>
          </cell>
          <cell r="M9">
            <v>37455</v>
          </cell>
          <cell r="O9">
            <v>17298.900000000001</v>
          </cell>
          <cell r="S9">
            <v>1982.62</v>
          </cell>
          <cell r="Y9">
            <v>30946.607297419348</v>
          </cell>
          <cell r="Z9">
            <v>7467.9000000000005</v>
          </cell>
        </row>
        <row r="10">
          <cell r="H10">
            <v>66504.600000000006</v>
          </cell>
          <cell r="J10">
            <v>676</v>
          </cell>
          <cell r="K10">
            <v>1596.8</v>
          </cell>
          <cell r="L10">
            <v>11032</v>
          </cell>
          <cell r="M10">
            <v>38211.4</v>
          </cell>
          <cell r="O10">
            <v>11794.2</v>
          </cell>
          <cell r="S10">
            <v>2168.91</v>
          </cell>
          <cell r="Y10">
            <v>31046.391930967744</v>
          </cell>
          <cell r="Z10">
            <v>7117.5999999999995</v>
          </cell>
        </row>
        <row r="11">
          <cell r="H11">
            <v>68796.2</v>
          </cell>
          <cell r="J11">
            <v>0</v>
          </cell>
          <cell r="K11">
            <v>1253.3</v>
          </cell>
          <cell r="L11">
            <v>9639.6</v>
          </cell>
          <cell r="M11">
            <v>39289.199999999997</v>
          </cell>
          <cell r="O11">
            <v>12908.6</v>
          </cell>
          <cell r="S11">
            <v>2009.94</v>
          </cell>
          <cell r="Y11">
            <v>31761.728855999998</v>
          </cell>
          <cell r="Z11">
            <v>6858</v>
          </cell>
        </row>
        <row r="12">
          <cell r="H12">
            <v>73645.399999999994</v>
          </cell>
          <cell r="J12">
            <v>635.29999999999995</v>
          </cell>
          <cell r="K12">
            <v>1722.4</v>
          </cell>
          <cell r="L12">
            <v>9077.4</v>
          </cell>
          <cell r="M12">
            <v>45853.1</v>
          </cell>
          <cell r="O12">
            <v>21111</v>
          </cell>
          <cell r="S12">
            <v>1947.26</v>
          </cell>
          <cell r="Y12">
            <v>35515.3557</v>
          </cell>
          <cell r="Z12">
            <v>7415.2</v>
          </cell>
        </row>
        <row r="13">
          <cell r="H13">
            <v>67066</v>
          </cell>
          <cell r="J13">
            <v>644.29999999999995</v>
          </cell>
          <cell r="K13">
            <v>1622.2</v>
          </cell>
          <cell r="L13">
            <v>9844.7000000000007</v>
          </cell>
          <cell r="M13">
            <v>40007.699999999997</v>
          </cell>
          <cell r="O13">
            <v>21893.4</v>
          </cell>
          <cell r="S13">
            <v>1996.54</v>
          </cell>
          <cell r="Y13">
            <v>33041.241903999995</v>
          </cell>
          <cell r="Z13">
            <v>6768</v>
          </cell>
        </row>
        <row r="16">
          <cell r="H16">
            <v>40681.9</v>
          </cell>
          <cell r="I16">
            <v>0</v>
          </cell>
          <cell r="K16">
            <v>83.3</v>
          </cell>
          <cell r="L16">
            <v>7955.1</v>
          </cell>
          <cell r="M16">
            <v>37320.1</v>
          </cell>
          <cell r="O16">
            <v>17585.599999999999</v>
          </cell>
          <cell r="Y16">
            <v>24259.819469032256</v>
          </cell>
          <cell r="Z16">
            <v>4374.0999999999995</v>
          </cell>
        </row>
        <row r="17">
          <cell r="H17">
            <v>38177.699999999997</v>
          </cell>
          <cell r="I17">
            <v>473</v>
          </cell>
          <cell r="K17">
            <v>76.3</v>
          </cell>
          <cell r="L17">
            <v>10259.1</v>
          </cell>
          <cell r="M17">
            <v>32629.4</v>
          </cell>
          <cell r="O17">
            <v>10246.200000000001</v>
          </cell>
          <cell r="Y17">
            <v>24127.542666206893</v>
          </cell>
          <cell r="Z17">
            <v>4341.2999999999993</v>
          </cell>
        </row>
        <row r="18">
          <cell r="H18">
            <v>40094.699999999997</v>
          </cell>
          <cell r="I18">
            <v>463.9</v>
          </cell>
          <cell r="K18">
            <v>104</v>
          </cell>
          <cell r="L18">
            <v>10792.6</v>
          </cell>
          <cell r="M18">
            <v>35085.800000000003</v>
          </cell>
          <cell r="O18">
            <v>12901.3</v>
          </cell>
          <cell r="Y18">
            <v>24152.426206451612</v>
          </cell>
          <cell r="Z18">
            <v>4910.4000000000005</v>
          </cell>
        </row>
        <row r="19">
          <cell r="H19">
            <v>44515.8</v>
          </cell>
          <cell r="I19">
            <v>0</v>
          </cell>
          <cell r="K19">
            <v>99.9</v>
          </cell>
          <cell r="L19">
            <v>10651.6</v>
          </cell>
          <cell r="M19">
            <v>33121.1</v>
          </cell>
          <cell r="O19">
            <v>7315.5</v>
          </cell>
          <cell r="Y19">
            <v>23765.275489999996</v>
          </cell>
          <cell r="Z19">
            <v>4530</v>
          </cell>
        </row>
        <row r="20">
          <cell r="H20">
            <v>52049.2</v>
          </cell>
          <cell r="I20">
            <v>458.3</v>
          </cell>
          <cell r="K20">
            <v>92.5</v>
          </cell>
          <cell r="L20">
            <v>9202.2000000000007</v>
          </cell>
          <cell r="M20">
            <v>34314.6</v>
          </cell>
          <cell r="O20">
            <v>5855.8</v>
          </cell>
          <cell r="Y20">
            <v>23056.174935483868</v>
          </cell>
          <cell r="Z20">
            <v>4681</v>
          </cell>
        </row>
        <row r="21">
          <cell r="H21">
            <v>39134.6</v>
          </cell>
          <cell r="I21">
            <v>517.20000000000005</v>
          </cell>
          <cell r="K21">
            <v>105.5</v>
          </cell>
          <cell r="L21">
            <v>7118.9</v>
          </cell>
          <cell r="M21">
            <v>24057.9</v>
          </cell>
          <cell r="O21">
            <v>5148.3999999999996</v>
          </cell>
          <cell r="Y21">
            <v>18989.681941999999</v>
          </cell>
          <cell r="Z21">
            <v>3980.9999999999995</v>
          </cell>
        </row>
        <row r="22">
          <cell r="H22">
            <v>56138.2</v>
          </cell>
          <cell r="I22">
            <v>0</v>
          </cell>
          <cell r="K22">
            <v>101.7</v>
          </cell>
          <cell r="L22">
            <v>9540.6</v>
          </cell>
          <cell r="M22">
            <v>33315.300000000003</v>
          </cell>
          <cell r="O22">
            <v>4482.6000000000004</v>
          </cell>
          <cell r="Y22">
            <v>23765.907851612901</v>
          </cell>
          <cell r="Z22">
            <v>4705.8</v>
          </cell>
        </row>
        <row r="23">
          <cell r="H23">
            <v>55182.5</v>
          </cell>
          <cell r="I23">
            <v>447.5</v>
          </cell>
          <cell r="K23">
            <v>93.7</v>
          </cell>
          <cell r="L23">
            <v>10510.8</v>
          </cell>
          <cell r="M23">
            <v>35263.1</v>
          </cell>
          <cell r="O23">
            <v>6745</v>
          </cell>
          <cell r="Y23">
            <v>24486.597193548387</v>
          </cell>
          <cell r="Z23">
            <v>4485.7</v>
          </cell>
        </row>
        <row r="24">
          <cell r="H24">
            <v>50083.4</v>
          </cell>
          <cell r="I24">
            <v>468.2</v>
          </cell>
          <cell r="K24">
            <v>121.5</v>
          </cell>
          <cell r="L24">
            <v>10482.9</v>
          </cell>
          <cell r="M24">
            <v>34619.800000000003</v>
          </cell>
          <cell r="O24">
            <v>4270.1000000000004</v>
          </cell>
          <cell r="Y24">
            <v>24679.560817999998</v>
          </cell>
          <cell r="Z24">
            <v>4449</v>
          </cell>
        </row>
        <row r="25">
          <cell r="H25">
            <v>37781.5</v>
          </cell>
          <cell r="I25">
            <v>454.5</v>
          </cell>
          <cell r="K25">
            <v>101.4</v>
          </cell>
          <cell r="L25">
            <v>9217.7000000000007</v>
          </cell>
          <cell r="M25">
            <v>28051.200000000001</v>
          </cell>
          <cell r="O25">
            <v>5968.9</v>
          </cell>
          <cell r="Y25">
            <v>19324.740940645162</v>
          </cell>
          <cell r="Z25">
            <v>3543.2999999999997</v>
          </cell>
        </row>
        <row r="26">
          <cell r="H26">
            <v>48801.3</v>
          </cell>
          <cell r="I26">
            <v>0</v>
          </cell>
          <cell r="K26">
            <v>114.9</v>
          </cell>
          <cell r="L26">
            <v>10456.700000000001</v>
          </cell>
          <cell r="M26">
            <v>32895.199999999997</v>
          </cell>
          <cell r="O26">
            <v>4999</v>
          </cell>
          <cell r="Y26">
            <v>24138.931541999998</v>
          </cell>
          <cell r="Z26">
            <v>4092</v>
          </cell>
        </row>
        <row r="29">
          <cell r="H29">
            <v>5355.66</v>
          </cell>
          <cell r="M29">
            <v>5706.2</v>
          </cell>
          <cell r="O29">
            <v>85.65</v>
          </cell>
          <cell r="Y29">
            <v>2815.6147672258062</v>
          </cell>
          <cell r="Z29">
            <v>417.37920000000008</v>
          </cell>
        </row>
        <row r="30">
          <cell r="H30">
            <v>5022.87</v>
          </cell>
          <cell r="M30">
            <v>5509.36</v>
          </cell>
          <cell r="O30">
            <v>55.6</v>
          </cell>
          <cell r="Y30">
            <v>2876.7397992413794</v>
          </cell>
          <cell r="Z30">
            <v>406.67200000000008</v>
          </cell>
        </row>
        <row r="31">
          <cell r="H31">
            <v>4657.1000000000004</v>
          </cell>
          <cell r="M31">
            <v>5709.89</v>
          </cell>
          <cell r="O31">
            <v>325.66000000000003</v>
          </cell>
          <cell r="Y31">
            <v>2694.1404685161287</v>
          </cell>
          <cell r="Z31">
            <v>346.63440000000003</v>
          </cell>
        </row>
        <row r="32">
          <cell r="H32">
            <v>5552.76</v>
          </cell>
          <cell r="M32">
            <v>5378.14</v>
          </cell>
          <cell r="O32">
            <v>0</v>
          </cell>
          <cell r="Y32">
            <v>2713.3484355999999</v>
          </cell>
          <cell r="Z32">
            <v>429.08320000000003</v>
          </cell>
        </row>
        <row r="33">
          <cell r="H33">
            <v>5697.26</v>
          </cell>
          <cell r="M33">
            <v>5800.48</v>
          </cell>
          <cell r="O33">
            <v>79.45</v>
          </cell>
          <cell r="Y33">
            <v>2812.2000145161292</v>
          </cell>
          <cell r="Z33">
            <v>458.15280000000001</v>
          </cell>
        </row>
        <row r="34">
          <cell r="H34">
            <v>5197.74</v>
          </cell>
          <cell r="M34">
            <v>5103.6000000000004</v>
          </cell>
          <cell r="O34">
            <v>132.59</v>
          </cell>
          <cell r="Y34">
            <v>2535.166788</v>
          </cell>
          <cell r="Z34">
            <v>358.41680000000002</v>
          </cell>
        </row>
        <row r="35">
          <cell r="H35">
            <v>5538.73</v>
          </cell>
          <cell r="M35">
            <v>5967.41</v>
          </cell>
          <cell r="O35">
            <v>103.39</v>
          </cell>
          <cell r="Y35">
            <v>2921.3605079999998</v>
          </cell>
          <cell r="Z35">
            <v>487.54160000000007</v>
          </cell>
        </row>
        <row r="36">
          <cell r="H36">
            <v>5064.58</v>
          </cell>
          <cell r="M36">
            <v>5752.63</v>
          </cell>
          <cell r="O36">
            <v>111.33</v>
          </cell>
          <cell r="Y36">
            <v>2825.0028009677417</v>
          </cell>
          <cell r="Z36">
            <v>447.37280000000004</v>
          </cell>
        </row>
        <row r="37">
          <cell r="H37">
            <v>4455.93</v>
          </cell>
          <cell r="M37">
            <v>5648.7</v>
          </cell>
          <cell r="O37">
            <v>127.2</v>
          </cell>
          <cell r="Y37">
            <v>2857.0682689999999</v>
          </cell>
          <cell r="Z37">
            <v>414.76400000000001</v>
          </cell>
        </row>
        <row r="38">
          <cell r="H38">
            <v>5221.79</v>
          </cell>
          <cell r="M38">
            <v>6551.15</v>
          </cell>
          <cell r="O38">
            <v>301.18</v>
          </cell>
          <cell r="Y38">
            <v>2983.6498176774194</v>
          </cell>
          <cell r="Z38">
            <v>309.14800000000002</v>
          </cell>
        </row>
        <row r="39">
          <cell r="H39">
            <v>5371.2</v>
          </cell>
          <cell r="M39">
            <v>5780.87</v>
          </cell>
          <cell r="O39">
            <v>15.98</v>
          </cell>
          <cell r="Y39">
            <v>2755.4355839999998</v>
          </cell>
          <cell r="Z39">
            <v>367.76320000000004</v>
          </cell>
        </row>
      </sheetData>
      <sheetData sheetId="1">
        <row r="4">
          <cell r="E4">
            <v>11160.84</v>
          </cell>
        </row>
        <row r="5">
          <cell r="E5">
            <v>8639.52</v>
          </cell>
        </row>
        <row r="6">
          <cell r="E6">
            <v>9875.5</v>
          </cell>
        </row>
        <row r="7">
          <cell r="E7">
            <v>10638.34</v>
          </cell>
        </row>
        <row r="8">
          <cell r="E8">
            <v>11087.98</v>
          </cell>
        </row>
        <row r="9">
          <cell r="E9">
            <v>10737.93</v>
          </cell>
        </row>
        <row r="10">
          <cell r="E10">
            <v>11124.03</v>
          </cell>
        </row>
        <row r="11">
          <cell r="E11">
            <v>9918.0499999999993</v>
          </cell>
        </row>
        <row r="12">
          <cell r="E12">
            <v>8596.86</v>
          </cell>
        </row>
        <row r="13">
          <cell r="E13">
            <v>10128.81</v>
          </cell>
        </row>
        <row r="14">
          <cell r="E14">
            <v>9273.85</v>
          </cell>
        </row>
        <row r="17">
          <cell r="E17">
            <v>10637.94</v>
          </cell>
        </row>
        <row r="18">
          <cell r="E18">
            <v>10877.95</v>
          </cell>
        </row>
        <row r="19">
          <cell r="E19">
            <v>13870.6</v>
          </cell>
        </row>
        <row r="20">
          <cell r="E20">
            <v>10530.3</v>
          </cell>
        </row>
        <row r="21">
          <cell r="E21">
            <v>14556.41</v>
          </cell>
        </row>
        <row r="22">
          <cell r="E22">
            <v>15462.71</v>
          </cell>
        </row>
        <row r="23">
          <cell r="E23">
            <v>16004.31</v>
          </cell>
        </row>
        <row r="24">
          <cell r="E24">
            <v>16372.61</v>
          </cell>
        </row>
        <row r="25">
          <cell r="E25">
            <v>15851.94</v>
          </cell>
        </row>
        <row r="26">
          <cell r="E26">
            <v>15938.57</v>
          </cell>
        </row>
        <row r="27">
          <cell r="E27">
            <v>15818.07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  <c r="M1"/>
      <c r="N1"/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  <c r="M2"/>
      <c r="N2"/>
    </row>
    <row r="3" spans="1:14" ht="15.75" thickBot="1" x14ac:dyDescent="0.3">
      <c r="A3" s="13" t="s">
        <v>1</v>
      </c>
      <c r="B3" s="6">
        <f>+[1]Refinerías!$X$6</f>
        <v>25237.214486000001</v>
      </c>
      <c r="C3" s="8">
        <f>+[1]Refinerías!$H$6</f>
        <v>45500.9</v>
      </c>
      <c r="D3" s="8"/>
      <c r="E3" s="8">
        <f>+[1]Refinerías!$M$6</f>
        <v>31392.6</v>
      </c>
      <c r="F3" s="8">
        <f>+[1]Refinerías!$L$6</f>
        <v>8206.7000000000007</v>
      </c>
      <c r="G3" s="8">
        <f>+[1]Refinerías!$J$6</f>
        <v>599.79999999999995</v>
      </c>
      <c r="H3" s="8">
        <f>+[1]Refinerías!$K$6</f>
        <v>1239</v>
      </c>
      <c r="I3" s="8">
        <f>+[1]Refinerías!$O$6</f>
        <v>15118.7</v>
      </c>
      <c r="J3" s="8">
        <f>+[1]Refinerías!$Y$6</f>
        <v>5157</v>
      </c>
      <c r="K3" s="14">
        <f>+[1]Refinerías!$R$6</f>
        <v>1980.03</v>
      </c>
      <c r="M3"/>
      <c r="N3"/>
    </row>
    <row r="4" spans="1:14" ht="15.75" customHeight="1" thickBot="1" x14ac:dyDescent="0.3">
      <c r="A4" s="15" t="s">
        <v>21</v>
      </c>
      <c r="B4" s="7">
        <f>+[1]Refinerías!$X$19</f>
        <v>19090.926756000001</v>
      </c>
      <c r="C4" s="9">
        <f>+[1]Refinerías!$H$19</f>
        <v>26482.7</v>
      </c>
      <c r="D4" s="9">
        <f>+[1]Refinerías!$I$19</f>
        <v>0</v>
      </c>
      <c r="E4" s="9">
        <f>+[1]Refinerías!$M$19</f>
        <v>26110.2</v>
      </c>
      <c r="F4" s="9">
        <f>+[1]Refinerías!$L$19</f>
        <v>5099.8</v>
      </c>
      <c r="G4" s="9"/>
      <c r="H4" s="9">
        <f>+[1]Refinerías!$K$19</f>
        <v>40.799999999999997</v>
      </c>
      <c r="I4" s="9">
        <f>+[1]Refinerías!$O$19</f>
        <v>17174.900000000001</v>
      </c>
      <c r="J4" s="9">
        <f>+[1]Refinerías!$Y$19</f>
        <v>3330</v>
      </c>
      <c r="K4" s="16"/>
      <c r="M4"/>
      <c r="N4"/>
    </row>
    <row r="5" spans="1:14" ht="15.75" thickBot="1" x14ac:dyDescent="0.3">
      <c r="A5" s="13" t="s">
        <v>2</v>
      </c>
      <c r="B5" s="6">
        <f>+[1]Refinerías!$X$32</f>
        <v>3189.2976015999998</v>
      </c>
      <c r="C5" s="8">
        <f>+[1]Refinerías!$H$32</f>
        <v>4574.8900000000003</v>
      </c>
      <c r="D5" s="8"/>
      <c r="E5" s="8">
        <f>+[1]Refinerías!$M$32</f>
        <v>5511.18</v>
      </c>
      <c r="F5" s="8"/>
      <c r="G5" s="8"/>
      <c r="H5" s="8"/>
      <c r="I5" s="8">
        <f>+[1]Refinerías!$O$32</f>
        <v>1630.7</v>
      </c>
      <c r="J5" s="8">
        <f>+[1]Refinerías!$Y$32</f>
        <v>8008.8253314439853</v>
      </c>
      <c r="K5" s="14"/>
      <c r="M5"/>
      <c r="N5"/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/>
      <c r="N6"/>
    </row>
    <row r="7" spans="1:14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GLP'!$C$6</f>
        <v>7628.479189712878</v>
      </c>
      <c r="K7" s="16"/>
      <c r="M7"/>
      <c r="N7"/>
    </row>
    <row r="8" spans="1:14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GLP'!$D$6</f>
        <v>5130.3370720000021</v>
      </c>
      <c r="K8" s="14"/>
      <c r="M8"/>
      <c r="N8"/>
    </row>
    <row r="9" spans="1:14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GLP'!$E$6</f>
        <v>4032.3837589999998</v>
      </c>
      <c r="K9" s="16"/>
      <c r="M9"/>
      <c r="N9"/>
    </row>
    <row r="10" spans="1:14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GLP'!$F$6</f>
        <v>0</v>
      </c>
      <c r="K10" s="14"/>
      <c r="M10"/>
      <c r="N10"/>
    </row>
    <row r="11" spans="1:14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GLP'!$H$6</f>
        <v>606.53232504999983</v>
      </c>
      <c r="K11" s="16"/>
      <c r="M11"/>
      <c r="N11"/>
    </row>
    <row r="12" spans="1:14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GLP'!$G$6</f>
        <v>354.16711687513674</v>
      </c>
      <c r="K12" s="14"/>
      <c r="M12"/>
      <c r="N12"/>
    </row>
    <row r="13" spans="1:14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  <c r="M13"/>
      <c r="N13"/>
    </row>
    <row r="14" spans="1:14" ht="15.75" thickBot="1" x14ac:dyDescent="0.3">
      <c r="A14" s="11" t="s">
        <v>15</v>
      </c>
      <c r="B14" s="7">
        <f t="shared" ref="B14:I14" si="0">SUM(B3:B5)</f>
        <v>47517.438843600001</v>
      </c>
      <c r="C14" s="9">
        <f t="shared" si="0"/>
        <v>76558.490000000005</v>
      </c>
      <c r="D14" s="9">
        <f t="shared" si="0"/>
        <v>0</v>
      </c>
      <c r="E14" s="9">
        <f t="shared" si="0"/>
        <v>63013.98</v>
      </c>
      <c r="F14" s="9">
        <f t="shared" si="0"/>
        <v>13306.5</v>
      </c>
      <c r="G14" s="9">
        <f t="shared" si="0"/>
        <v>599.79999999999995</v>
      </c>
      <c r="H14" s="9">
        <f t="shared" ref="H14" si="1">SUM(H3:H5)</f>
        <v>1279.8</v>
      </c>
      <c r="I14" s="9">
        <f t="shared" si="0"/>
        <v>33924.300000000003</v>
      </c>
      <c r="J14" s="9">
        <f>SUM(J3:J5)+SUM(J7:J12)</f>
        <v>34247.724794082009</v>
      </c>
      <c r="K14" s="16">
        <f>SUM(K3:K5)+SUM(K7:K12)</f>
        <v>1980.03</v>
      </c>
      <c r="M14"/>
      <c r="N14"/>
    </row>
    <row r="15" spans="1:14" ht="15.75" thickBot="1" x14ac:dyDescent="0.3">
      <c r="A15" s="26" t="s">
        <v>19</v>
      </c>
      <c r="B15" s="27"/>
      <c r="C15" s="17">
        <f t="shared" ref="C15:K15" si="2">+C14/$L$1</f>
        <v>2551.9496666666669</v>
      </c>
      <c r="D15" s="17">
        <f t="shared" si="2"/>
        <v>0</v>
      </c>
      <c r="E15" s="17">
        <f t="shared" si="2"/>
        <v>2100.4659999999999</v>
      </c>
      <c r="F15" s="17">
        <f t="shared" si="2"/>
        <v>443.55</v>
      </c>
      <c r="G15" s="17">
        <f t="shared" si="2"/>
        <v>19.993333333333332</v>
      </c>
      <c r="H15" s="17">
        <f t="shared" ref="H15" si="3">+H14/$L$1</f>
        <v>42.66</v>
      </c>
      <c r="I15" s="17">
        <f t="shared" si="2"/>
        <v>1130.8100000000002</v>
      </c>
      <c r="J15" s="17">
        <f t="shared" si="2"/>
        <v>1141.5908264694003</v>
      </c>
      <c r="K15" s="18">
        <f t="shared" si="2"/>
        <v>66.001000000000005</v>
      </c>
      <c r="M15"/>
      <c r="N15"/>
    </row>
    <row r="16" spans="1:14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M16"/>
      <c r="N16"/>
    </row>
  </sheetData>
  <mergeCells count="5">
    <mergeCell ref="A1:K1"/>
    <mergeCell ref="A6:K6"/>
    <mergeCell ref="A13:K13"/>
    <mergeCell ref="A15:B15"/>
    <mergeCell ref="A16:K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activeCell="M7" sqref="M7:M12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39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+[3]Refinerías!$X$3</f>
        <v>27025.870612258062</v>
      </c>
      <c r="C3" s="8">
        <f>+[3]Refinerías!$H$3</f>
        <v>50400</v>
      </c>
      <c r="D3" s="8"/>
      <c r="E3" s="8">
        <f>+[3]Refinerías!$M$3</f>
        <v>35184.6</v>
      </c>
      <c r="F3" s="8">
        <f>+[3]Refinerías!$L$3</f>
        <v>8679.7000000000007</v>
      </c>
      <c r="G3" s="8">
        <f>+[3]Refinerías!$J$3</f>
        <v>687.9</v>
      </c>
      <c r="H3" s="8">
        <f>+[3]Refinerías!$K$3</f>
        <v>1516.9</v>
      </c>
      <c r="I3" s="8">
        <f>+[3]Refinerías!$O$3</f>
        <v>19132.7</v>
      </c>
      <c r="J3" s="8">
        <f>+[3]Refinerías!$Y$3</f>
        <v>6162.8</v>
      </c>
      <c r="K3" s="14">
        <f>+[3]Refinerías!$R$3</f>
        <v>1850.9</v>
      </c>
      <c r="M3" s="19">
        <f>+J3/$L$1</f>
        <v>198.8</v>
      </c>
    </row>
    <row r="4" spans="1:13" ht="15.75" customHeight="1" thickBot="1" x14ac:dyDescent="0.3">
      <c r="A4" s="15" t="s">
        <v>21</v>
      </c>
      <c r="B4" s="7">
        <f>+[3]Refinerías!$X$16</f>
        <v>21527.46948</v>
      </c>
      <c r="C4" s="9">
        <f>+[3]Refinerías!$H$16</f>
        <v>33816.6</v>
      </c>
      <c r="D4" s="9">
        <f>+[3]Refinerías!$I$16</f>
        <v>237.9</v>
      </c>
      <c r="E4" s="9">
        <f>+[3]Refinerías!$M$16</f>
        <v>31313.200000000001</v>
      </c>
      <c r="F4" s="9">
        <f>+[3]Refinerías!$L$16</f>
        <v>9200.7999999999993</v>
      </c>
      <c r="G4" s="9"/>
      <c r="H4" s="9">
        <f>+[3]Refinerías!$K$16</f>
        <v>102.8</v>
      </c>
      <c r="I4" s="9">
        <f>+[3]Refinerías!$O$16</f>
        <v>16061.1</v>
      </c>
      <c r="J4" s="9">
        <f>+[3]Refinerías!$Y$16</f>
        <v>4225.3</v>
      </c>
      <c r="K4" s="16"/>
      <c r="M4" s="19">
        <f t="shared" ref="M4:M12" si="0">+J4/$L$1</f>
        <v>136.30000000000001</v>
      </c>
    </row>
    <row r="5" spans="1:13" ht="15.75" thickBot="1" x14ac:dyDescent="0.3">
      <c r="A5" s="13" t="s">
        <v>2</v>
      </c>
      <c r="B5" s="6">
        <f>+[3]Refinerías!$X$29</f>
        <v>3214.7046061935484</v>
      </c>
      <c r="C5" s="8">
        <f>+[3]Refinerías!$H$29</f>
        <v>5336.99</v>
      </c>
      <c r="D5" s="8"/>
      <c r="E5" s="8">
        <f>+[3]Refinerías!$M$29</f>
        <v>6038.91</v>
      </c>
      <c r="F5" s="8"/>
      <c r="G5" s="8"/>
      <c r="H5" s="8"/>
      <c r="I5" s="8">
        <f>+[3]Refinerías!$O$29</f>
        <v>1556.17</v>
      </c>
      <c r="J5" s="8">
        <f>+[3]Refinerías!$Y$29</f>
        <v>298.65365922999996</v>
      </c>
      <c r="K5" s="14"/>
      <c r="M5" s="19">
        <f t="shared" si="0"/>
        <v>9.6339890074193537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GLP'!$C$3</f>
        <v>8101.6019606973887</v>
      </c>
      <c r="K7" s="16"/>
      <c r="M7" s="19">
        <f t="shared" si="0"/>
        <v>261.34199873217381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GLP'!$D$3</f>
        <v>5573.8588379999992</v>
      </c>
      <c r="K8" s="14"/>
      <c r="M8" s="19">
        <f t="shared" si="0"/>
        <v>179.80189799999997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GLP'!$E$3</f>
        <v>3021.8345902000005</v>
      </c>
      <c r="K9" s="16"/>
      <c r="M9" s="19">
        <f t="shared" si="0"/>
        <v>97.478535167741953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GLP'!$F$3</f>
        <v>2188.8753058000002</v>
      </c>
      <c r="K10" s="14"/>
      <c r="M10" s="19">
        <f t="shared" si="0"/>
        <v>70.608880832258066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GLP'!$H$3</f>
        <v>733.57516546000011</v>
      </c>
      <c r="K11" s="16"/>
      <c r="M11" s="19">
        <f t="shared" si="0"/>
        <v>23.663715014838711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GLP'!$G$3</f>
        <v>661.24399999999991</v>
      </c>
      <c r="K12" s="14"/>
      <c r="M12" s="19">
        <f t="shared" si="0"/>
        <v>21.330451612903222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40</v>
      </c>
      <c r="B14" s="7">
        <f>SUM(B3:B5)</f>
        <v>51768.044698451609</v>
      </c>
      <c r="C14" s="9">
        <f>SUM(C3:C5)</f>
        <v>89553.590000000011</v>
      </c>
      <c r="D14" s="9">
        <f t="shared" ref="D14:I14" si="1">SUM(D3:D5)</f>
        <v>237.9</v>
      </c>
      <c r="E14" s="9">
        <f t="shared" si="1"/>
        <v>72536.710000000006</v>
      </c>
      <c r="F14" s="9">
        <f t="shared" si="1"/>
        <v>17880.5</v>
      </c>
      <c r="G14" s="9">
        <f t="shared" si="1"/>
        <v>687.9</v>
      </c>
      <c r="H14" s="9">
        <f t="shared" ref="H14" si="2">SUM(H3:H5)</f>
        <v>1619.7</v>
      </c>
      <c r="I14" s="9">
        <f t="shared" si="1"/>
        <v>36749.97</v>
      </c>
      <c r="J14" s="9">
        <f>SUM(J3:J5)+SUM(J7:J12)</f>
        <v>30967.74351938739</v>
      </c>
      <c r="K14" s="16">
        <f>SUM(K3:K5)+SUM(K7:K12)</f>
        <v>1850.9</v>
      </c>
      <c r="M14" s="19">
        <f>SUM(M3:M13)</f>
        <v>998.95946836733492</v>
      </c>
    </row>
    <row r="15" spans="1:13" ht="15.75" thickBot="1" x14ac:dyDescent="0.3">
      <c r="A15" s="26" t="s">
        <v>19</v>
      </c>
      <c r="B15" s="27"/>
      <c r="C15" s="17">
        <f t="shared" ref="C15:K15" si="3">+C14/$L$1</f>
        <v>2888.8254838709681</v>
      </c>
      <c r="D15" s="17">
        <f t="shared" si="3"/>
        <v>7.6741935483870973</v>
      </c>
      <c r="E15" s="17">
        <f t="shared" si="3"/>
        <v>2339.8938709677423</v>
      </c>
      <c r="F15" s="17">
        <f t="shared" si="3"/>
        <v>576.79032258064512</v>
      </c>
      <c r="G15" s="17">
        <f t="shared" si="3"/>
        <v>22.190322580645162</v>
      </c>
      <c r="H15" s="17">
        <f t="shared" ref="H15" si="4">+H14/$L$1</f>
        <v>52.248387096774195</v>
      </c>
      <c r="I15" s="17">
        <f t="shared" si="3"/>
        <v>1185.4829032258065</v>
      </c>
      <c r="J15" s="17">
        <f t="shared" si="3"/>
        <v>998.95946836733515</v>
      </c>
      <c r="K15" s="18">
        <f t="shared" si="3"/>
        <v>59.70645161290323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3:5" x14ac:dyDescent="0.25">
      <c r="C17" s="2">
        <f>+Feb_13!C14</f>
        <v>81220.240000000005</v>
      </c>
      <c r="D17" s="2">
        <f>+Feb_13!D14</f>
        <v>426.9</v>
      </c>
      <c r="E17" s="2">
        <f>+Feb_13!E14</f>
        <v>65768.87</v>
      </c>
    </row>
    <row r="18" spans="3:5" x14ac:dyDescent="0.25">
      <c r="C18" s="19">
        <f>(+C14+C17)*1000</f>
        <v>170773830.00000003</v>
      </c>
      <c r="D18" s="19">
        <f>(+D14+D17)*1000</f>
        <v>664800</v>
      </c>
      <c r="E18" s="19">
        <f>(+E14+E17)*1000</f>
        <v>138305580.00000003</v>
      </c>
    </row>
    <row r="19" spans="3:5" x14ac:dyDescent="0.25">
      <c r="C19" s="19">
        <f>+C18/59</f>
        <v>2894471.6949152546</v>
      </c>
      <c r="D19" s="19">
        <f>+D18/59</f>
        <v>11267.796610169491</v>
      </c>
      <c r="E19" s="19">
        <f>+E18/59</f>
        <v>2344162.3728813566</v>
      </c>
    </row>
    <row r="21" spans="3:5" x14ac:dyDescent="0.25">
      <c r="C21" s="19">
        <f>+C18/2</f>
        <v>85386915.000000015</v>
      </c>
      <c r="D21" s="19">
        <f t="shared" ref="D21:E21" si="5">+D18/2</f>
        <v>332400</v>
      </c>
      <c r="E21" s="19">
        <f t="shared" si="5"/>
        <v>69152790.000000015</v>
      </c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M7" sqref="M7:M12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28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+[3]Refinerías!$X$4</f>
        <v>26207.883171724134</v>
      </c>
      <c r="C3" s="8">
        <f>+[3]Refinerías!$H$4</f>
        <v>45697.599999999999</v>
      </c>
      <c r="D3" s="8"/>
      <c r="E3" s="8">
        <f>+[3]Refinerías!$M$4</f>
        <v>32294</v>
      </c>
      <c r="F3" s="8">
        <f>+[3]Refinerías!$L$4</f>
        <v>7588.4</v>
      </c>
      <c r="G3" s="8">
        <f>+[3]Refinerías!$J$4</f>
        <v>654.9</v>
      </c>
      <c r="H3" s="8">
        <f>+[3]Refinerías!$K$4</f>
        <v>1333.6</v>
      </c>
      <c r="I3" s="8">
        <f>+[3]Refinerías!$O$4</f>
        <v>20436.400000000001</v>
      </c>
      <c r="J3" s="8">
        <f>+[3]Refinerías!$Y$4</f>
        <v>5625.2</v>
      </c>
      <c r="K3" s="14">
        <f>+[3]Refinerías!$R$4</f>
        <v>1929.97</v>
      </c>
      <c r="M3" s="19">
        <f>+J3/$L$1</f>
        <v>200.9</v>
      </c>
    </row>
    <row r="4" spans="1:13" ht="15.75" customHeight="1" thickBot="1" x14ac:dyDescent="0.3">
      <c r="A4" s="15" t="s">
        <v>21</v>
      </c>
      <c r="B4" s="7">
        <f>+[3]Refinerías!$X$17</f>
        <v>19676.142761379309</v>
      </c>
      <c r="C4" s="9">
        <f>+[3]Refinerías!$H$17</f>
        <v>30848.7</v>
      </c>
      <c r="D4" s="9">
        <f>+[3]Refinerías!$I$17</f>
        <v>426.9</v>
      </c>
      <c r="E4" s="9">
        <f>+[3]Refinerías!$M$17</f>
        <v>28024.3</v>
      </c>
      <c r="F4" s="9">
        <f>+[3]Refinerías!$L$17</f>
        <v>6018</v>
      </c>
      <c r="G4" s="9"/>
      <c r="H4" s="9">
        <f>+[3]Refinerías!$K$17</f>
        <v>41.9</v>
      </c>
      <c r="I4" s="9">
        <f>+[3]Refinerías!$O$17</f>
        <v>10340.4</v>
      </c>
      <c r="J4" s="9">
        <f>+[3]Refinerías!$Y$17</f>
        <v>3673.5999999999995</v>
      </c>
      <c r="K4" s="16"/>
      <c r="M4" s="19">
        <f t="shared" ref="M4:M12" si="0">+J4/$L$1</f>
        <v>131.19999999999999</v>
      </c>
    </row>
    <row r="5" spans="1:13" ht="15.75" thickBot="1" x14ac:dyDescent="0.3">
      <c r="A5" s="13" t="s">
        <v>2</v>
      </c>
      <c r="B5" s="6">
        <f>+[3]Refinerías!$X$30</f>
        <v>3113.2449548275858</v>
      </c>
      <c r="C5" s="8">
        <f>+[3]Refinerías!$H$30</f>
        <v>4673.9399999999996</v>
      </c>
      <c r="D5" s="8"/>
      <c r="E5" s="8">
        <f>+[3]Refinerías!$M$30</f>
        <v>5450.57</v>
      </c>
      <c r="F5" s="8"/>
      <c r="G5" s="8"/>
      <c r="H5" s="8"/>
      <c r="I5" s="8">
        <f>+[3]Refinerías!$O$30</f>
        <v>1209.81</v>
      </c>
      <c r="J5" s="8">
        <f>+[3]Refinerías!$Y$30</f>
        <v>290.17363968000001</v>
      </c>
      <c r="K5" s="14"/>
      <c r="M5" s="19">
        <f t="shared" si="0"/>
        <v>10.363344274285714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GLP'!$C$4</f>
        <v>6749.5899330193497</v>
      </c>
      <c r="K7" s="16"/>
      <c r="M7" s="19">
        <f t="shared" si="0"/>
        <v>241.05678332211963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GLP'!$D$4</f>
        <v>5301.2755250000009</v>
      </c>
      <c r="K8" s="14"/>
      <c r="M8" s="19">
        <f t="shared" si="0"/>
        <v>189.33126875000002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GLP'!$E$4</f>
        <v>3002.5655467000001</v>
      </c>
      <c r="K9" s="16"/>
      <c r="M9" s="19">
        <f t="shared" si="0"/>
        <v>107.23448381071429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GLP'!$F$4</f>
        <v>2083.6484772999997</v>
      </c>
      <c r="K10" s="14"/>
      <c r="M10" s="19">
        <f t="shared" si="0"/>
        <v>74.416017046428564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GLP'!$H$4</f>
        <v>709.00370610000004</v>
      </c>
      <c r="K11" s="16"/>
      <c r="M11" s="19">
        <f t="shared" si="0"/>
        <v>25.321560932142859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GLP'!$G$4</f>
        <v>578.88599999999985</v>
      </c>
      <c r="K12" s="14"/>
      <c r="M12" s="19">
        <f t="shared" si="0"/>
        <v>20.674499999999995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42</v>
      </c>
      <c r="B14" s="7">
        <f>SUM(B3:B5)</f>
        <v>48997.27088793103</v>
      </c>
      <c r="C14" s="9">
        <f>SUM(C3:C5)</f>
        <v>81220.240000000005</v>
      </c>
      <c r="D14" s="9">
        <f t="shared" ref="D14:I14" si="1">SUM(D3:D5)</f>
        <v>426.9</v>
      </c>
      <c r="E14" s="9">
        <f t="shared" si="1"/>
        <v>65768.87</v>
      </c>
      <c r="F14" s="9">
        <f t="shared" si="1"/>
        <v>13606.4</v>
      </c>
      <c r="G14" s="9">
        <f t="shared" si="1"/>
        <v>654.9</v>
      </c>
      <c r="H14" s="9">
        <f t="shared" ref="H14" si="2">SUM(H3:H5)</f>
        <v>1375.5</v>
      </c>
      <c r="I14" s="9">
        <f t="shared" si="1"/>
        <v>31986.610000000004</v>
      </c>
      <c r="J14" s="9">
        <f>SUM(J3:J5)+SUM(J7:J12)</f>
        <v>28013.94282779935</v>
      </c>
      <c r="K14" s="16">
        <f>SUM(K3:K5)+SUM(K7:K12)</f>
        <v>1929.97</v>
      </c>
      <c r="M14" s="19">
        <f>SUM(M3:M13)</f>
        <v>1000.4979581356912</v>
      </c>
    </row>
    <row r="15" spans="1:13" ht="15.75" thickBot="1" x14ac:dyDescent="0.3">
      <c r="A15" s="26" t="s">
        <v>19</v>
      </c>
      <c r="B15" s="27"/>
      <c r="C15" s="17">
        <f t="shared" ref="C15:K15" si="3">+C14/$L$1</f>
        <v>2900.7228571428573</v>
      </c>
      <c r="D15" s="17">
        <f t="shared" si="3"/>
        <v>15.24642857142857</v>
      </c>
      <c r="E15" s="17">
        <f t="shared" si="3"/>
        <v>2348.8882142857142</v>
      </c>
      <c r="F15" s="17">
        <f t="shared" si="3"/>
        <v>485.94285714285712</v>
      </c>
      <c r="G15" s="17">
        <f t="shared" si="3"/>
        <v>23.389285714285712</v>
      </c>
      <c r="H15" s="17">
        <f t="shared" ref="H15" si="4">+H14/$L$1</f>
        <v>49.125</v>
      </c>
      <c r="I15" s="17">
        <f t="shared" si="3"/>
        <v>1142.3789285714288</v>
      </c>
      <c r="J15" s="17">
        <f t="shared" si="3"/>
        <v>1000.4979581356911</v>
      </c>
      <c r="K15" s="18">
        <f t="shared" si="3"/>
        <v>68.927499999999995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M7" sqref="M7:M12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43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+[3]Refinerías!$X$5</f>
        <v>26972.529050322584</v>
      </c>
      <c r="C3" s="8">
        <f>+[3]Refinerías!$H$5</f>
        <v>46917.599999999999</v>
      </c>
      <c r="D3" s="8"/>
      <c r="E3" s="8">
        <f>+[3]Refinerías!$M$5</f>
        <v>34721</v>
      </c>
      <c r="F3" s="8">
        <f>+[3]Refinerías!$L$5</f>
        <v>8699.4</v>
      </c>
      <c r="G3" s="8">
        <f>+[3]Refinerías!$J$5</f>
        <v>613.4</v>
      </c>
      <c r="H3" s="8">
        <f>+[3]Refinerías!$K$5</f>
        <v>1545.3</v>
      </c>
      <c r="I3" s="8">
        <f>+[3]Refinerías!$O$5</f>
        <v>18265.7</v>
      </c>
      <c r="J3" s="8">
        <f>+[3]Refinerías!$Y$5</f>
        <v>5620.3</v>
      </c>
      <c r="K3" s="14">
        <f>+[3]Refinerías!$R$5</f>
        <v>1965.61</v>
      </c>
      <c r="M3" s="19">
        <f>+J3/$L$1</f>
        <v>181.3</v>
      </c>
    </row>
    <row r="4" spans="1:13" ht="15.75" customHeight="1" thickBot="1" x14ac:dyDescent="0.3">
      <c r="A4" s="15" t="s">
        <v>21</v>
      </c>
      <c r="B4" s="7">
        <f>+[3]Refinerías!$X$18</f>
        <v>21627.517879354837</v>
      </c>
      <c r="C4" s="9">
        <f>+[3]Refinerías!$H$18</f>
        <v>38361.599999999999</v>
      </c>
      <c r="D4" s="9">
        <f>+[3]Refinerías!$I$18</f>
        <v>446.4</v>
      </c>
      <c r="E4" s="9">
        <f>+[3]Refinerías!$M$18</f>
        <v>28646.3</v>
      </c>
      <c r="F4" s="9">
        <f>+[3]Refinerías!$L$18</f>
        <v>9658.7000000000007</v>
      </c>
      <c r="G4" s="9"/>
      <c r="H4" s="9">
        <f>+[3]Refinerías!$K$18</f>
        <v>88.2</v>
      </c>
      <c r="I4" s="9">
        <f>+[3]Refinerías!$O$18</f>
        <v>13044</v>
      </c>
      <c r="J4" s="9">
        <f>+[3]Refinerías!$Y$18</f>
        <v>4228.4000000000005</v>
      </c>
      <c r="K4" s="16"/>
      <c r="M4" s="19">
        <f t="shared" ref="M4:M12" si="0">+J4/$L$1</f>
        <v>136.4</v>
      </c>
    </row>
    <row r="5" spans="1:13" ht="15.75" thickBot="1" x14ac:dyDescent="0.3">
      <c r="A5" s="13" t="s">
        <v>2</v>
      </c>
      <c r="B5" s="6">
        <f>+[3]Refinerías!$X$31</f>
        <v>3172.0658490967739</v>
      </c>
      <c r="C5" s="8">
        <f>+[3]Refinerías!$H$31</f>
        <v>5166.2</v>
      </c>
      <c r="D5" s="8"/>
      <c r="E5" s="8">
        <f>+[3]Refinerías!$M$31</f>
        <v>5914.53</v>
      </c>
      <c r="F5" s="8"/>
      <c r="G5" s="8"/>
      <c r="H5" s="8"/>
      <c r="I5" s="8">
        <f>+[3]Refinerías!$O$31</f>
        <v>1482.33</v>
      </c>
      <c r="J5" s="8">
        <f>+[3]Refinerías!$Y$31</f>
        <v>318.77174000000002</v>
      </c>
      <c r="K5" s="14"/>
      <c r="M5" s="19">
        <f t="shared" si="0"/>
        <v>10.282959354838711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GLP'!$C$5</f>
        <v>8299.3056443061159</v>
      </c>
      <c r="K7" s="16"/>
      <c r="M7" s="19">
        <f t="shared" si="0"/>
        <v>267.71953691310051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GLP'!$D$5</f>
        <v>5454.3474199999982</v>
      </c>
      <c r="K8" s="14"/>
      <c r="M8" s="19">
        <f t="shared" si="0"/>
        <v>175.94669096774189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GLP'!$E$5</f>
        <v>3294.7749391000007</v>
      </c>
      <c r="K9" s="16"/>
      <c r="M9" s="19">
        <f t="shared" si="0"/>
        <v>106.28306255161293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GLP'!$F$5</f>
        <v>2324.0195928999997</v>
      </c>
      <c r="K10" s="14"/>
      <c r="M10" s="19">
        <f t="shared" si="0"/>
        <v>74.968373964516118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GLP'!$H$5</f>
        <v>761.38575992999995</v>
      </c>
      <c r="K11" s="16"/>
      <c r="M11" s="19">
        <f t="shared" si="0"/>
        <v>24.56083096548387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GLP'!$G$5</f>
        <v>709.26400000000012</v>
      </c>
      <c r="K12" s="14"/>
      <c r="M12" s="19">
        <f t="shared" si="0"/>
        <v>22.879483870967746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42</v>
      </c>
      <c r="B14" s="7">
        <f>SUM(B3:B5)</f>
        <v>51772.112778774201</v>
      </c>
      <c r="C14" s="9">
        <f>SUM(C3:C5)</f>
        <v>90445.4</v>
      </c>
      <c r="D14" s="9">
        <f t="shared" ref="D14:I14" si="1">SUM(D3:D5)</f>
        <v>446.4</v>
      </c>
      <c r="E14" s="9">
        <f t="shared" si="1"/>
        <v>69281.83</v>
      </c>
      <c r="F14" s="9">
        <f t="shared" si="1"/>
        <v>18358.099999999999</v>
      </c>
      <c r="G14" s="9">
        <f t="shared" si="1"/>
        <v>613.4</v>
      </c>
      <c r="H14" s="9">
        <f t="shared" ref="H14" si="2">SUM(H3:H5)</f>
        <v>1633.5</v>
      </c>
      <c r="I14" s="9">
        <f t="shared" si="1"/>
        <v>32792.03</v>
      </c>
      <c r="J14" s="9">
        <f>SUM(J3:J5)+SUM(J7:J12)</f>
        <v>31010.569096236115</v>
      </c>
      <c r="K14" s="16">
        <f>SUM(K3:K5)+SUM(K7:K12)</f>
        <v>1965.61</v>
      </c>
      <c r="M14" s="19">
        <f>SUM(M3:M13)</f>
        <v>1000.3409385882619</v>
      </c>
    </row>
    <row r="15" spans="1:13" ht="15.75" thickBot="1" x14ac:dyDescent="0.3">
      <c r="A15" s="26" t="s">
        <v>19</v>
      </c>
      <c r="B15" s="27"/>
      <c r="C15" s="17">
        <f>+C14/$L$1</f>
        <v>2917.5935483870967</v>
      </c>
      <c r="D15" s="17">
        <f t="shared" ref="D15:K15" si="3">+D14/$L$1</f>
        <v>14.399999999999999</v>
      </c>
      <c r="E15" s="17">
        <f t="shared" si="3"/>
        <v>2234.8977419354837</v>
      </c>
      <c r="F15" s="17">
        <f t="shared" si="3"/>
        <v>592.19677419354832</v>
      </c>
      <c r="G15" s="17">
        <f t="shared" si="3"/>
        <v>19.787096774193547</v>
      </c>
      <c r="H15" s="17">
        <f t="shared" ref="H15" si="4">+H14/$L$1</f>
        <v>52.693548387096776</v>
      </c>
      <c r="I15" s="17">
        <f t="shared" si="3"/>
        <v>1057.8074193548387</v>
      </c>
      <c r="J15" s="17">
        <f t="shared" si="3"/>
        <v>1000.3409385882618</v>
      </c>
      <c r="K15" s="18">
        <f t="shared" si="3"/>
        <v>63.406774193548387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M3" sqref="M3:M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44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+[3]Refinerías!$X$6</f>
        <v>27477.808974</v>
      </c>
      <c r="C3" s="8">
        <f>+[3]Refinerías!$H$6</f>
        <v>47629.1</v>
      </c>
      <c r="D3" s="8"/>
      <c r="E3" s="8">
        <f>+[3]Refinerías!$M$6</f>
        <v>36686.5</v>
      </c>
      <c r="F3" s="8">
        <f>+[3]Refinerías!$L$6</f>
        <v>7035.7</v>
      </c>
      <c r="G3" s="8">
        <f>+[3]Refinerías!$J$6</f>
        <v>0</v>
      </c>
      <c r="H3" s="8">
        <f>+[3]Refinerías!$K$6</f>
        <v>1124.7</v>
      </c>
      <c r="I3" s="8">
        <f>+[3]Refinerías!$O$6</f>
        <v>21066.2</v>
      </c>
      <c r="J3" s="8">
        <f>+[3]Refinerías!$Y$6</f>
        <v>5613</v>
      </c>
      <c r="K3" s="14">
        <f>+[3]Refinerías!$R$6</f>
        <v>2102.0100000000002</v>
      </c>
      <c r="M3" s="19">
        <f>+J3/$L$1</f>
        <v>187.1</v>
      </c>
    </row>
    <row r="4" spans="1:13" ht="15.75" customHeight="1" thickBot="1" x14ac:dyDescent="0.3">
      <c r="A4" s="15" t="s">
        <v>21</v>
      </c>
      <c r="B4" s="7">
        <f>+[3]Refinerías!$X$19</f>
        <v>21357.015899999999</v>
      </c>
      <c r="C4" s="9">
        <f>+[3]Refinerías!$H$19</f>
        <v>36122.9</v>
      </c>
      <c r="D4" s="9">
        <f>+[3]Refinerías!$I$19</f>
        <v>0</v>
      </c>
      <c r="E4" s="9">
        <f>+[3]Refinerías!$M$19</f>
        <v>29295.599999999999</v>
      </c>
      <c r="F4" s="9">
        <f>+[3]Refinerías!$L$19</f>
        <v>7463.1</v>
      </c>
      <c r="G4" s="9"/>
      <c r="H4" s="9">
        <f>+[3]Refinerías!$K$19</f>
        <v>40.6</v>
      </c>
      <c r="I4" s="9">
        <f>+[3]Refinerías!$O$19</f>
        <v>10993.3</v>
      </c>
      <c r="J4" s="9">
        <f>+[3]Refinerías!$Y$19</f>
        <v>4194</v>
      </c>
      <c r="K4" s="16"/>
      <c r="M4" s="19">
        <f t="shared" ref="M4:M12" si="0">+J4/$L$1</f>
        <v>139.80000000000001</v>
      </c>
    </row>
    <row r="5" spans="1:13" ht="15.75" thickBot="1" x14ac:dyDescent="0.3">
      <c r="A5" s="13" t="s">
        <v>2</v>
      </c>
      <c r="B5" s="6">
        <f>+[3]Refinerías!$X$32</f>
        <v>3084.4885675999999</v>
      </c>
      <c r="C5" s="8">
        <f>+[3]Refinerías!$H$32</f>
        <v>4693.5</v>
      </c>
      <c r="D5" s="8"/>
      <c r="E5" s="8">
        <f>+[3]Refinerías!$M$32</f>
        <v>5355.5</v>
      </c>
      <c r="F5" s="8"/>
      <c r="G5" s="8"/>
      <c r="H5" s="8"/>
      <c r="I5" s="8">
        <f>+[3]Refinerías!$O$32</f>
        <v>1562.72</v>
      </c>
      <c r="J5" s="8">
        <f>+[3]Refinerías!$Y$32</f>
        <v>255.69270483000008</v>
      </c>
      <c r="K5" s="14"/>
      <c r="M5" s="19">
        <f t="shared" si="0"/>
        <v>8.5230901610000025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GLP'!$C$6</f>
        <v>8213.5965406150026</v>
      </c>
      <c r="K7" s="16"/>
      <c r="M7" s="19">
        <f t="shared" si="0"/>
        <v>273.78655135383343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GLP'!$D$6</f>
        <v>5601.5881389999995</v>
      </c>
      <c r="K8" s="14"/>
      <c r="M8" s="19">
        <f t="shared" si="0"/>
        <v>186.71960463333332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GLP'!$E$6</f>
        <v>3210.3240363</v>
      </c>
      <c r="K9" s="16"/>
      <c r="M9" s="19">
        <f t="shared" si="0"/>
        <v>107.01080121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GLP'!$F$6</f>
        <v>2301.3722966999994</v>
      </c>
      <c r="K10" s="14"/>
      <c r="M10" s="19">
        <f t="shared" si="0"/>
        <v>76.712409889999975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GLP'!$H$6</f>
        <v>715.27674512999988</v>
      </c>
      <c r="K11" s="16"/>
      <c r="M11" s="19">
        <f t="shared" si="0"/>
        <v>23.842558170999997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GLP'!$G$6</f>
        <v>643.38499999999999</v>
      </c>
      <c r="K12" s="14"/>
      <c r="M12" s="19">
        <f t="shared" si="0"/>
        <v>21.446166666666667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45</v>
      </c>
      <c r="B14" s="7">
        <f>SUM(B3:B5)</f>
        <v>51919.313441599996</v>
      </c>
      <c r="C14" s="9">
        <f>SUM(C3:C5)</f>
        <v>88445.5</v>
      </c>
      <c r="D14" s="9">
        <f t="shared" ref="D14:I14" si="1">SUM(D3:D5)</f>
        <v>0</v>
      </c>
      <c r="E14" s="9">
        <f t="shared" si="1"/>
        <v>71337.600000000006</v>
      </c>
      <c r="F14" s="9">
        <f t="shared" si="1"/>
        <v>14498.8</v>
      </c>
      <c r="G14" s="9">
        <f t="shared" si="1"/>
        <v>0</v>
      </c>
      <c r="H14" s="9">
        <f t="shared" ref="H14" si="2">SUM(H3:H5)</f>
        <v>1165.3</v>
      </c>
      <c r="I14" s="9">
        <f t="shared" si="1"/>
        <v>33622.22</v>
      </c>
      <c r="J14" s="9">
        <f>SUM(J3:J5)+SUM(J7:J12)</f>
        <v>30748.235462575001</v>
      </c>
      <c r="K14" s="16">
        <f>SUM(K3:K5)+SUM(K7:K12)</f>
        <v>2102.0100000000002</v>
      </c>
      <c r="M14" s="19">
        <f>SUM(M3:M13)</f>
        <v>1024.9411820858334</v>
      </c>
    </row>
    <row r="15" spans="1:13" ht="15.75" thickBot="1" x14ac:dyDescent="0.3">
      <c r="A15" s="26" t="s">
        <v>19</v>
      </c>
      <c r="B15" s="27"/>
      <c r="C15" s="17">
        <f>+C14/$L$1</f>
        <v>2948.1833333333334</v>
      </c>
      <c r="D15" s="17">
        <f t="shared" ref="D15:K15" si="3">+D14/$L$1</f>
        <v>0</v>
      </c>
      <c r="E15" s="17">
        <f t="shared" si="3"/>
        <v>2377.92</v>
      </c>
      <c r="F15" s="17">
        <f t="shared" si="3"/>
        <v>483.29333333333329</v>
      </c>
      <c r="G15" s="17">
        <f t="shared" si="3"/>
        <v>0</v>
      </c>
      <c r="H15" s="17">
        <f t="shared" ref="H15" si="4">+H14/$L$1</f>
        <v>38.843333333333334</v>
      </c>
      <c r="I15" s="17">
        <f t="shared" si="3"/>
        <v>1120.7406666666668</v>
      </c>
      <c r="J15" s="17">
        <f t="shared" si="3"/>
        <v>1024.9411820858334</v>
      </c>
      <c r="K15" s="18">
        <f t="shared" si="3"/>
        <v>70.067000000000007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M7" sqref="M7:M12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46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+[3]Refinerías!$X$7</f>
        <v>27452.684266451615</v>
      </c>
      <c r="C3" s="8">
        <f>+[3]Refinerías!$H$7</f>
        <v>50265.5</v>
      </c>
      <c r="D3" s="8"/>
      <c r="E3" s="8">
        <f>+[3]Refinerías!$M$7</f>
        <v>35011.9</v>
      </c>
      <c r="F3" s="8">
        <f>+[3]Refinerías!$L$7</f>
        <v>10029.6</v>
      </c>
      <c r="G3" s="8">
        <f>+[3]Refinerías!$J$7</f>
        <v>661.1</v>
      </c>
      <c r="H3" s="8">
        <f>+[3]Refinerías!$K$7</f>
        <v>1273.8</v>
      </c>
      <c r="I3" s="8">
        <f>+[3]Refinerías!$O$7</f>
        <v>21534.3</v>
      </c>
      <c r="J3" s="8">
        <f>+[3]Refinerías!$Y$7</f>
        <v>5735</v>
      </c>
      <c r="K3" s="14">
        <f>+[3]Refinerías!$R$7</f>
        <v>2061.42</v>
      </c>
      <c r="M3" s="19">
        <f>+J3/$L$1</f>
        <v>185</v>
      </c>
    </row>
    <row r="4" spans="1:13" ht="15.75" customHeight="1" thickBot="1" x14ac:dyDescent="0.3">
      <c r="A4" s="15" t="s">
        <v>21</v>
      </c>
      <c r="B4" s="7">
        <f>+[3]Refinerías!$X$20</f>
        <v>21585.883461290323</v>
      </c>
      <c r="C4" s="9">
        <f>+[3]Refinerías!$H$20</f>
        <v>36210.400000000001</v>
      </c>
      <c r="D4" s="9">
        <f>+[3]Refinerías!$I$20</f>
        <v>466.5</v>
      </c>
      <c r="E4" s="9">
        <f>+[3]Refinerías!$M$20</f>
        <v>31952</v>
      </c>
      <c r="F4" s="9">
        <f>+[3]Refinerías!$L$20</f>
        <v>8517.4</v>
      </c>
      <c r="G4" s="9"/>
      <c r="H4" s="9">
        <f>+[3]Refinerías!$K$20</f>
        <v>51.5</v>
      </c>
      <c r="I4" s="9">
        <f>+[3]Refinerías!$O$20</f>
        <v>11508.2</v>
      </c>
      <c r="J4" s="9">
        <f>+[3]Refinerías!$Y$20</f>
        <v>4507.4000000000005</v>
      </c>
      <c r="K4" s="16"/>
      <c r="M4" s="19">
        <f t="shared" ref="M4:M12" si="0">+J4/$L$1</f>
        <v>145.4</v>
      </c>
    </row>
    <row r="5" spans="1:13" ht="15.75" thickBot="1" x14ac:dyDescent="0.3">
      <c r="A5" s="13" t="s">
        <v>2</v>
      </c>
      <c r="B5" s="6">
        <f>+[3]Refinerías!$X$33</f>
        <v>3084.3129942580645</v>
      </c>
      <c r="C5" s="8">
        <f>+[3]Refinerías!$H$33</f>
        <v>5084.4799999999996</v>
      </c>
      <c r="D5" s="8"/>
      <c r="E5" s="8">
        <f>+[3]Refinerías!$M$33</f>
        <v>5750.38</v>
      </c>
      <c r="F5" s="8"/>
      <c r="G5" s="8"/>
      <c r="H5" s="8"/>
      <c r="I5" s="8">
        <f>+[3]Refinerías!$O$33</f>
        <v>1656.81</v>
      </c>
      <c r="J5" s="8">
        <f>+[3]Refinerías!$Y$33</f>
        <v>304.12047338000002</v>
      </c>
      <c r="K5" s="14"/>
      <c r="M5" s="19">
        <f t="shared" si="0"/>
        <v>9.810337850967743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GLP'!$C$7</f>
        <v>8452.8114987107401</v>
      </c>
      <c r="K7" s="16"/>
      <c r="M7" s="19">
        <f t="shared" si="0"/>
        <v>272.67133866808837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GLP'!$D$7</f>
        <v>5991.8407369999995</v>
      </c>
      <c r="K8" s="14"/>
      <c r="M8" s="19">
        <f t="shared" si="0"/>
        <v>193.28518506451613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GLP'!$E$7</f>
        <v>3468.5716992000007</v>
      </c>
      <c r="K9" s="16"/>
      <c r="M9" s="19">
        <f t="shared" si="0"/>
        <v>111.88940965161292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GLP'!$F$7</f>
        <v>2407.1655528000001</v>
      </c>
      <c r="K10" s="14"/>
      <c r="M10" s="19">
        <f t="shared" si="0"/>
        <v>77.650501703225814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GLP'!$H$7</f>
        <v>664.02704885000003</v>
      </c>
      <c r="K11" s="16"/>
      <c r="M11" s="19">
        <f t="shared" si="0"/>
        <v>21.420227382258066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GLP'!$G$7</f>
        <v>665.26499999999987</v>
      </c>
      <c r="K12" s="14"/>
      <c r="M12" s="19">
        <f t="shared" si="0"/>
        <v>21.460161290322578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47</v>
      </c>
      <c r="B14" s="7">
        <f>SUM(B3:B5)</f>
        <v>52122.880722000002</v>
      </c>
      <c r="C14" s="9">
        <f>SUM(C3:C5)</f>
        <v>91560.37999999999</v>
      </c>
      <c r="D14" s="9">
        <f t="shared" ref="D14:I14" si="1">SUM(D3:D5)</f>
        <v>466.5</v>
      </c>
      <c r="E14" s="9">
        <f t="shared" si="1"/>
        <v>72714.28</v>
      </c>
      <c r="F14" s="9">
        <f t="shared" si="1"/>
        <v>18547</v>
      </c>
      <c r="G14" s="9">
        <f t="shared" si="1"/>
        <v>661.1</v>
      </c>
      <c r="H14" s="9">
        <f t="shared" ref="H14" si="2">SUM(H3:H5)</f>
        <v>1325.3</v>
      </c>
      <c r="I14" s="9">
        <f t="shared" si="1"/>
        <v>34699.31</v>
      </c>
      <c r="J14" s="9">
        <f>SUM(J3:J5)+SUM(J7:J12)</f>
        <v>32196.202009940742</v>
      </c>
      <c r="K14" s="16">
        <f>SUM(K3:K5)+SUM(K7:K12)</f>
        <v>2061.42</v>
      </c>
      <c r="M14" s="19">
        <f>SUM(M3:M13)</f>
        <v>1038.5871616109916</v>
      </c>
    </row>
    <row r="15" spans="1:13" ht="15.75" thickBot="1" x14ac:dyDescent="0.3">
      <c r="A15" s="26" t="s">
        <v>19</v>
      </c>
      <c r="B15" s="27"/>
      <c r="C15" s="17">
        <f>+C14/$L$1</f>
        <v>2953.5606451612898</v>
      </c>
      <c r="D15" s="17">
        <f t="shared" ref="D15:K15" si="3">+D14/$L$1</f>
        <v>15.048387096774194</v>
      </c>
      <c r="E15" s="17">
        <f t="shared" si="3"/>
        <v>2345.6219354838709</v>
      </c>
      <c r="F15" s="17">
        <f t="shared" si="3"/>
        <v>598.29032258064512</v>
      </c>
      <c r="G15" s="17">
        <f t="shared" si="3"/>
        <v>21.325806451612905</v>
      </c>
      <c r="H15" s="17">
        <f t="shared" ref="H15" si="4">+H14/$L$1</f>
        <v>42.751612903225805</v>
      </c>
      <c r="I15" s="17">
        <f t="shared" si="3"/>
        <v>1119.3325806451612</v>
      </c>
      <c r="J15" s="17">
        <f t="shared" si="3"/>
        <v>1038.5871616109916</v>
      </c>
      <c r="K15" s="18">
        <f t="shared" si="3"/>
        <v>66.497419354838712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M3" sqref="M3:M1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48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+[3]Refinerías!$X$8</f>
        <v>27554.796125999997</v>
      </c>
      <c r="C3" s="8">
        <f>+[3]Refinerías!$H$8</f>
        <v>51475.6</v>
      </c>
      <c r="D3" s="8"/>
      <c r="E3" s="8">
        <f>+[3]Refinerías!$M$8</f>
        <v>34794.5</v>
      </c>
      <c r="F3" s="8">
        <f>+[3]Refinerías!$L$8</f>
        <v>8178.7</v>
      </c>
      <c r="G3" s="8">
        <f>+[3]Refinerías!$J$8</f>
        <v>665.5</v>
      </c>
      <c r="H3" s="8">
        <f>+[3]Refinerías!$K$8</f>
        <v>1383.5</v>
      </c>
      <c r="I3" s="8">
        <f>+[3]Refinerías!$O$8</f>
        <v>19686.7</v>
      </c>
      <c r="J3" s="8">
        <f>+[3]Refinerías!$Y$8</f>
        <v>5532</v>
      </c>
      <c r="K3" s="14">
        <f>+[3]Refinerías!$R$8</f>
        <v>1973.1</v>
      </c>
      <c r="M3" s="19">
        <f>+J3/$L$1</f>
        <v>184.4</v>
      </c>
    </row>
    <row r="4" spans="1:13" ht="15.75" customHeight="1" thickBot="1" x14ac:dyDescent="0.3">
      <c r="A4" s="15" t="s">
        <v>21</v>
      </c>
      <c r="B4" s="7">
        <f>+[3]Refinerías!$X$21</f>
        <v>21464.823071999999</v>
      </c>
      <c r="C4" s="9">
        <f>+[3]Refinerías!$H$21</f>
        <v>33933.300000000003</v>
      </c>
      <c r="D4" s="9">
        <f>+[3]Refinerías!$I$21</f>
        <v>458.4</v>
      </c>
      <c r="E4" s="9">
        <f>+[3]Refinerías!$M$21</f>
        <v>29066.6</v>
      </c>
      <c r="F4" s="9">
        <f>+[3]Refinerías!$L$21</f>
        <v>9156.6</v>
      </c>
      <c r="G4" s="9"/>
      <c r="H4" s="9">
        <f>+[3]Refinerías!$K$21</f>
        <v>40.5</v>
      </c>
      <c r="I4" s="9">
        <f>+[3]Refinerías!$O$21</f>
        <v>12746.7</v>
      </c>
      <c r="J4" s="9">
        <f>+[3]Refinerías!$Y$21</f>
        <v>4233</v>
      </c>
      <c r="K4" s="16"/>
      <c r="M4" s="19">
        <f t="shared" ref="M4:M12" si="0">+J4/$L$1</f>
        <v>141.1</v>
      </c>
    </row>
    <row r="5" spans="1:13" ht="15.75" thickBot="1" x14ac:dyDescent="0.3">
      <c r="A5" s="13" t="s">
        <v>2</v>
      </c>
      <c r="B5" s="6">
        <f>+[3]Refinerías!$X$34</f>
        <v>2834.8988205999999</v>
      </c>
      <c r="C5" s="8">
        <f>+[3]Refinerías!$H$34</f>
        <v>4983.58</v>
      </c>
      <c r="D5" s="8"/>
      <c r="E5" s="8">
        <f>+[3]Refinerías!$M$34</f>
        <v>5230.6000000000004</v>
      </c>
      <c r="F5" s="8"/>
      <c r="G5" s="8"/>
      <c r="H5" s="8"/>
      <c r="I5" s="8">
        <f>+[3]Refinerías!$O$34</f>
        <v>1065.04</v>
      </c>
      <c r="J5" s="8">
        <f>+[3]Refinerías!$Y$34</f>
        <v>320.67137920000005</v>
      </c>
      <c r="K5" s="14"/>
      <c r="M5" s="19">
        <f t="shared" si="0"/>
        <v>10.689045973333334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GLP'!$C$8</f>
        <v>7774.3025310593675</v>
      </c>
      <c r="K7" s="16"/>
      <c r="M7" s="19">
        <f t="shared" si="0"/>
        <v>259.14341770197893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GLP'!$D$8</f>
        <v>5832.5921739999994</v>
      </c>
      <c r="K8" s="14"/>
      <c r="M8" s="19">
        <f t="shared" si="0"/>
        <v>194.41973913333331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GLP'!$E$8</f>
        <v>3093.5362437999997</v>
      </c>
      <c r="K9" s="16"/>
      <c r="M9" s="19">
        <f t="shared" si="0"/>
        <v>103.11787479333333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GLP'!$F$8</f>
        <v>2271.9186801999995</v>
      </c>
      <c r="K10" s="14"/>
      <c r="M10" s="19">
        <f t="shared" si="0"/>
        <v>75.730622673333315</v>
      </c>
    </row>
    <row r="11" spans="1:13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GLP'!$H$8</f>
        <v>651.93300078999994</v>
      </c>
      <c r="K11" s="16"/>
      <c r="M11" s="19">
        <f t="shared" si="0"/>
        <v>21.73110002633333</v>
      </c>
    </row>
    <row r="12" spans="1:13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GLP'!$G$8</f>
        <v>656.3770836999679</v>
      </c>
      <c r="K12" s="14"/>
      <c r="M12" s="19">
        <f t="shared" si="0"/>
        <v>21.879236123332262</v>
      </c>
    </row>
    <row r="13" spans="1:13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3" ht="15.75" thickBot="1" x14ac:dyDescent="0.3">
      <c r="A14" s="11" t="s">
        <v>49</v>
      </c>
      <c r="B14" s="7">
        <f>SUM(B3:B5)</f>
        <v>51854.5180186</v>
      </c>
      <c r="C14" s="9">
        <f>SUM(C3:C5)</f>
        <v>90392.48</v>
      </c>
      <c r="D14" s="9">
        <f t="shared" ref="D14:I14" si="1">SUM(D3:D5)</f>
        <v>458.4</v>
      </c>
      <c r="E14" s="9">
        <f t="shared" si="1"/>
        <v>69091.7</v>
      </c>
      <c r="F14" s="9">
        <f t="shared" si="1"/>
        <v>17335.3</v>
      </c>
      <c r="G14" s="9">
        <f t="shared" si="1"/>
        <v>665.5</v>
      </c>
      <c r="H14" s="9">
        <f t="shared" ref="H14" si="2">SUM(H3:H5)</f>
        <v>1424</v>
      </c>
      <c r="I14" s="9">
        <f t="shared" si="1"/>
        <v>33498.44</v>
      </c>
      <c r="J14" s="9">
        <f>SUM(J3:J5)+SUM(J7:J12)</f>
        <v>30366.331092749337</v>
      </c>
      <c r="K14" s="16">
        <f>SUM(K3:K5)+SUM(K7:K12)</f>
        <v>1973.1</v>
      </c>
      <c r="M14" s="19">
        <f>SUM(M3:M13)</f>
        <v>1012.2110364249778</v>
      </c>
    </row>
    <row r="15" spans="1:13" ht="15.75" thickBot="1" x14ac:dyDescent="0.3">
      <c r="A15" s="26" t="s">
        <v>19</v>
      </c>
      <c r="B15" s="27"/>
      <c r="C15" s="17">
        <f>+C14/$L$1</f>
        <v>3013.0826666666667</v>
      </c>
      <c r="D15" s="17">
        <f t="shared" ref="D15:K15" si="3">+D14/$L$1</f>
        <v>15.28</v>
      </c>
      <c r="E15" s="17">
        <f t="shared" si="3"/>
        <v>2303.0566666666664</v>
      </c>
      <c r="F15" s="17">
        <f t="shared" si="3"/>
        <v>577.84333333333336</v>
      </c>
      <c r="G15" s="17">
        <f t="shared" si="3"/>
        <v>22.183333333333334</v>
      </c>
      <c r="H15" s="17">
        <f t="shared" ref="H15" si="4">+H14/$L$1</f>
        <v>47.466666666666669</v>
      </c>
      <c r="I15" s="17">
        <f t="shared" si="3"/>
        <v>1116.6146666666668</v>
      </c>
      <c r="J15" s="17">
        <f t="shared" si="3"/>
        <v>1012.2110364249779</v>
      </c>
      <c r="K15" s="18">
        <f t="shared" si="3"/>
        <v>65.77</v>
      </c>
    </row>
    <row r="16" spans="1:13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J7" sqref="J7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+[3]Refinerías!$X$9</f>
        <v>27496.895473548386</v>
      </c>
      <c r="C3" s="8">
        <f>+[3]Refinerías!$H$9</f>
        <v>50821.4</v>
      </c>
      <c r="D3" s="8"/>
      <c r="E3" s="8">
        <f>+[3]Refinerías!$M$9</f>
        <v>37010.9</v>
      </c>
      <c r="F3" s="8">
        <f>+[3]Refinerías!$L$9</f>
        <v>7450.3</v>
      </c>
      <c r="G3" s="8">
        <f>+[3]Refinerías!$J$9</f>
        <v>649.5</v>
      </c>
      <c r="H3" s="8">
        <f>+[3]Refinerías!$K$9</f>
        <v>1390.8</v>
      </c>
      <c r="I3" s="8">
        <f>+[3]Refinerías!$O$9</f>
        <v>21437.5</v>
      </c>
      <c r="J3" s="8">
        <f>+[3]Refinerías!$Y$9</f>
        <v>5741.2</v>
      </c>
      <c r="K3" s="14">
        <f>+[3]Refinerías!$R$9</f>
        <v>2035.16</v>
      </c>
      <c r="M3" s="19">
        <f>+J3/$L$1</f>
        <v>185.2</v>
      </c>
    </row>
    <row r="4" spans="1:13" ht="15.75" customHeight="1" thickBot="1" x14ac:dyDescent="0.3">
      <c r="A4" s="15" t="s">
        <v>21</v>
      </c>
      <c r="B4" s="7">
        <f>+[3]Refinerías!$X$22</f>
        <v>21152.23218580645</v>
      </c>
      <c r="C4" s="9">
        <f>+[3]Refinerías!$H$22</f>
        <v>30159.8</v>
      </c>
      <c r="D4" s="9">
        <f>+[3]Refinerías!$I$22</f>
        <v>0</v>
      </c>
      <c r="E4" s="9">
        <f>+[3]Refinerías!$M$22</f>
        <v>30098.6</v>
      </c>
      <c r="F4" s="9">
        <f>+[3]Refinerías!$L$22</f>
        <v>8843.5</v>
      </c>
      <c r="G4" s="9"/>
      <c r="H4" s="9">
        <f>+[3]Refinerías!$K$22</f>
        <v>0</v>
      </c>
      <c r="I4" s="9">
        <f>+[3]Refinerías!$O$22</f>
        <v>15815.3</v>
      </c>
      <c r="J4" s="9">
        <f>+[3]Refinerías!$Y$22</f>
        <v>3813</v>
      </c>
      <c r="K4" s="16"/>
      <c r="M4" s="19">
        <f t="shared" ref="M4:M12" si="0">+J4/$L$1</f>
        <v>123</v>
      </c>
    </row>
    <row r="5" spans="1:13" ht="15.75" thickBot="1" x14ac:dyDescent="0.3">
      <c r="A5" s="13" t="s">
        <v>2</v>
      </c>
      <c r="B5" s="6">
        <f>+[3]Refinerías!$X$35</f>
        <v>3183.7283556774191</v>
      </c>
      <c r="C5" s="8">
        <f>+[3]Refinerías!$H$35</f>
        <v>5133.51</v>
      </c>
      <c r="D5" s="8"/>
      <c r="E5" s="8">
        <f>+[3]Refinerías!$M$35</f>
        <v>6012.05</v>
      </c>
      <c r="F5" s="8"/>
      <c r="G5" s="8"/>
      <c r="H5" s="8"/>
      <c r="I5" s="8">
        <f>+[3]Refinerías!$O$35</f>
        <v>1437.1</v>
      </c>
      <c r="J5" s="8">
        <f>+[3]Refinerías!$Y$35</f>
        <v>335.17256704000005</v>
      </c>
      <c r="K5" s="14"/>
      <c r="M5" s="19">
        <f t="shared" si="0"/>
        <v>10.812018291612905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GLP'!$C$9</f>
        <v>8292.3883007202603</v>
      </c>
      <c r="K7" s="16"/>
      <c r="M7" s="19">
        <f t="shared" si="0"/>
        <v>267.49639679742774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GLP'!$D$9</f>
        <v>6196.0583630000001</v>
      </c>
      <c r="K8" s="14"/>
      <c r="M8" s="19">
        <f t="shared" si="0"/>
        <v>199.87285041935485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GLP'!$E$9</f>
        <v>3191.6132659</v>
      </c>
      <c r="K9" s="16"/>
      <c r="M9" s="19">
        <f t="shared" si="0"/>
        <v>102.95526664193548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GLP'!$F$9</f>
        <v>2118.3817150999998</v>
      </c>
      <c r="K10" s="14"/>
      <c r="M10" s="19">
        <f t="shared" si="0"/>
        <v>68.33489403548387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GLP'!$H$9</f>
        <v>661.43717495999988</v>
      </c>
      <c r="K11" s="16"/>
      <c r="L11" s="2"/>
      <c r="M11" s="19">
        <f t="shared" si="0"/>
        <v>21.336683063225802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GLP'!$G$9</f>
        <v>627.53937691733358</v>
      </c>
      <c r="K12" s="14"/>
      <c r="L12" s="2"/>
      <c r="M12" s="19">
        <f t="shared" si="0"/>
        <v>20.243205707010762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GLP'!$I$9</f>
        <v>473.39949999999999</v>
      </c>
      <c r="K13" s="16"/>
      <c r="L13" s="2"/>
      <c r="M13" s="19">
        <f t="shared" ref="M13" si="1">+J13/$L$1</f>
        <v>15.270951612903225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52</v>
      </c>
      <c r="B15" s="7">
        <f>SUM(B3:B5)</f>
        <v>51832.856015032259</v>
      </c>
      <c r="C15" s="9">
        <f>SUM(C3:C5)</f>
        <v>86114.709999999992</v>
      </c>
      <c r="D15" s="9">
        <f t="shared" ref="D15:I15" si="2">SUM(D3:D5)</f>
        <v>0</v>
      </c>
      <c r="E15" s="9">
        <f t="shared" si="2"/>
        <v>73121.55</v>
      </c>
      <c r="F15" s="9">
        <f t="shared" si="2"/>
        <v>16293.8</v>
      </c>
      <c r="G15" s="9">
        <f t="shared" si="2"/>
        <v>649.5</v>
      </c>
      <c r="H15" s="9">
        <f t="shared" si="2"/>
        <v>1390.8</v>
      </c>
      <c r="I15" s="9">
        <f t="shared" si="2"/>
        <v>38689.9</v>
      </c>
      <c r="J15" s="9">
        <f>SUM(J3:J5)+SUM(J7:J13)</f>
        <v>31450.190263637596</v>
      </c>
      <c r="K15" s="16">
        <f>SUM(K3:K5)+SUM(K7:K12)</f>
        <v>2035.16</v>
      </c>
      <c r="L15" s="2"/>
      <c r="M15" s="19">
        <f>SUM(M3:M14)</f>
        <v>1014.5222665689547</v>
      </c>
    </row>
    <row r="16" spans="1:13" s="1" customFormat="1" ht="15.75" thickBot="1" x14ac:dyDescent="0.3">
      <c r="A16" s="26" t="s">
        <v>19</v>
      </c>
      <c r="B16" s="27"/>
      <c r="C16" s="17">
        <f>+C15/$L$1</f>
        <v>2777.8938709677418</v>
      </c>
      <c r="D16" s="17">
        <f t="shared" ref="D16:K16" si="3">+D15/$L$1</f>
        <v>0</v>
      </c>
      <c r="E16" s="17">
        <f t="shared" si="3"/>
        <v>2358.7596774193548</v>
      </c>
      <c r="F16" s="17">
        <f t="shared" si="3"/>
        <v>525.60645161290324</v>
      </c>
      <c r="G16" s="17">
        <f t="shared" si="3"/>
        <v>20.951612903225808</v>
      </c>
      <c r="H16" s="17">
        <f t="shared" si="3"/>
        <v>44.864516129032253</v>
      </c>
      <c r="I16" s="17">
        <f t="shared" si="3"/>
        <v>1248.0612903225806</v>
      </c>
      <c r="J16" s="17">
        <f t="shared" si="3"/>
        <v>1014.5222665689547</v>
      </c>
      <c r="K16" s="18">
        <f t="shared" si="3"/>
        <v>65.650322580645167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L1" sqref="L1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54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+[3]Refinerías!$X$10</f>
        <v>26234.836958709675</v>
      </c>
      <c r="C3" s="8">
        <f>+[3]Refinerías!$H$10</f>
        <v>46968.7</v>
      </c>
      <c r="D3" s="8"/>
      <c r="E3" s="8">
        <f>+[3]Refinerías!$M$10</f>
        <v>32666.3</v>
      </c>
      <c r="F3" s="8">
        <f>+[3]Refinerías!$L$10</f>
        <v>7941.7</v>
      </c>
      <c r="G3" s="8">
        <f>+[3]Refinerías!$J$10</f>
        <v>659.3</v>
      </c>
      <c r="H3" s="8">
        <f>+[3]Refinerías!$K$10</f>
        <v>1664.4</v>
      </c>
      <c r="I3" s="8">
        <f>+[3]Refinerías!$O$10</f>
        <v>21678.5</v>
      </c>
      <c r="J3" s="8">
        <f>+[3]Refinerías!$Y$10</f>
        <v>5474.5999999999995</v>
      </c>
      <c r="K3" s="14">
        <f>+[3]Refinerías!$R$10</f>
        <v>1883.35</v>
      </c>
      <c r="M3" s="19">
        <f>+J3/$L$1</f>
        <v>176.6</v>
      </c>
    </row>
    <row r="4" spans="1:13" ht="15.75" customHeight="1" thickBot="1" x14ac:dyDescent="0.3">
      <c r="A4" s="15" t="s">
        <v>21</v>
      </c>
      <c r="B4" s="7">
        <f>+[3]Refinerías!$X$23</f>
        <v>21320.77853612903</v>
      </c>
      <c r="C4" s="9">
        <f>+[3]Refinerías!$H$23</f>
        <v>37550.5</v>
      </c>
      <c r="D4" s="9">
        <f>+[3]Refinerías!$I$23</f>
        <v>489.6</v>
      </c>
      <c r="E4" s="9">
        <f>+[3]Refinerías!$M$23</f>
        <v>28988.9</v>
      </c>
      <c r="F4" s="9">
        <f>+[3]Refinerías!$L$23</f>
        <v>10411.700000000001</v>
      </c>
      <c r="G4" s="9"/>
      <c r="H4" s="9">
        <f>+[3]Refinerías!$K$23</f>
        <v>29.3</v>
      </c>
      <c r="I4" s="9">
        <f>+[3]Refinerías!$O$23</f>
        <v>13563.3</v>
      </c>
      <c r="J4" s="9">
        <f>+[3]Refinerías!$Y$23</f>
        <v>4033.1</v>
      </c>
      <c r="K4" s="16"/>
      <c r="M4" s="19">
        <f t="shared" ref="M4:M13" si="0">+J4/$L$1</f>
        <v>130.1</v>
      </c>
    </row>
    <row r="5" spans="1:13" ht="15.75" thickBot="1" x14ac:dyDescent="0.3">
      <c r="A5" s="13" t="s">
        <v>2</v>
      </c>
      <c r="B5" s="6">
        <f>+[3]Refinerías!$X$36</f>
        <v>3026.536108838709</v>
      </c>
      <c r="C5" s="8">
        <f>+[3]Refinerías!$H$36</f>
        <v>4374.49</v>
      </c>
      <c r="D5" s="8"/>
      <c r="E5" s="8">
        <f>+[3]Refinerías!$M$36</f>
        <v>5587.3</v>
      </c>
      <c r="F5" s="8"/>
      <c r="G5" s="8"/>
      <c r="H5" s="8"/>
      <c r="I5" s="8">
        <f>+[3]Refinerías!$O$36</f>
        <v>1511.24</v>
      </c>
      <c r="J5" s="8">
        <f>+[3]Refinerías!$Y$36</f>
        <v>254.16577864000007</v>
      </c>
      <c r="K5" s="14"/>
      <c r="M5" s="19">
        <f t="shared" si="0"/>
        <v>8.1988960851612926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GLP'!$C$10</f>
        <v>8312.7901844709177</v>
      </c>
      <c r="K7" s="16"/>
      <c r="M7" s="19">
        <f t="shared" si="0"/>
        <v>268.15452207970702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GLP'!$D$10</f>
        <v>6103.9425229999979</v>
      </c>
      <c r="K8" s="14"/>
      <c r="M8" s="19">
        <f t="shared" si="0"/>
        <v>196.90137170967736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GLP'!$E$10</f>
        <v>2989.2247758000008</v>
      </c>
      <c r="K9" s="16"/>
      <c r="M9" s="19">
        <f t="shared" si="0"/>
        <v>96.42660567096776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GLP'!$F$10</f>
        <v>2284.9865231999997</v>
      </c>
      <c r="K10" s="14"/>
      <c r="M10" s="19">
        <f t="shared" si="0"/>
        <v>73.709242683870954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GLP'!$H$10</f>
        <v>624.1026959699999</v>
      </c>
      <c r="K11" s="16"/>
      <c r="L11" s="2"/>
      <c r="M11" s="19">
        <f t="shared" si="0"/>
        <v>20.13234503129032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GLP'!$G$10</f>
        <v>627.94247428814595</v>
      </c>
      <c r="K12" s="14"/>
      <c r="L12" s="2"/>
      <c r="M12" s="19">
        <f t="shared" si="0"/>
        <v>20.256208848004707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GLP'!$I$10</f>
        <v>7949</v>
      </c>
      <c r="K13" s="16"/>
      <c r="L13" s="2"/>
      <c r="M13" s="19">
        <f t="shared" si="0"/>
        <v>256.41935483870969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55</v>
      </c>
      <c r="B15" s="7">
        <f>SUM(B3:B5)</f>
        <v>50582.151603677412</v>
      </c>
      <c r="C15" s="9">
        <f>SUM(C3:C5)</f>
        <v>88893.69</v>
      </c>
      <c r="D15" s="9">
        <f t="shared" ref="D15:I15" si="1">SUM(D3:D5)</f>
        <v>489.6</v>
      </c>
      <c r="E15" s="9">
        <f t="shared" si="1"/>
        <v>67242.5</v>
      </c>
      <c r="F15" s="9">
        <f t="shared" si="1"/>
        <v>18353.400000000001</v>
      </c>
      <c r="G15" s="9">
        <f t="shared" si="1"/>
        <v>659.3</v>
      </c>
      <c r="H15" s="9">
        <f t="shared" si="1"/>
        <v>1693.7</v>
      </c>
      <c r="I15" s="9">
        <f t="shared" si="1"/>
        <v>36753.040000000001</v>
      </c>
      <c r="J15" s="9">
        <f>SUM(J3:J5)+SUM(J7:J13)</f>
        <v>38653.854955369061</v>
      </c>
      <c r="K15" s="16">
        <f>SUM(K3:K5)+SUM(K7:K12)</f>
        <v>1883.35</v>
      </c>
      <c r="L15" s="2"/>
      <c r="M15" s="19">
        <f>SUM(M3:M14)</f>
        <v>1246.8985469473891</v>
      </c>
    </row>
    <row r="16" spans="1:13" s="1" customFormat="1" ht="15.75" thickBot="1" x14ac:dyDescent="0.3">
      <c r="A16" s="26" t="s">
        <v>19</v>
      </c>
      <c r="B16" s="27"/>
      <c r="C16" s="17">
        <f>+C15/$L$1</f>
        <v>2867.5383870967744</v>
      </c>
      <c r="D16" s="17">
        <f t="shared" ref="D16:K16" si="2">+D15/$L$1</f>
        <v>15.793548387096775</v>
      </c>
      <c r="E16" s="17">
        <f t="shared" si="2"/>
        <v>2169.1129032258063</v>
      </c>
      <c r="F16" s="17">
        <f t="shared" si="2"/>
        <v>592.04516129032265</v>
      </c>
      <c r="G16" s="17">
        <f t="shared" si="2"/>
        <v>21.267741935483869</v>
      </c>
      <c r="H16" s="17">
        <f t="shared" si="2"/>
        <v>54.635483870967747</v>
      </c>
      <c r="I16" s="17">
        <f t="shared" si="2"/>
        <v>1185.5819354838709</v>
      </c>
      <c r="J16" s="17">
        <f t="shared" si="2"/>
        <v>1246.8985469473891</v>
      </c>
      <c r="K16" s="18">
        <f t="shared" si="2"/>
        <v>60.75322580645161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J7" sqref="J7:J13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56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+[3]Refinerías!$X$11</f>
        <v>27267.540959999998</v>
      </c>
      <c r="C3" s="8">
        <f>+[3]Refinerías!$H$11</f>
        <v>46301.5</v>
      </c>
      <c r="D3" s="8"/>
      <c r="E3" s="8">
        <f>+[3]Refinerías!$M$11</f>
        <v>31949.9</v>
      </c>
      <c r="F3" s="8">
        <f>+[3]Refinerías!$L$11</f>
        <v>10217.299999999999</v>
      </c>
      <c r="G3" s="8">
        <f>+[3]Refinerías!$J$11</f>
        <v>606.4</v>
      </c>
      <c r="H3" s="8">
        <f>+[3]Refinerías!$K$11</f>
        <v>1522.3</v>
      </c>
      <c r="I3" s="8">
        <f>+[3]Refinerías!$O$11</f>
        <v>21070.400000000001</v>
      </c>
      <c r="J3" s="8">
        <f>+[3]Refinerías!$Y$11</f>
        <v>5148</v>
      </c>
      <c r="K3" s="14">
        <f>+[3]Refinerías!$R$11</f>
        <v>1936.3</v>
      </c>
      <c r="M3" s="19">
        <f>+J3/$L$1</f>
        <v>171.6</v>
      </c>
    </row>
    <row r="4" spans="1:13" ht="15.75" customHeight="1" thickBot="1" x14ac:dyDescent="0.3">
      <c r="A4" s="15" t="s">
        <v>21</v>
      </c>
      <c r="B4" s="7">
        <f>+[3]Refinerías!$X$24</f>
        <v>19472.424092000001</v>
      </c>
      <c r="C4" s="9">
        <f>+[3]Refinerías!$H$24</f>
        <v>39589.1</v>
      </c>
      <c r="D4" s="9">
        <f>+[3]Refinerías!$I$24</f>
        <v>0</v>
      </c>
      <c r="E4" s="9">
        <f>+[3]Refinerías!$M$24</f>
        <v>21687.7</v>
      </c>
      <c r="F4" s="9">
        <f>+[3]Refinerías!$L$24</f>
        <v>10158.6</v>
      </c>
      <c r="G4" s="9"/>
      <c r="H4" s="9">
        <f>+[3]Refinerías!$K$24</f>
        <v>31</v>
      </c>
      <c r="I4" s="9">
        <f>+[3]Refinerías!$O$24</f>
        <v>7080.1</v>
      </c>
      <c r="J4" s="9">
        <f>+[3]Refinerías!$Y$24</f>
        <v>3633</v>
      </c>
      <c r="K4" s="16"/>
      <c r="M4" s="19">
        <f t="shared" ref="M4:M13" si="0">+J4/$L$1</f>
        <v>121.1</v>
      </c>
    </row>
    <row r="5" spans="1:13" ht="15.75" thickBot="1" x14ac:dyDescent="0.3">
      <c r="A5" s="13" t="s">
        <v>2</v>
      </c>
      <c r="B5" s="6">
        <f>+[3]Refinerías!$X$37</f>
        <v>3163.0188171999998</v>
      </c>
      <c r="C5" s="8">
        <f>+[3]Refinerías!$H$37</f>
        <v>4851.7</v>
      </c>
      <c r="D5" s="8"/>
      <c r="E5" s="8">
        <f>+[3]Refinerías!$M$37</f>
        <v>5713.2</v>
      </c>
      <c r="F5" s="8"/>
      <c r="G5" s="8"/>
      <c r="H5" s="8"/>
      <c r="I5" s="8">
        <f>+[3]Refinerías!$O$37</f>
        <v>1584.23</v>
      </c>
      <c r="J5" s="8">
        <f>+[3]Refinerías!$Y$37</f>
        <v>327.03501599999998</v>
      </c>
      <c r="K5" s="14"/>
      <c r="M5" s="19">
        <f t="shared" si="0"/>
        <v>10.9011672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GLP'!$C$11</f>
        <v>7795.9657328715339</v>
      </c>
      <c r="K7" s="16"/>
      <c r="M7" s="19">
        <f t="shared" si="0"/>
        <v>259.86552442905111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GLP'!$D$11</f>
        <v>5808.887177999999</v>
      </c>
      <c r="K8" s="14"/>
      <c r="M8" s="19">
        <f t="shared" si="0"/>
        <v>193.62957259999996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GLP'!$E$11</f>
        <v>4260.7470571999993</v>
      </c>
      <c r="K9" s="16"/>
      <c r="M9" s="19">
        <f t="shared" si="0"/>
        <v>142.02490190666666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GLP'!$F$11</f>
        <v>706.42663880000009</v>
      </c>
      <c r="K10" s="14"/>
      <c r="M10" s="19">
        <f t="shared" si="0"/>
        <v>23.54755462666667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GLP'!$H$11</f>
        <v>714.80502119000016</v>
      </c>
      <c r="K11" s="16"/>
      <c r="L11" s="2"/>
      <c r="M11" s="19">
        <f t="shared" si="0"/>
        <v>23.826834039666672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GLP'!$G$11</f>
        <v>516.05636421993313</v>
      </c>
      <c r="K12" s="14"/>
      <c r="L12" s="2"/>
      <c r="M12" s="19">
        <f t="shared" si="0"/>
        <v>17.201878807331106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GLP'!$I$11</f>
        <v>9326</v>
      </c>
      <c r="K13" s="16"/>
      <c r="L13" s="2"/>
      <c r="M13" s="19">
        <f t="shared" si="0"/>
        <v>310.86666666666667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57</v>
      </c>
      <c r="B15" s="7">
        <f>SUM(B3:B5)</f>
        <v>49902.983869199998</v>
      </c>
      <c r="C15" s="9">
        <f>SUM(C3:C5)</f>
        <v>90742.3</v>
      </c>
      <c r="D15" s="9">
        <f t="shared" ref="D15:I15" si="1">SUM(D3:D5)</f>
        <v>0</v>
      </c>
      <c r="E15" s="9">
        <f t="shared" si="1"/>
        <v>59350.8</v>
      </c>
      <c r="F15" s="9">
        <f t="shared" si="1"/>
        <v>20375.900000000001</v>
      </c>
      <c r="G15" s="9">
        <f t="shared" si="1"/>
        <v>606.4</v>
      </c>
      <c r="H15" s="9">
        <f t="shared" si="1"/>
        <v>1553.3</v>
      </c>
      <c r="I15" s="9">
        <f t="shared" si="1"/>
        <v>29734.73</v>
      </c>
      <c r="J15" s="9">
        <f>SUM(J3:J5)+SUM(J7:J13)</f>
        <v>38236.923008281468</v>
      </c>
      <c r="K15" s="16">
        <f>SUM(K3:K5)+SUM(K7:K12)</f>
        <v>1936.3</v>
      </c>
      <c r="L15" s="2"/>
      <c r="M15" s="19">
        <f>SUM(M3:M14)</f>
        <v>1274.5641002760487</v>
      </c>
    </row>
    <row r="16" spans="1:13" s="1" customFormat="1" ht="15.75" thickBot="1" x14ac:dyDescent="0.3">
      <c r="A16" s="26" t="s">
        <v>19</v>
      </c>
      <c r="B16" s="27"/>
      <c r="C16" s="17">
        <f>+C15/$L$1</f>
        <v>3024.7433333333333</v>
      </c>
      <c r="D16" s="17">
        <f t="shared" ref="D16:K16" si="2">+D15/$L$1</f>
        <v>0</v>
      </c>
      <c r="E16" s="17">
        <f t="shared" si="2"/>
        <v>1978.3600000000001</v>
      </c>
      <c r="F16" s="17">
        <f t="shared" si="2"/>
        <v>679.19666666666672</v>
      </c>
      <c r="G16" s="17">
        <f t="shared" si="2"/>
        <v>20.213333333333331</v>
      </c>
      <c r="H16" s="17">
        <f t="shared" si="2"/>
        <v>51.776666666666664</v>
      </c>
      <c r="I16" s="17">
        <f t="shared" si="2"/>
        <v>991.15766666666661</v>
      </c>
      <c r="J16" s="17">
        <f t="shared" si="2"/>
        <v>1274.564100276049</v>
      </c>
      <c r="K16" s="18">
        <f t="shared" si="2"/>
        <v>64.543333333333337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L1" sqref="L1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58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+[3]Refinerías!$X$12</f>
        <v>26832.428827741936</v>
      </c>
      <c r="C3" s="8">
        <f>+[3]Refinerías!$H$12</f>
        <v>48982.5</v>
      </c>
      <c r="D3" s="8"/>
      <c r="E3" s="8">
        <f>+[3]Refinerías!$M$12</f>
        <v>34760.1</v>
      </c>
      <c r="F3" s="8">
        <f>+[3]Refinerías!$L$12</f>
        <v>8056.7</v>
      </c>
      <c r="G3" s="8">
        <f>+[3]Refinerías!$J$12</f>
        <v>0</v>
      </c>
      <c r="H3" s="8">
        <f>+[3]Refinerías!$K$12</f>
        <v>1481</v>
      </c>
      <c r="I3" s="8">
        <f>+[3]Refinerías!$O$12</f>
        <v>18197.7</v>
      </c>
      <c r="J3" s="8">
        <f>+[3]Refinerías!$Y$12</f>
        <v>6045</v>
      </c>
      <c r="K3" s="14">
        <f>+[3]Refinerías!$R$12</f>
        <v>2096.36</v>
      </c>
      <c r="M3" s="19">
        <f>+J3/$L$1</f>
        <v>195</v>
      </c>
    </row>
    <row r="4" spans="1:13" ht="15.75" customHeight="1" thickBot="1" x14ac:dyDescent="0.3">
      <c r="A4" s="15" t="s">
        <v>21</v>
      </c>
      <c r="B4" s="7">
        <f>+[3]Refinerías!$X$25</f>
        <v>14111.166299999999</v>
      </c>
      <c r="C4" s="9">
        <f>+[3]Refinerías!$H$25</f>
        <v>27491.7</v>
      </c>
      <c r="D4" s="9">
        <f>+[3]Refinerías!$I$25</f>
        <v>504</v>
      </c>
      <c r="E4" s="9">
        <f>+[3]Refinerías!$M$25</f>
        <v>18397.099999999999</v>
      </c>
      <c r="F4" s="9">
        <f>+[3]Refinerías!$L$25</f>
        <v>6489.9</v>
      </c>
      <c r="G4" s="9"/>
      <c r="H4" s="9">
        <f>+[3]Refinerías!$K$25</f>
        <v>32.5</v>
      </c>
      <c r="I4" s="9">
        <f>+[3]Refinerías!$O$25</f>
        <v>5259.7</v>
      </c>
      <c r="J4" s="9">
        <f>+[3]Refinerías!$Y$25</f>
        <v>2796.2000000000003</v>
      </c>
      <c r="K4" s="16"/>
      <c r="M4" s="19">
        <f t="shared" ref="M4:M13" si="0">+J4/$L$1</f>
        <v>90.2</v>
      </c>
    </row>
    <row r="5" spans="1:13" ht="15.75" thickBot="1" x14ac:dyDescent="0.3">
      <c r="A5" s="13" t="s">
        <v>2</v>
      </c>
      <c r="B5" s="6">
        <f>+[3]Refinerías!$X$38</f>
        <v>3162.9699867096774</v>
      </c>
      <c r="C5" s="8">
        <f>+[3]Refinerías!$H$38</f>
        <v>5059.1000000000004</v>
      </c>
      <c r="D5" s="8"/>
      <c r="E5" s="8">
        <f>+[3]Refinerías!$M$38</f>
        <v>5994.76</v>
      </c>
      <c r="F5" s="8"/>
      <c r="G5" s="8"/>
      <c r="H5" s="8"/>
      <c r="I5" s="8">
        <f>+[3]Refinerías!$O$38</f>
        <v>1705.47</v>
      </c>
      <c r="J5" s="8">
        <f>+[3]Refinerías!$Y$38</f>
        <v>347.59418400000004</v>
      </c>
      <c r="K5" s="14"/>
      <c r="M5" s="19">
        <f t="shared" si="0"/>
        <v>11.212715612903228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GLP'!$C$12</f>
        <v>5708.7988024832575</v>
      </c>
      <c r="K7" s="16"/>
      <c r="M7" s="19">
        <f t="shared" si="0"/>
        <v>184.15480008010508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GLP'!$D$12</f>
        <v>5509.2902099999983</v>
      </c>
      <c r="K8" s="14"/>
      <c r="M8" s="19">
        <f t="shared" si="0"/>
        <v>177.719039032258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GLP'!$E$12</f>
        <v>5108.7360229999995</v>
      </c>
      <c r="K9" s="16"/>
      <c r="M9" s="19">
        <f t="shared" si="0"/>
        <v>164.79793622580644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GLP'!$F$12</f>
        <v>0</v>
      </c>
      <c r="K10" s="14"/>
      <c r="M10" s="19">
        <f t="shared" si="0"/>
        <v>0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GLP'!$H$12</f>
        <v>693.74665768999989</v>
      </c>
      <c r="K11" s="16"/>
      <c r="L11" s="2"/>
      <c r="M11" s="19">
        <f t="shared" si="0"/>
        <v>22.378924441612899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GLP'!$G$12</f>
        <v>615.74029156867425</v>
      </c>
      <c r="K12" s="14"/>
      <c r="L12" s="2"/>
      <c r="M12" s="19">
        <f t="shared" si="0"/>
        <v>19.862590050602396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GLP'!$I$12</f>
        <v>6731</v>
      </c>
      <c r="K13" s="16"/>
      <c r="L13" s="2"/>
      <c r="M13" s="19">
        <f t="shared" si="0"/>
        <v>217.12903225806451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59</v>
      </c>
      <c r="B15" s="7">
        <f>SUM(B3:B5)</f>
        <v>44106.565114451616</v>
      </c>
      <c r="C15" s="9">
        <f>SUM(C3:C5)</f>
        <v>81533.3</v>
      </c>
      <c r="D15" s="9">
        <f t="shared" ref="D15:I15" si="1">SUM(D3:D5)</f>
        <v>504</v>
      </c>
      <c r="E15" s="9">
        <f t="shared" si="1"/>
        <v>59151.96</v>
      </c>
      <c r="F15" s="9">
        <f t="shared" si="1"/>
        <v>14546.599999999999</v>
      </c>
      <c r="G15" s="9">
        <f t="shared" si="1"/>
        <v>0</v>
      </c>
      <c r="H15" s="9">
        <f t="shared" si="1"/>
        <v>1513.5</v>
      </c>
      <c r="I15" s="9">
        <f t="shared" si="1"/>
        <v>25162.870000000003</v>
      </c>
      <c r="J15" s="9">
        <f>SUM(J3:J5)+SUM(J7:J13)</f>
        <v>33556.106168741928</v>
      </c>
      <c r="K15" s="16">
        <f>SUM(K3:K5)+SUM(K7:K12)</f>
        <v>2096.36</v>
      </c>
      <c r="L15" s="2"/>
      <c r="M15" s="19">
        <f>SUM(M3:M14)</f>
        <v>1082.4550377013525</v>
      </c>
    </row>
    <row r="16" spans="1:13" s="1" customFormat="1" ht="15.75" thickBot="1" x14ac:dyDescent="0.3">
      <c r="A16" s="26" t="s">
        <v>19</v>
      </c>
      <c r="B16" s="27"/>
      <c r="C16" s="17">
        <f>+C15/$L$1</f>
        <v>2630.1064516129031</v>
      </c>
      <c r="D16" s="17">
        <f t="shared" ref="D16:K16" si="2">+D15/$L$1</f>
        <v>16.258064516129032</v>
      </c>
      <c r="E16" s="17">
        <f t="shared" si="2"/>
        <v>1908.1277419354838</v>
      </c>
      <c r="F16" s="17">
        <f t="shared" si="2"/>
        <v>469.24516129032253</v>
      </c>
      <c r="G16" s="17">
        <f t="shared" si="2"/>
        <v>0</v>
      </c>
      <c r="H16" s="17">
        <f t="shared" si="2"/>
        <v>48.822580645161288</v>
      </c>
      <c r="I16" s="17">
        <f t="shared" si="2"/>
        <v>811.70548387096778</v>
      </c>
      <c r="J16" s="17">
        <f t="shared" si="2"/>
        <v>1082.4550377013525</v>
      </c>
      <c r="K16" s="18">
        <f t="shared" si="2"/>
        <v>67.624516129032259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+[1]Refinerías!$X$7</f>
        <v>25221.002357419355</v>
      </c>
      <c r="C3" s="8">
        <f>+[1]Refinerías!$H$7</f>
        <v>49145.1</v>
      </c>
      <c r="D3" s="8"/>
      <c r="E3" s="8">
        <f>+[1]Refinerías!$M$7</f>
        <v>35948.300000000003</v>
      </c>
      <c r="F3" s="8">
        <f>+[1]Refinerías!$L$7</f>
        <v>5019.5</v>
      </c>
      <c r="G3" s="8">
        <f>+[1]Refinerías!$J$7</f>
        <v>602</v>
      </c>
      <c r="H3" s="8">
        <f>+[1]Refinerías!$K$7</f>
        <v>1663.7</v>
      </c>
      <c r="I3" s="8">
        <f>+[1]Refinerías!$O$7</f>
        <v>17536.3</v>
      </c>
      <c r="J3" s="8">
        <f>+[1]Refinerías!$Y$7</f>
        <v>5369.2</v>
      </c>
      <c r="K3" s="14">
        <f>+[1]Refinerías!$R$7</f>
        <v>2033.72</v>
      </c>
    </row>
    <row r="4" spans="1:12" ht="15.75" customHeight="1" thickBot="1" x14ac:dyDescent="0.3">
      <c r="A4" s="15" t="s">
        <v>21</v>
      </c>
      <c r="B4" s="7">
        <f>+[1]Refinerías!$X$20</f>
        <v>19142.377319999996</v>
      </c>
      <c r="C4" s="9">
        <f>+[1]Refinerías!$H$20</f>
        <v>26742.2</v>
      </c>
      <c r="D4" s="9">
        <f>+[1]Refinerías!$I$20</f>
        <v>381.9</v>
      </c>
      <c r="E4" s="9">
        <f>+[1]Refinerías!$M$20</f>
        <v>27982.5</v>
      </c>
      <c r="F4" s="9">
        <f>+[1]Refinerías!$L$20</f>
        <v>4842.2</v>
      </c>
      <c r="G4" s="9"/>
      <c r="H4" s="9">
        <f>+[1]Refinerías!$K$20</f>
        <v>42.4</v>
      </c>
      <c r="I4" s="9">
        <f>+[1]Refinerías!$O$20</f>
        <v>16145.7</v>
      </c>
      <c r="J4" s="9">
        <f>+[1]Refinerías!$Y$20</f>
        <v>3137.2000000000003</v>
      </c>
      <c r="K4" s="16"/>
    </row>
    <row r="5" spans="1:12" ht="15.75" thickBot="1" x14ac:dyDescent="0.3">
      <c r="A5" s="13" t="s">
        <v>2</v>
      </c>
      <c r="B5" s="6">
        <f>+[1]Refinerías!$X$33</f>
        <v>3003.11776316129</v>
      </c>
      <c r="C5" s="8">
        <f>+[1]Refinerías!$H$33</f>
        <v>4747.28</v>
      </c>
      <c r="D5" s="8"/>
      <c r="E5" s="8">
        <f>+[1]Refinerías!$M$33</f>
        <v>5333.02</v>
      </c>
      <c r="F5" s="8"/>
      <c r="G5" s="8"/>
      <c r="H5" s="8"/>
      <c r="I5" s="8">
        <f>+[1]Refinerías!$O$33</f>
        <v>1699.76</v>
      </c>
      <c r="J5" s="8">
        <f>+[1]Refinerías!$Y$33</f>
        <v>8107.4413625950265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GLP'!$C$7</f>
        <v>6952.6336299693485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GLP'!$D$7</f>
        <v>5281.1020520000002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GLP'!$E$7</f>
        <v>4021.9365919999987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GLP'!$F$7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GLP'!$H$7</f>
        <v>597.62726683999983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GLP'!$G$7</f>
        <v>0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22</v>
      </c>
      <c r="B14" s="7">
        <f>SUM(B3:B5)</f>
        <v>47366.497440580635</v>
      </c>
      <c r="C14" s="9">
        <f>SUM(C3:C5)</f>
        <v>80634.58</v>
      </c>
      <c r="D14" s="9">
        <f t="shared" ref="D14:I14" si="0">SUM(D3:D5)</f>
        <v>381.9</v>
      </c>
      <c r="E14" s="9">
        <f t="shared" si="0"/>
        <v>69263.820000000007</v>
      </c>
      <c r="F14" s="9">
        <f t="shared" si="0"/>
        <v>9861.7000000000007</v>
      </c>
      <c r="G14" s="9">
        <f t="shared" si="0"/>
        <v>602</v>
      </c>
      <c r="H14" s="9">
        <f t="shared" ref="H14" si="1">SUM(H3:H5)</f>
        <v>1706.1000000000001</v>
      </c>
      <c r="I14" s="9">
        <f t="shared" si="0"/>
        <v>35381.760000000002</v>
      </c>
      <c r="J14" s="9">
        <f>SUM(J3:J5)+SUM(J7:J12)</f>
        <v>33467.140903404375</v>
      </c>
      <c r="K14" s="16">
        <f>SUM(K3:K5)+SUM(K7:K12)</f>
        <v>2033.72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2601.1154838709676</v>
      </c>
      <c r="D15" s="17">
        <f t="shared" si="2"/>
        <v>12.319354838709677</v>
      </c>
      <c r="E15" s="17">
        <f t="shared" si="2"/>
        <v>2234.3167741935486</v>
      </c>
      <c r="F15" s="17">
        <f t="shared" si="2"/>
        <v>318.11935483870968</v>
      </c>
      <c r="G15" s="17">
        <f t="shared" si="2"/>
        <v>19.419354838709676</v>
      </c>
      <c r="H15" s="17">
        <f t="shared" ref="H15" si="3">+H14/$L$1</f>
        <v>55.035483870967745</v>
      </c>
      <c r="I15" s="17">
        <f t="shared" si="2"/>
        <v>1141.3470967741937</v>
      </c>
      <c r="J15" s="17">
        <f t="shared" si="2"/>
        <v>1079.5851904323993</v>
      </c>
      <c r="K15" s="18">
        <f t="shared" si="2"/>
        <v>65.60387096774194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B3" sqref="B3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60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+[3]Refinerías!$X$13</f>
        <v>24471.179743999997</v>
      </c>
      <c r="C3" s="8">
        <f>+[3]Refinerías!$H$13</f>
        <v>50268.800000000003</v>
      </c>
      <c r="D3" s="8"/>
      <c r="E3" s="8">
        <f>+[3]Refinerías!$M$13</f>
        <v>29813.1</v>
      </c>
      <c r="F3" s="8">
        <f>+[3]Refinerías!$L$13</f>
        <v>8367.5</v>
      </c>
      <c r="G3" s="8">
        <f>+[3]Refinerías!$J$13</f>
        <v>622.4</v>
      </c>
      <c r="H3" s="8">
        <f>+[3]Refinerías!$K$13</f>
        <v>953.6</v>
      </c>
      <c r="I3" s="8">
        <f>+[3]Refinerías!$O$13</f>
        <v>14908.6</v>
      </c>
      <c r="J3" s="8">
        <f>+[3]Refinerías!$Y$13</f>
        <v>4749</v>
      </c>
      <c r="K3" s="14">
        <f>+[3]Refinerías!$R$13</f>
        <v>2186.5</v>
      </c>
      <c r="M3" s="19">
        <f>+J3/$L$1</f>
        <v>158.30000000000001</v>
      </c>
    </row>
    <row r="4" spans="1:13" ht="15.75" customHeight="1" thickBot="1" x14ac:dyDescent="0.3">
      <c r="A4" s="15" t="s">
        <v>21</v>
      </c>
      <c r="B4" s="7">
        <f>+[3]Refinerías!$X$26</f>
        <v>23597.547489999997</v>
      </c>
      <c r="C4" s="9">
        <f>+[3]Refinerías!$H$26</f>
        <v>40681.599999999999</v>
      </c>
      <c r="D4" s="9">
        <f>+[3]Refinerías!$I$26</f>
        <v>0</v>
      </c>
      <c r="E4" s="9">
        <f>+[3]Refinerías!$M$26</f>
        <v>34070.300000000003</v>
      </c>
      <c r="F4" s="9">
        <f>+[3]Refinerías!$L$26</f>
        <v>8829.7000000000007</v>
      </c>
      <c r="G4" s="9"/>
      <c r="H4" s="9">
        <f>+[3]Refinerías!$K$26</f>
        <v>40.6</v>
      </c>
      <c r="I4" s="9">
        <f>+[3]Refinerías!$O$26</f>
        <v>16688.599999999999</v>
      </c>
      <c r="J4" s="9">
        <f>+[3]Refinerías!$Y$26</f>
        <v>4035</v>
      </c>
      <c r="K4" s="16"/>
      <c r="M4" s="19">
        <f t="shared" ref="M4:M13" si="0">+J4/$L$1</f>
        <v>134.5</v>
      </c>
    </row>
    <row r="5" spans="1:13" ht="15.75" thickBot="1" x14ac:dyDescent="0.3">
      <c r="A5" s="13" t="s">
        <v>2</v>
      </c>
      <c r="B5" s="6">
        <f>+[3]Refinerías!$X$39</f>
        <v>3184.2112499999998</v>
      </c>
      <c r="C5" s="8">
        <f>+[3]Refinerías!$H$39</f>
        <v>4940.04</v>
      </c>
      <c r="D5" s="8"/>
      <c r="E5" s="8">
        <f>+[3]Refinerías!$M$39</f>
        <v>5892.46</v>
      </c>
      <c r="F5" s="8"/>
      <c r="G5" s="8"/>
      <c r="H5" s="8"/>
      <c r="I5" s="8">
        <f>+[3]Refinerías!$O$39</f>
        <v>1311.5</v>
      </c>
      <c r="J5" s="8">
        <f>+[3]Refinerías!$Y$39</f>
        <v>337.69579479000015</v>
      </c>
      <c r="K5" s="14"/>
      <c r="M5" s="19">
        <f t="shared" si="0"/>
        <v>11.256526493000004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GLP'!$C$13</f>
        <v>5155.5086788212029</v>
      </c>
      <c r="K7" s="16"/>
      <c r="M7" s="19">
        <f t="shared" si="0"/>
        <v>171.8502892940401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GLP'!$D$13</f>
        <v>5393.890018000001</v>
      </c>
      <c r="K8" s="14"/>
      <c r="M8" s="19">
        <f t="shared" si="0"/>
        <v>179.79633393333336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GLP'!$E$13</f>
        <v>5086.3273019999997</v>
      </c>
      <c r="K9" s="16"/>
      <c r="M9" s="19">
        <f t="shared" si="0"/>
        <v>169.5442434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GLP'!$F$13</f>
        <v>0</v>
      </c>
      <c r="K10" s="14"/>
      <c r="M10" s="19">
        <f t="shared" si="0"/>
        <v>0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GLP'!$H$13</f>
        <v>681.85085259999994</v>
      </c>
      <c r="K11" s="16"/>
      <c r="L11" s="2"/>
      <c r="M11" s="19">
        <f t="shared" si="0"/>
        <v>22.728361753333331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GLP'!$G$13</f>
        <v>605.67283092145158</v>
      </c>
      <c r="K12" s="14"/>
      <c r="L12" s="2"/>
      <c r="M12" s="19">
        <f t="shared" si="0"/>
        <v>20.189094364048387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GLP'!$I$13</f>
        <v>7644</v>
      </c>
      <c r="K13" s="16"/>
      <c r="L13" s="2"/>
      <c r="M13" s="19">
        <f t="shared" si="0"/>
        <v>254.8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61</v>
      </c>
      <c r="B15" s="7">
        <f>SUM(B3:B5)</f>
        <v>51252.938483999991</v>
      </c>
      <c r="C15" s="9">
        <f>SUM(C3:C5)</f>
        <v>95890.439999999988</v>
      </c>
      <c r="D15" s="9">
        <f t="shared" ref="D15:I15" si="1">SUM(D3:D5)</f>
        <v>0</v>
      </c>
      <c r="E15" s="9">
        <f t="shared" si="1"/>
        <v>69775.86</v>
      </c>
      <c r="F15" s="9">
        <f t="shared" si="1"/>
        <v>17197.2</v>
      </c>
      <c r="G15" s="9">
        <f t="shared" si="1"/>
        <v>622.4</v>
      </c>
      <c r="H15" s="9">
        <f t="shared" si="1"/>
        <v>994.2</v>
      </c>
      <c r="I15" s="9">
        <f t="shared" si="1"/>
        <v>32908.699999999997</v>
      </c>
      <c r="J15" s="9">
        <f>SUM(J3:J5)+SUM(J7:J13)</f>
        <v>33688.945477132656</v>
      </c>
      <c r="K15" s="16">
        <f>SUM(K3:K5)+SUM(K7:K12)</f>
        <v>2186.5</v>
      </c>
      <c r="L15" s="2"/>
      <c r="M15" s="19">
        <f>SUM(M3:M14)</f>
        <v>1122.9648492377553</v>
      </c>
    </row>
    <row r="16" spans="1:13" s="1" customFormat="1" ht="15.75" thickBot="1" x14ac:dyDescent="0.3">
      <c r="A16" s="26" t="s">
        <v>19</v>
      </c>
      <c r="B16" s="27"/>
      <c r="C16" s="17">
        <f>+C15/$L$1</f>
        <v>3196.3479999999995</v>
      </c>
      <c r="D16" s="17">
        <f t="shared" ref="D16:K16" si="2">+D15/$L$1</f>
        <v>0</v>
      </c>
      <c r="E16" s="17">
        <f t="shared" si="2"/>
        <v>2325.8620000000001</v>
      </c>
      <c r="F16" s="17">
        <f t="shared" si="2"/>
        <v>573.24</v>
      </c>
      <c r="G16" s="17">
        <f t="shared" si="2"/>
        <v>20.746666666666666</v>
      </c>
      <c r="H16" s="17">
        <f t="shared" si="2"/>
        <v>33.14</v>
      </c>
      <c r="I16" s="17">
        <f t="shared" si="2"/>
        <v>1096.9566666666665</v>
      </c>
      <c r="J16" s="17">
        <f t="shared" si="2"/>
        <v>1122.9648492377553</v>
      </c>
      <c r="K16" s="18">
        <f t="shared" si="2"/>
        <v>72.88333333333334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B3" sqref="B3"/>
    </sheetView>
  </sheetViews>
  <sheetFormatPr baseColWidth="10" defaultRowHeight="15" x14ac:dyDescent="0.25"/>
  <cols>
    <col min="1" max="1" width="21.140625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3" ht="29.25" customHeight="1" thickBot="1" x14ac:dyDescent="0.3">
      <c r="A1" s="20" t="s">
        <v>62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3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3" ht="15.75" thickBot="1" x14ac:dyDescent="0.3">
      <c r="A3" s="13" t="s">
        <v>1</v>
      </c>
      <c r="B3" s="6">
        <f>+[3]Refinerías!$X$14</f>
        <v>27271.578605806455</v>
      </c>
      <c r="C3" s="8">
        <f>+[3]Refinerías!$H$14</f>
        <v>48212.800000000003</v>
      </c>
      <c r="D3" s="8"/>
      <c r="E3" s="8">
        <f>+[3]Refinerías!$M$14</f>
        <v>34432.5</v>
      </c>
      <c r="F3" s="8">
        <f>+[3]Refinerías!$L$14</f>
        <v>9749.2999999999993</v>
      </c>
      <c r="G3" s="8">
        <f>+[3]Refinerías!$J$14</f>
        <v>619.79999999999995</v>
      </c>
      <c r="H3" s="8">
        <f>+[3]Refinerías!$K$14</f>
        <v>1336</v>
      </c>
      <c r="I3" s="8">
        <f>+[3]Refinerías!$O$14</f>
        <v>17721.099999999999</v>
      </c>
      <c r="J3" s="8">
        <f>+[3]Refinerías!$Y$14</f>
        <v>5843.5</v>
      </c>
      <c r="K3" s="14">
        <f>+[3]Refinerías!$R$14</f>
        <v>2163.21</v>
      </c>
      <c r="M3" s="19">
        <f>+J3/$L$1</f>
        <v>188.5</v>
      </c>
    </row>
    <row r="4" spans="1:13" ht="15.75" customHeight="1" thickBot="1" x14ac:dyDescent="0.3">
      <c r="A4" s="15" t="s">
        <v>21</v>
      </c>
      <c r="B4" s="7">
        <f>+[3]Refinerías!$X$27</f>
        <v>24216.014055483869</v>
      </c>
      <c r="C4" s="9">
        <f>+[3]Refinerías!$H$27</f>
        <v>43225.3</v>
      </c>
      <c r="D4" s="9">
        <f>+[3]Refinerías!$I$27</f>
        <v>487.2</v>
      </c>
      <c r="E4" s="9">
        <f>+[3]Refinerías!$M$27</f>
        <v>35553.4</v>
      </c>
      <c r="F4" s="9">
        <f>+[3]Refinerías!$L$27</f>
        <v>10022.200000000001</v>
      </c>
      <c r="G4" s="9"/>
      <c r="H4" s="9">
        <f>+[3]Refinerías!$K$27</f>
        <v>37.6</v>
      </c>
      <c r="I4" s="9">
        <f>+[3]Refinerías!$O$27</f>
        <v>15434.9</v>
      </c>
      <c r="J4" s="9">
        <f>+[3]Refinerías!$Y$27</f>
        <v>4631.4000000000005</v>
      </c>
      <c r="K4" s="16"/>
      <c r="M4" s="19">
        <f t="shared" ref="M4:M13" si="0">+J4/$L$1</f>
        <v>149.4</v>
      </c>
    </row>
    <row r="5" spans="1:13" ht="15.75" thickBot="1" x14ac:dyDescent="0.3">
      <c r="A5" s="13" t="s">
        <v>2</v>
      </c>
      <c r="B5" s="6">
        <f>+[3]Refinerías!$X$40</f>
        <v>3181.4538828387094</v>
      </c>
      <c r="C5" s="8">
        <f>+[3]Refinerías!$H$40</f>
        <v>5106.41</v>
      </c>
      <c r="D5" s="8"/>
      <c r="E5" s="8">
        <f>+[3]Refinerías!$M$40</f>
        <v>6123.42</v>
      </c>
      <c r="F5" s="8"/>
      <c r="G5" s="8"/>
      <c r="H5" s="8"/>
      <c r="I5" s="8">
        <f>+[3]Refinerías!$O$40</f>
        <v>1576.35</v>
      </c>
      <c r="J5" s="8">
        <f>+[3]Refinerías!$Y$40</f>
        <v>321.44508541999994</v>
      </c>
      <c r="K5" s="14"/>
      <c r="M5" s="19">
        <f t="shared" si="0"/>
        <v>10.369196303870966</v>
      </c>
    </row>
    <row r="6" spans="1:13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3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+'[3]Plantas GLP'!$C$14</f>
        <v>4744.3026586635697</v>
      </c>
      <c r="K7" s="16"/>
      <c r="M7" s="19">
        <f t="shared" si="0"/>
        <v>153.04202124721192</v>
      </c>
    </row>
    <row r="8" spans="1:13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+'[3]Plantas GLP'!$D$14</f>
        <v>5616.3970406360286</v>
      </c>
      <c r="K8" s="14"/>
      <c r="M8" s="19">
        <f t="shared" si="0"/>
        <v>181.17409808503319</v>
      </c>
    </row>
    <row r="9" spans="1:13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+'[3]Plantas GLP'!$E$14</f>
        <v>4918.5591309999991</v>
      </c>
      <c r="K9" s="16"/>
      <c r="M9" s="19">
        <f t="shared" si="0"/>
        <v>158.66319777419352</v>
      </c>
    </row>
    <row r="10" spans="1:13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+'[3]Plantas GLP'!$F$14</f>
        <v>0</v>
      </c>
      <c r="K10" s="14"/>
      <c r="M10" s="19">
        <f t="shared" si="0"/>
        <v>0</v>
      </c>
    </row>
    <row r="11" spans="1:13" s="1" customFormat="1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+'[3]Plantas GLP'!$H$14</f>
        <v>633.505</v>
      </c>
      <c r="K11" s="16"/>
      <c r="L11" s="2"/>
      <c r="M11" s="19">
        <f t="shared" si="0"/>
        <v>20.435645161290321</v>
      </c>
    </row>
    <row r="12" spans="1:13" s="1" customFormat="1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+'[3]Plantas GLP'!$G$14</f>
        <v>629.69152732147552</v>
      </c>
      <c r="K12" s="14"/>
      <c r="L12" s="2"/>
      <c r="M12" s="19">
        <f t="shared" si="0"/>
        <v>20.312629913595984</v>
      </c>
    </row>
    <row r="13" spans="1:13" s="1" customFormat="1" ht="15.75" customHeight="1" thickBot="1" x14ac:dyDescent="0.3">
      <c r="A13" s="15" t="s">
        <v>53</v>
      </c>
      <c r="B13" s="5"/>
      <c r="C13" s="5"/>
      <c r="D13" s="5"/>
      <c r="E13" s="5"/>
      <c r="F13" s="5"/>
      <c r="G13" s="5"/>
      <c r="H13" s="5"/>
      <c r="I13" s="5"/>
      <c r="J13" s="9">
        <f>+'[3]Plantas GLP'!$I$14</f>
        <v>6914</v>
      </c>
      <c r="K13" s="16"/>
      <c r="L13" s="2"/>
      <c r="M13" s="19">
        <f t="shared" si="0"/>
        <v>223.03225806451613</v>
      </c>
    </row>
    <row r="14" spans="1:13" s="1" customFormat="1" ht="3" customHeight="1" thickBo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M14" s="2"/>
    </row>
    <row r="15" spans="1:13" s="1" customFormat="1" ht="15.75" thickBot="1" x14ac:dyDescent="0.3">
      <c r="A15" s="11" t="s">
        <v>63</v>
      </c>
      <c r="B15" s="7">
        <f>SUM(B3:B5)</f>
        <v>54669.046544129036</v>
      </c>
      <c r="C15" s="9">
        <f>SUM(C3:C5)</f>
        <v>96544.510000000009</v>
      </c>
      <c r="D15" s="9">
        <f t="shared" ref="D15:I15" si="1">SUM(D3:D5)</f>
        <v>487.2</v>
      </c>
      <c r="E15" s="9">
        <f t="shared" si="1"/>
        <v>76109.319999999992</v>
      </c>
      <c r="F15" s="9">
        <f t="shared" si="1"/>
        <v>19771.5</v>
      </c>
      <c r="G15" s="9">
        <f t="shared" si="1"/>
        <v>619.79999999999995</v>
      </c>
      <c r="H15" s="9">
        <f t="shared" si="1"/>
        <v>1373.6</v>
      </c>
      <c r="I15" s="9">
        <f t="shared" si="1"/>
        <v>34732.35</v>
      </c>
      <c r="J15" s="9">
        <f>SUM(J3:J5)+SUM(J7:J13)</f>
        <v>34252.800443041073</v>
      </c>
      <c r="K15" s="16">
        <f>SUM(K3:K5)+SUM(K7:K12)</f>
        <v>2163.21</v>
      </c>
      <c r="L15" s="2"/>
      <c r="M15" s="19">
        <f>SUM(M3:M14)</f>
        <v>1104.929046549712</v>
      </c>
    </row>
    <row r="16" spans="1:13" s="1" customFormat="1" ht="15.75" thickBot="1" x14ac:dyDescent="0.3">
      <c r="A16" s="26" t="s">
        <v>19</v>
      </c>
      <c r="B16" s="27"/>
      <c r="C16" s="17">
        <f>+C15/$L$1</f>
        <v>3114.3390322580649</v>
      </c>
      <c r="D16" s="17">
        <f t="shared" ref="D16:K16" si="2">+D15/$L$1</f>
        <v>15.716129032258063</v>
      </c>
      <c r="E16" s="17">
        <f t="shared" si="2"/>
        <v>2455.1393548387096</v>
      </c>
      <c r="F16" s="17">
        <f t="shared" si="2"/>
        <v>637.79032258064512</v>
      </c>
      <c r="G16" s="17">
        <f t="shared" si="2"/>
        <v>19.993548387096773</v>
      </c>
      <c r="H16" s="17">
        <f t="shared" si="2"/>
        <v>44.309677419354834</v>
      </c>
      <c r="I16" s="17">
        <f t="shared" si="2"/>
        <v>1120.3983870967741</v>
      </c>
      <c r="J16" s="17">
        <f t="shared" si="2"/>
        <v>1104.929046549712</v>
      </c>
      <c r="K16" s="18">
        <f t="shared" si="2"/>
        <v>69.780967741935484</v>
      </c>
      <c r="L16" s="2"/>
      <c r="M16" s="2"/>
    </row>
    <row r="17" spans="1:13" s="1" customFormat="1" x14ac:dyDescent="0.25">
      <c r="A17" s="28" t="s">
        <v>30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"/>
      <c r="M17" s="2"/>
    </row>
  </sheetData>
  <mergeCells count="5">
    <mergeCell ref="A1:K1"/>
    <mergeCell ref="A6:K6"/>
    <mergeCell ref="A14:K14"/>
    <mergeCell ref="A16:B16"/>
    <mergeCell ref="A17:K17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B3" sqref="B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64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+[2]Refinerías!$X$3</f>
        <v>27473.744951612898</v>
      </c>
      <c r="C3" s="8">
        <f>+[2]Refinerías!$H$3</f>
        <v>47699.4</v>
      </c>
      <c r="D3" s="8"/>
      <c r="E3" s="8">
        <f>+[2]Refinerías!$M$3</f>
        <v>34560.5</v>
      </c>
      <c r="F3" s="8">
        <f>+[2]Refinerías!$L$3</f>
        <v>9847.7000000000007</v>
      </c>
      <c r="G3" s="8">
        <f>+[2]Refinerías!$J$3</f>
        <v>617.20000000000005</v>
      </c>
      <c r="H3" s="8">
        <f>+[2]Refinerías!$K$3</f>
        <v>1540.3</v>
      </c>
      <c r="I3" s="8">
        <f>+[2]Refinerías!$O$3</f>
        <v>17306.2</v>
      </c>
      <c r="J3" s="8">
        <f>+[2]Refinerías!$Y$3</f>
        <v>5852.8</v>
      </c>
      <c r="K3" s="14">
        <f>+[2]Refinerías!$R$3</f>
        <v>2098.1799999999998</v>
      </c>
      <c r="M3" s="19">
        <f>+J3/$L$1</f>
        <v>188.8</v>
      </c>
    </row>
    <row r="4" spans="1:14" ht="15.75" customHeight="1" thickBot="1" x14ac:dyDescent="0.3">
      <c r="A4" s="15" t="s">
        <v>21</v>
      </c>
      <c r="B4" s="7">
        <f>+[2]Refinerías!$X$16</f>
        <v>23603.570142580644</v>
      </c>
      <c r="C4" s="9">
        <f>+[2]Refinerías!$H$16</f>
        <v>42060</v>
      </c>
      <c r="D4" s="9">
        <f>+[2]Refinerías!$I$16</f>
        <v>466.1</v>
      </c>
      <c r="E4" s="9">
        <f>+[2]Refinerías!$M$16</f>
        <v>36831.5</v>
      </c>
      <c r="F4" s="9">
        <f>+[2]Refinerías!$L$16</f>
        <v>8524.1</v>
      </c>
      <c r="G4" s="9"/>
      <c r="H4" s="9">
        <f>+[2]Refinerías!$K$16</f>
        <v>58.9</v>
      </c>
      <c r="I4" s="9">
        <f>+[2]Refinerías!$O$16</f>
        <v>12678.7</v>
      </c>
      <c r="J4" s="9">
        <f>+[2]Refinerías!$Y$16</f>
        <v>4770.9000000000005</v>
      </c>
      <c r="K4" s="16"/>
      <c r="M4" s="19">
        <f t="shared" ref="M4:M7" si="0">+J4/$L$1</f>
        <v>153.9</v>
      </c>
    </row>
    <row r="5" spans="1:14" ht="15.75" thickBot="1" x14ac:dyDescent="0.3">
      <c r="A5" s="13" t="s">
        <v>2</v>
      </c>
      <c r="B5" s="6">
        <f>+[2]Refinerías!$X$29</f>
        <v>3077.4834888387095</v>
      </c>
      <c r="C5" s="8">
        <f>+[2]Refinerías!$H$29</f>
        <v>5005.4799999999996</v>
      </c>
      <c r="D5" s="8"/>
      <c r="E5" s="8">
        <f>+[2]Refinerías!$M$29</f>
        <v>5859.18</v>
      </c>
      <c r="F5" s="8"/>
      <c r="G5" s="8"/>
      <c r="H5" s="8"/>
      <c r="I5" s="8">
        <f>+[2]Refinerías!$O$29</f>
        <v>1507.15</v>
      </c>
      <c r="J5" s="8">
        <f>+[2]Refinerías!$Y$29</f>
        <v>294.92800832999995</v>
      </c>
      <c r="K5" s="14"/>
      <c r="M5" s="19">
        <f t="shared" si="0"/>
        <v>9.5138067203225791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+[2]PSL´s!$E$4</f>
        <v>7604</v>
      </c>
      <c r="K7" s="16"/>
      <c r="M7" s="19">
        <f t="shared" si="0"/>
        <v>245.29032258064515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66</v>
      </c>
      <c r="B9" s="7">
        <f>SUM(B3:B5)</f>
        <v>54154.798583032258</v>
      </c>
      <c r="C9" s="9">
        <f>SUM(C3:C5)</f>
        <v>94764.87999999999</v>
      </c>
      <c r="D9" s="9">
        <f t="shared" ref="D9:I9" si="1">SUM(D3:D5)</f>
        <v>466.1</v>
      </c>
      <c r="E9" s="9">
        <f t="shared" si="1"/>
        <v>77251.179999999993</v>
      </c>
      <c r="F9" s="9">
        <f t="shared" si="1"/>
        <v>18371.800000000003</v>
      </c>
      <c r="G9" s="9">
        <f t="shared" si="1"/>
        <v>617.20000000000005</v>
      </c>
      <c r="H9" s="9">
        <f t="shared" si="1"/>
        <v>1599.2</v>
      </c>
      <c r="I9" s="9">
        <f t="shared" si="1"/>
        <v>31492.050000000003</v>
      </c>
      <c r="J9" s="9">
        <f>SUM(J3:J5)+SUM(J7:J7)</f>
        <v>18522.628008330001</v>
      </c>
      <c r="K9" s="16">
        <f>SUM(K3:K5)+SUM(K7:K7)</f>
        <v>2098.1799999999998</v>
      </c>
      <c r="L9" s="2"/>
      <c r="M9" s="19">
        <f>SUM(M3:M8)</f>
        <v>597.50412930096775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3056.9316129032254</v>
      </c>
      <c r="D10" s="17">
        <f t="shared" si="2"/>
        <v>15.035483870967743</v>
      </c>
      <c r="E10" s="17">
        <f t="shared" si="2"/>
        <v>2491.9735483870963</v>
      </c>
      <c r="F10" s="17">
        <f t="shared" si="2"/>
        <v>592.63870967741946</v>
      </c>
      <c r="G10" s="17">
        <f t="shared" si="2"/>
        <v>19.909677419354839</v>
      </c>
      <c r="H10" s="17">
        <f t="shared" si="2"/>
        <v>51.587096774193547</v>
      </c>
      <c r="I10" s="17">
        <f t="shared" si="2"/>
        <v>1015.8725806451614</v>
      </c>
      <c r="J10" s="17">
        <f t="shared" si="2"/>
        <v>597.50412930096775</v>
      </c>
      <c r="K10" s="18">
        <f t="shared" si="2"/>
        <v>67.683225806451603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E10" sqref="E10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67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28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+[2]Refinerías!$X$4</f>
        <v>26638.582648965516</v>
      </c>
      <c r="C3" s="8">
        <f>+[2]Refinerías!$H$4</f>
        <v>46214.400000000001</v>
      </c>
      <c r="D3" s="8"/>
      <c r="E3" s="8">
        <f>+[2]Refinerías!$M$4</f>
        <v>31913.8</v>
      </c>
      <c r="F3" s="8">
        <f>+[2]Refinerías!$L$4</f>
        <v>9208.2000000000007</v>
      </c>
      <c r="G3" s="8">
        <f>+[2]Refinerías!$J$4</f>
        <v>1264.8</v>
      </c>
      <c r="H3" s="8">
        <f>+[2]Refinerías!$K$4</f>
        <v>1221.2</v>
      </c>
      <c r="I3" s="8">
        <f>+[2]Refinerías!$O$4</f>
        <v>17753.099999999999</v>
      </c>
      <c r="J3" s="8">
        <f>+[2]Refinerías!$Y$4</f>
        <v>5208</v>
      </c>
      <c r="K3" s="14">
        <f>+[2]Refinerías!$R$4</f>
        <v>1861.37</v>
      </c>
      <c r="M3" s="19">
        <f>+J3/$L$1</f>
        <v>186</v>
      </c>
    </row>
    <row r="4" spans="1:14" ht="15.75" customHeight="1" thickBot="1" x14ac:dyDescent="0.3">
      <c r="A4" s="15" t="s">
        <v>21</v>
      </c>
      <c r="B4" s="7">
        <f>+[2]Refinerías!$X$17</f>
        <v>22620.549964137932</v>
      </c>
      <c r="C4" s="9">
        <f>+[2]Refinerías!$H$17</f>
        <v>33234.199999999997</v>
      </c>
      <c r="D4" s="9">
        <f>+[2]Refinerías!$I$17</f>
        <v>0</v>
      </c>
      <c r="E4" s="9">
        <f>+[2]Refinerías!$M$17</f>
        <v>32038.799999999999</v>
      </c>
      <c r="F4" s="9">
        <f>+[2]Refinerías!$L$17</f>
        <v>8291.7000000000007</v>
      </c>
      <c r="G4" s="9"/>
      <c r="H4" s="9">
        <f>+[2]Refinerías!$K$17</f>
        <v>50.9</v>
      </c>
      <c r="I4" s="9">
        <f>+[2]Refinerías!$O$17</f>
        <v>12307.3</v>
      </c>
      <c r="J4" s="9">
        <f>+[2]Refinerías!$Y$17</f>
        <v>3724</v>
      </c>
      <c r="K4" s="16"/>
      <c r="M4" s="19">
        <f t="shared" ref="M4:M7" si="0">+J4/$L$1</f>
        <v>133</v>
      </c>
    </row>
    <row r="5" spans="1:14" ht="15.75" thickBot="1" x14ac:dyDescent="0.3">
      <c r="A5" s="13" t="s">
        <v>2</v>
      </c>
      <c r="B5" s="6">
        <f>+[2]Refinerías!$X$30</f>
        <v>2487.3296056551726</v>
      </c>
      <c r="C5" s="8">
        <f>+[2]Refinerías!$H$30</f>
        <v>4074.49</v>
      </c>
      <c r="D5" s="8"/>
      <c r="E5" s="8">
        <f>+[2]Refinerías!$M$30</f>
        <v>4467.6899999999996</v>
      </c>
      <c r="F5" s="8"/>
      <c r="G5" s="8"/>
      <c r="H5" s="8"/>
      <c r="I5" s="8">
        <f>+[2]Refinerías!$O$30</f>
        <v>1172.49</v>
      </c>
      <c r="J5" s="8">
        <f>+[2]Refinerías!$Y$30</f>
        <v>229.4366966</v>
      </c>
      <c r="K5" s="14"/>
      <c r="M5" s="19">
        <f t="shared" si="0"/>
        <v>8.1941677357142861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+[2]PSL´s!$E$5</f>
        <v>10202.4</v>
      </c>
      <c r="K7" s="16"/>
      <c r="M7" s="19">
        <f t="shared" si="0"/>
        <v>364.37142857142857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68</v>
      </c>
      <c r="B9" s="7">
        <f>SUM(B3:B5)</f>
        <v>51746.462218758614</v>
      </c>
      <c r="C9" s="9">
        <f>SUM(C3:C5)</f>
        <v>83523.090000000011</v>
      </c>
      <c r="D9" s="9">
        <f t="shared" ref="D9:I9" si="1">SUM(D3:D5)</f>
        <v>0</v>
      </c>
      <c r="E9" s="9">
        <f t="shared" si="1"/>
        <v>68420.289999999994</v>
      </c>
      <c r="F9" s="9">
        <f t="shared" si="1"/>
        <v>17499.900000000001</v>
      </c>
      <c r="G9" s="9">
        <f t="shared" si="1"/>
        <v>1264.8</v>
      </c>
      <c r="H9" s="9">
        <f t="shared" si="1"/>
        <v>1272.1000000000001</v>
      </c>
      <c r="I9" s="9">
        <f t="shared" si="1"/>
        <v>31232.89</v>
      </c>
      <c r="J9" s="9">
        <f>SUM(J3:J5)+SUM(J7:J7)</f>
        <v>19363.836696599999</v>
      </c>
      <c r="K9" s="16">
        <f>SUM(K3:K5)+SUM(K7:K7)</f>
        <v>1861.37</v>
      </c>
      <c r="L9" s="2"/>
      <c r="M9" s="19">
        <f>SUM(M3:M8)</f>
        <v>691.56559630714287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2982.9675000000002</v>
      </c>
      <c r="D10" s="17">
        <f t="shared" si="2"/>
        <v>0</v>
      </c>
      <c r="E10" s="17">
        <f t="shared" si="2"/>
        <v>2443.5817857142856</v>
      </c>
      <c r="F10" s="17">
        <f t="shared" si="2"/>
        <v>624.99642857142862</v>
      </c>
      <c r="G10" s="17">
        <f t="shared" si="2"/>
        <v>45.171428571428571</v>
      </c>
      <c r="H10" s="17">
        <f t="shared" si="2"/>
        <v>45.432142857142864</v>
      </c>
      <c r="I10" s="17">
        <f t="shared" si="2"/>
        <v>1115.4603571428572</v>
      </c>
      <c r="J10" s="17">
        <f t="shared" si="2"/>
        <v>691.56559630714287</v>
      </c>
      <c r="K10" s="18">
        <f t="shared" si="2"/>
        <v>66.477499999999992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G12" sqref="G12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+[2]Refinerías!$X$5</f>
        <v>27221.199336774189</v>
      </c>
      <c r="C3" s="8">
        <f>+[2]Refinerías!$H$5</f>
        <v>49192.7</v>
      </c>
      <c r="D3" s="8"/>
      <c r="E3" s="8">
        <f>+[2]Refinerías!$M$5</f>
        <v>34482.300000000003</v>
      </c>
      <c r="F3" s="8">
        <f>+[2]Refinerías!$L$5</f>
        <v>9099.2999999999993</v>
      </c>
      <c r="G3" s="8">
        <f>+[2]Refinerías!$J$5</f>
        <v>866.5</v>
      </c>
      <c r="H3" s="8">
        <f>+[2]Refinerías!$K$5</f>
        <v>1572.8</v>
      </c>
      <c r="I3" s="8">
        <f>+[2]Refinerías!$O$5</f>
        <v>14698.3</v>
      </c>
      <c r="J3" s="8">
        <f>+[2]Refinerías!$Y$5</f>
        <v>5676.0999999999995</v>
      </c>
      <c r="K3" s="14">
        <f>+[2]Refinerías!$R$5</f>
        <v>2140.7800000000002</v>
      </c>
      <c r="M3" s="19">
        <f>+J3/$L$1</f>
        <v>183.1</v>
      </c>
    </row>
    <row r="4" spans="1:14" ht="15.75" customHeight="1" thickBot="1" x14ac:dyDescent="0.3">
      <c r="A4" s="15" t="s">
        <v>21</v>
      </c>
      <c r="B4" s="7">
        <f>+[2]Refinerías!$X$18</f>
        <v>24021.618656129031</v>
      </c>
      <c r="C4" s="9">
        <f>+[2]Refinerías!$H$18</f>
        <v>39720.1</v>
      </c>
      <c r="D4" s="9">
        <f>+[2]Refinerías!$I$18</f>
        <v>495</v>
      </c>
      <c r="E4" s="9">
        <f>+[2]Refinerías!$M$18</f>
        <v>36503.800000000003</v>
      </c>
      <c r="F4" s="9">
        <f>+[2]Refinerías!$L$18</f>
        <v>9300.6</v>
      </c>
      <c r="G4" s="9"/>
      <c r="H4" s="9">
        <f>+[2]Refinerías!$K$18</f>
        <v>41.1</v>
      </c>
      <c r="I4" s="9">
        <f>+[2]Refinerías!$O$18</f>
        <v>14852.1</v>
      </c>
      <c r="J4" s="9">
        <f>+[2]Refinerías!$Y$18</f>
        <v>4470.2</v>
      </c>
      <c r="K4" s="16"/>
      <c r="M4" s="19">
        <f t="shared" ref="M4:M7" si="0">+J4/$L$1</f>
        <v>144.19999999999999</v>
      </c>
    </row>
    <row r="5" spans="1:14" ht="15.75" thickBot="1" x14ac:dyDescent="0.3">
      <c r="A5" s="13" t="s">
        <v>2</v>
      </c>
      <c r="B5" s="6">
        <f>+[2]Refinerías!$X$31</f>
        <v>3015.2692509677418</v>
      </c>
      <c r="C5" s="8">
        <f>+[2]Refinerías!$H$31</f>
        <v>5122.58</v>
      </c>
      <c r="D5" s="8"/>
      <c r="E5" s="8">
        <f>+[2]Refinerías!$M$31</f>
        <v>5869.21</v>
      </c>
      <c r="F5" s="8"/>
      <c r="G5" s="8"/>
      <c r="H5" s="8"/>
      <c r="I5" s="8">
        <f>+[2]Refinerías!$O$31</f>
        <v>1483.68</v>
      </c>
      <c r="J5" s="8">
        <f>+[2]Refinerías!$Y$31</f>
        <v>302.65843894999995</v>
      </c>
      <c r="K5" s="14"/>
      <c r="M5" s="19">
        <f t="shared" si="0"/>
        <v>9.7631754499999985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+[2]PSL´s!$E$6</f>
        <v>10414.799999999999</v>
      </c>
      <c r="K7" s="16"/>
      <c r="M7" s="19">
        <f t="shared" si="0"/>
        <v>335.96129032258062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70</v>
      </c>
      <c r="B9" s="7">
        <f>SUM(B3:B5)</f>
        <v>54258.087243870963</v>
      </c>
      <c r="C9" s="9">
        <f>SUM(C3:C5)</f>
        <v>94035.37999999999</v>
      </c>
      <c r="D9" s="9">
        <f t="shared" ref="D9:I9" si="1">SUM(D3:D5)</f>
        <v>495</v>
      </c>
      <c r="E9" s="9">
        <f t="shared" si="1"/>
        <v>76855.310000000012</v>
      </c>
      <c r="F9" s="9">
        <f t="shared" si="1"/>
        <v>18399.900000000001</v>
      </c>
      <c r="G9" s="9">
        <f t="shared" si="1"/>
        <v>866.5</v>
      </c>
      <c r="H9" s="9">
        <f t="shared" si="1"/>
        <v>1613.8999999999999</v>
      </c>
      <c r="I9" s="9">
        <f t="shared" si="1"/>
        <v>31034.080000000002</v>
      </c>
      <c r="J9" s="9">
        <f>SUM(J3:J5)+SUM(J7:J7)</f>
        <v>20863.758438949997</v>
      </c>
      <c r="K9" s="16">
        <f>SUM(K3:K5)+SUM(K7:K7)</f>
        <v>2140.7800000000002</v>
      </c>
      <c r="L9" s="2"/>
      <c r="M9" s="19">
        <f>SUM(M3:M8)</f>
        <v>673.02446577258058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3033.3993548387093</v>
      </c>
      <c r="D10" s="17">
        <f t="shared" si="2"/>
        <v>15.96774193548387</v>
      </c>
      <c r="E10" s="17">
        <f t="shared" si="2"/>
        <v>2479.2035483870973</v>
      </c>
      <c r="F10" s="17">
        <f t="shared" si="2"/>
        <v>593.54516129032265</v>
      </c>
      <c r="G10" s="17">
        <f t="shared" si="2"/>
        <v>27.951612903225808</v>
      </c>
      <c r="H10" s="17">
        <f t="shared" si="2"/>
        <v>52.061290322580639</v>
      </c>
      <c r="I10" s="17">
        <f t="shared" si="2"/>
        <v>1001.0993548387097</v>
      </c>
      <c r="J10" s="17">
        <f t="shared" si="2"/>
        <v>673.02446577258058</v>
      </c>
      <c r="K10" s="18">
        <f t="shared" si="2"/>
        <v>69.057419354838714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C3" sqref="C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71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+[2]Refinerías!$X$6</f>
        <v>27490.095049999996</v>
      </c>
      <c r="C3" s="8">
        <f>+[2]Refinerías!$H$6</f>
        <v>45436.7</v>
      </c>
      <c r="D3" s="8"/>
      <c r="E3" s="8">
        <f>+[2]Refinerías!$M$6</f>
        <v>32757.7</v>
      </c>
      <c r="F3" s="8">
        <f>+[2]Refinerías!$L$6</f>
        <v>9599.5</v>
      </c>
      <c r="G3" s="8">
        <f>+[2]Refinerías!$J$6</f>
        <v>648.79999999999995</v>
      </c>
      <c r="H3" s="8">
        <f>+[2]Refinerías!$K$6</f>
        <v>1420.9</v>
      </c>
      <c r="I3" s="8">
        <f>+[2]Refinerías!$O$6</f>
        <v>24477.4</v>
      </c>
      <c r="J3" s="8">
        <f>+[2]Refinerías!$Y$6</f>
        <v>5493</v>
      </c>
      <c r="K3" s="14">
        <f>+[2]Refinerías!$R$6</f>
        <v>2152.5700000000002</v>
      </c>
      <c r="M3" s="19">
        <f>+J3/$L$1</f>
        <v>183.1</v>
      </c>
    </row>
    <row r="4" spans="1:14" ht="15.75" customHeight="1" thickBot="1" x14ac:dyDescent="0.3">
      <c r="A4" s="15" t="s">
        <v>21</v>
      </c>
      <c r="B4" s="7">
        <f>+[2]Refinerías!$X$19</f>
        <v>24472.794126000001</v>
      </c>
      <c r="C4" s="9">
        <f>+[2]Refinerías!$H$19</f>
        <v>38714.1</v>
      </c>
      <c r="D4" s="9">
        <f>+[2]Refinerías!$I$19</f>
        <v>467.2</v>
      </c>
      <c r="E4" s="9">
        <f>+[2]Refinerías!$M$19</f>
        <v>34589.199999999997</v>
      </c>
      <c r="F4" s="9">
        <f>+[2]Refinerías!$L$19</f>
        <v>10408.5</v>
      </c>
      <c r="G4" s="9"/>
      <c r="H4" s="9">
        <f>+[2]Refinerías!$K$19</f>
        <v>40.299999999999997</v>
      </c>
      <c r="I4" s="9">
        <f>+[2]Refinerías!$O$19</f>
        <v>14600.2</v>
      </c>
      <c r="J4" s="9">
        <f>+[2]Refinerías!$Y$19</f>
        <v>4617</v>
      </c>
      <c r="K4" s="16"/>
      <c r="M4" s="19">
        <f t="shared" ref="M4:M7" si="0">+J4/$L$1</f>
        <v>153.9</v>
      </c>
    </row>
    <row r="5" spans="1:14" ht="15.75" thickBot="1" x14ac:dyDescent="0.3">
      <c r="A5" s="13" t="s">
        <v>2</v>
      </c>
      <c r="B5" s="6">
        <f>+[2]Refinerías!$X$32</f>
        <v>3153.2654339999999</v>
      </c>
      <c r="C5" s="8">
        <f>+[2]Refinerías!$H$32</f>
        <v>5046.63</v>
      </c>
      <c r="D5" s="8"/>
      <c r="E5" s="8">
        <f>+[2]Refinerías!$M$32</f>
        <v>5811.23</v>
      </c>
      <c r="F5" s="8"/>
      <c r="G5" s="8"/>
      <c r="H5" s="8"/>
      <c r="I5" s="8">
        <f>+[2]Refinerías!$O$32</f>
        <v>1306.43</v>
      </c>
      <c r="J5" s="8">
        <f>+[2]Refinerías!$Y$32</f>
        <v>299.45318166999999</v>
      </c>
      <c r="K5" s="14"/>
      <c r="M5" s="19">
        <f t="shared" si="0"/>
        <v>9.9817727223333339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+[2]PSL´s!$E$7</f>
        <v>9717.2000000000007</v>
      </c>
      <c r="K7" s="16"/>
      <c r="M7" s="19">
        <f t="shared" si="0"/>
        <v>323.90666666666669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72</v>
      </c>
      <c r="B9" s="7">
        <f>SUM(B3:B5)</f>
        <v>55116.154609999998</v>
      </c>
      <c r="C9" s="9">
        <f>SUM(C3:C5)</f>
        <v>89197.43</v>
      </c>
      <c r="D9" s="9">
        <f t="shared" ref="D9:I9" si="1">SUM(D3:D5)</f>
        <v>467.2</v>
      </c>
      <c r="E9" s="9">
        <f t="shared" si="1"/>
        <v>73158.12999999999</v>
      </c>
      <c r="F9" s="9">
        <f t="shared" si="1"/>
        <v>20008</v>
      </c>
      <c r="G9" s="9">
        <f t="shared" si="1"/>
        <v>648.79999999999995</v>
      </c>
      <c r="H9" s="9">
        <f t="shared" si="1"/>
        <v>1461.2</v>
      </c>
      <c r="I9" s="9">
        <f t="shared" si="1"/>
        <v>40384.030000000006</v>
      </c>
      <c r="J9" s="9">
        <f>SUM(J3:J5)+SUM(J7:J7)</f>
        <v>20126.653181670001</v>
      </c>
      <c r="K9" s="16">
        <f>SUM(K3:K5)+SUM(K7:K7)</f>
        <v>2152.5700000000002</v>
      </c>
      <c r="L9" s="2"/>
      <c r="M9" s="19">
        <f>SUM(M3:M8)</f>
        <v>670.88843938900004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2973.2476666666666</v>
      </c>
      <c r="D10" s="17">
        <f t="shared" si="2"/>
        <v>15.573333333333332</v>
      </c>
      <c r="E10" s="17">
        <f t="shared" si="2"/>
        <v>2438.6043333333332</v>
      </c>
      <c r="F10" s="17">
        <f t="shared" si="2"/>
        <v>666.93333333333328</v>
      </c>
      <c r="G10" s="17">
        <f t="shared" si="2"/>
        <v>21.626666666666665</v>
      </c>
      <c r="H10" s="17">
        <f t="shared" si="2"/>
        <v>48.706666666666671</v>
      </c>
      <c r="I10" s="17">
        <f t="shared" si="2"/>
        <v>1346.1343333333336</v>
      </c>
      <c r="J10" s="17">
        <f t="shared" si="2"/>
        <v>670.88843938900004</v>
      </c>
      <c r="K10" s="18">
        <f t="shared" si="2"/>
        <v>71.75233333333334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J10" sqref="J10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73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+[2]Refinerías!$X$7</f>
        <v>17977.52664967742</v>
      </c>
      <c r="C3" s="8">
        <f>+[2]Refinerías!$H$7</f>
        <v>24545.9</v>
      </c>
      <c r="D3" s="8"/>
      <c r="E3" s="8">
        <f>+[2]Refinerías!$M$7</f>
        <v>24733.9</v>
      </c>
      <c r="F3" s="8">
        <f>+[2]Refinerías!$L$7</f>
        <v>3321.5</v>
      </c>
      <c r="G3" s="8">
        <f>+[2]Refinerías!$J$7</f>
        <v>47.3</v>
      </c>
      <c r="H3" s="8">
        <f>+[2]Refinerías!$K$7</f>
        <v>1739.1</v>
      </c>
      <c r="I3" s="8">
        <f>+[2]Refinerías!$O$7</f>
        <v>29178.799999999999</v>
      </c>
      <c r="J3" s="8">
        <f>+[2]Refinerías!$Y$7</f>
        <v>3716.9</v>
      </c>
      <c r="K3" s="14">
        <f>+[2]Refinerías!$R$7</f>
        <v>743.51</v>
      </c>
      <c r="M3" s="19">
        <f>+J3/$L$1</f>
        <v>119.9</v>
      </c>
    </row>
    <row r="4" spans="1:14" ht="15.75" customHeight="1" thickBot="1" x14ac:dyDescent="0.3">
      <c r="A4" s="15" t="s">
        <v>21</v>
      </c>
      <c r="B4" s="7">
        <f>+[2]Refinerías!$X$20</f>
        <v>24015.552042580643</v>
      </c>
      <c r="C4" s="9">
        <f>+[2]Refinerías!$H$20</f>
        <v>44434.7</v>
      </c>
      <c r="D4" s="9">
        <f>+[2]Refinerías!$I$20</f>
        <v>0</v>
      </c>
      <c r="E4" s="9">
        <f>+[2]Refinerías!$M$20</f>
        <v>35153</v>
      </c>
      <c r="F4" s="9">
        <f>+[2]Refinerías!$L$20</f>
        <v>10814.4</v>
      </c>
      <c r="G4" s="9"/>
      <c r="H4" s="9">
        <f>+[2]Refinerías!$K$20</f>
        <v>41.5</v>
      </c>
      <c r="I4" s="9">
        <f>+[2]Refinerías!$O$20</f>
        <v>12160.1</v>
      </c>
      <c r="J4" s="9">
        <f>+[2]Refinerías!$Y$20</f>
        <v>4702.7</v>
      </c>
      <c r="K4" s="16"/>
      <c r="M4" s="19">
        <f t="shared" ref="M4:M7" si="0">+J4/$L$1</f>
        <v>151.69999999999999</v>
      </c>
    </row>
    <row r="5" spans="1:14" ht="15.75" thickBot="1" x14ac:dyDescent="0.3">
      <c r="A5" s="13" t="s">
        <v>2</v>
      </c>
      <c r="B5" s="6">
        <f>+[2]Refinerías!$X$33</f>
        <v>2223.1825631612901</v>
      </c>
      <c r="C5" s="8">
        <f>+[2]Refinerías!$H$33</f>
        <v>4376.7700000000004</v>
      </c>
      <c r="D5" s="8"/>
      <c r="E5" s="8">
        <f>+[2]Refinerías!$M$33</f>
        <v>4459.1499999999996</v>
      </c>
      <c r="F5" s="8"/>
      <c r="G5" s="8"/>
      <c r="H5" s="8"/>
      <c r="I5" s="8">
        <f>+[2]Refinerías!$O$33</f>
        <v>940.41</v>
      </c>
      <c r="J5" s="8">
        <f>+[2]Refinerías!$Y$33</f>
        <v>269.13688536000006</v>
      </c>
      <c r="K5" s="14"/>
      <c r="M5" s="19">
        <f t="shared" si="0"/>
        <v>8.6818350116129057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+[2]PSL´s!$E$8</f>
        <v>10255.700000000001</v>
      </c>
      <c r="K7" s="16"/>
      <c r="M7" s="19">
        <f t="shared" si="0"/>
        <v>330.82903225806456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74</v>
      </c>
      <c r="B9" s="7">
        <f>SUM(B3:B5)</f>
        <v>44216.261255419347</v>
      </c>
      <c r="C9" s="9">
        <f>SUM(C3:C5)</f>
        <v>73357.37000000001</v>
      </c>
      <c r="D9" s="9">
        <f t="shared" ref="D9:I9" si="1">SUM(D3:D5)</f>
        <v>0</v>
      </c>
      <c r="E9" s="9">
        <f t="shared" si="1"/>
        <v>64346.05</v>
      </c>
      <c r="F9" s="9">
        <f t="shared" si="1"/>
        <v>14135.9</v>
      </c>
      <c r="G9" s="9">
        <f t="shared" si="1"/>
        <v>47.3</v>
      </c>
      <c r="H9" s="9">
        <f t="shared" si="1"/>
        <v>1780.6</v>
      </c>
      <c r="I9" s="9">
        <f t="shared" si="1"/>
        <v>42279.310000000005</v>
      </c>
      <c r="J9" s="9">
        <f>SUM(J3:J5)+SUM(J7:J7)</f>
        <v>18944.436885360003</v>
      </c>
      <c r="K9" s="16">
        <f>SUM(K3:K5)+SUM(K7:K7)</f>
        <v>743.51</v>
      </c>
      <c r="L9" s="2"/>
      <c r="M9" s="19">
        <f>SUM(M3:M8)</f>
        <v>611.11086726967756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2366.3667741935487</v>
      </c>
      <c r="D10" s="17">
        <f t="shared" si="2"/>
        <v>0</v>
      </c>
      <c r="E10" s="17">
        <f t="shared" si="2"/>
        <v>2075.6790322580646</v>
      </c>
      <c r="F10" s="17">
        <f t="shared" si="2"/>
        <v>455.99677419354839</v>
      </c>
      <c r="G10" s="17">
        <f t="shared" si="2"/>
        <v>1.5258064516129031</v>
      </c>
      <c r="H10" s="17">
        <f t="shared" si="2"/>
        <v>57.438709677419354</v>
      </c>
      <c r="I10" s="17">
        <f t="shared" si="2"/>
        <v>1363.8487096774195</v>
      </c>
      <c r="J10" s="17">
        <f t="shared" si="2"/>
        <v>611.11086726967756</v>
      </c>
      <c r="K10" s="18">
        <f t="shared" si="2"/>
        <v>23.984193548387097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B9" sqref="B9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75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+[2]Refinerías!$X$8</f>
        <v>28531.182745999999</v>
      </c>
      <c r="C3" s="8">
        <f>+[2]Refinerías!$H$8</f>
        <v>40269.1</v>
      </c>
      <c r="D3" s="8"/>
      <c r="E3" s="8">
        <f>+[2]Refinerías!$M$8</f>
        <v>33783.300000000003</v>
      </c>
      <c r="F3" s="8">
        <f>+[2]Refinerías!$L$8</f>
        <v>9799.7000000000007</v>
      </c>
      <c r="G3" s="8">
        <f>+[2]Refinerías!$J$8</f>
        <v>989</v>
      </c>
      <c r="H3" s="8">
        <f>+[2]Refinerías!$K$8</f>
        <v>1600.5</v>
      </c>
      <c r="I3" s="8">
        <f>+[2]Refinerías!$O$8</f>
        <v>27278.400000000001</v>
      </c>
      <c r="J3" s="8">
        <f>+[2]Refinerías!$Y$8</f>
        <v>5346</v>
      </c>
      <c r="K3" s="14">
        <f>+[2]Refinerías!$R$8</f>
        <v>1203.06</v>
      </c>
      <c r="M3" s="19">
        <f>+J3/$L$1</f>
        <v>178.2</v>
      </c>
    </row>
    <row r="4" spans="1:14" ht="15.75" customHeight="1" thickBot="1" x14ac:dyDescent="0.3">
      <c r="A4" s="15" t="s">
        <v>21</v>
      </c>
      <c r="B4" s="7">
        <f>+[2]Refinerías!$X$21</f>
        <v>24356.873111999997</v>
      </c>
      <c r="C4" s="9">
        <f>+[2]Refinerías!$H$21</f>
        <v>42084.4</v>
      </c>
      <c r="D4" s="9">
        <f>+[2]Refinerías!$I$21</f>
        <v>466.4</v>
      </c>
      <c r="E4" s="9">
        <f>+[2]Refinerías!$M$21</f>
        <v>34434.400000000001</v>
      </c>
      <c r="F4" s="9">
        <f>+[2]Refinerías!$L$21</f>
        <v>10569.7</v>
      </c>
      <c r="G4" s="9"/>
      <c r="H4" s="9">
        <f>+[2]Refinerías!$K$21</f>
        <v>50.9</v>
      </c>
      <c r="I4" s="9">
        <f>+[2]Refinerías!$O$21</f>
        <v>9047.9</v>
      </c>
      <c r="J4" s="9">
        <f>+[2]Refinerías!$Y$21</f>
        <v>4467</v>
      </c>
      <c r="K4" s="16"/>
      <c r="M4" s="19">
        <f t="shared" ref="M4:M7" si="0">+J4/$L$1</f>
        <v>148.9</v>
      </c>
    </row>
    <row r="5" spans="1:14" ht="15.75" thickBot="1" x14ac:dyDescent="0.3">
      <c r="A5" s="13" t="s">
        <v>2</v>
      </c>
      <c r="B5" s="6">
        <f>+[2]Refinerías!$X$34</f>
        <v>1918.8837975999998</v>
      </c>
      <c r="C5" s="8">
        <f>+[2]Refinerías!$H$34</f>
        <v>2670.62</v>
      </c>
      <c r="D5" s="8"/>
      <c r="E5" s="8">
        <f>+[2]Refinerías!$M$34</f>
        <v>4021.75</v>
      </c>
      <c r="F5" s="8"/>
      <c r="G5" s="8"/>
      <c r="H5" s="8"/>
      <c r="I5" s="8">
        <f>+[2]Refinerías!$O$34</f>
        <v>450.09</v>
      </c>
      <c r="J5" s="8">
        <f>+[2]Refinerías!$Y$34</f>
        <v>162.65232142999997</v>
      </c>
      <c r="K5" s="14"/>
      <c r="M5" s="19">
        <f t="shared" si="0"/>
        <v>5.4217440476666656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+[2]PSL´s!$E$9</f>
        <v>10429.469999999999</v>
      </c>
      <c r="K7" s="16"/>
      <c r="M7" s="19">
        <f t="shared" si="0"/>
        <v>347.649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76</v>
      </c>
      <c r="B9" s="7">
        <f>SUM(B3:B5)</f>
        <v>54806.939655599992</v>
      </c>
      <c r="C9" s="9">
        <f>SUM(C3:C5)</f>
        <v>85024.12</v>
      </c>
      <c r="D9" s="9">
        <f t="shared" ref="D9:I9" si="1">SUM(D3:D5)</f>
        <v>466.4</v>
      </c>
      <c r="E9" s="9">
        <f t="shared" si="1"/>
        <v>72239.450000000012</v>
      </c>
      <c r="F9" s="9">
        <f t="shared" si="1"/>
        <v>20369.400000000001</v>
      </c>
      <c r="G9" s="9">
        <f t="shared" si="1"/>
        <v>989</v>
      </c>
      <c r="H9" s="9">
        <f t="shared" si="1"/>
        <v>1651.4</v>
      </c>
      <c r="I9" s="9">
        <f t="shared" si="1"/>
        <v>36776.39</v>
      </c>
      <c r="J9" s="9">
        <f>SUM(J3:J5)+SUM(J7:J7)</f>
        <v>20405.122321429997</v>
      </c>
      <c r="K9" s="16">
        <f>SUM(K3:K5)+SUM(K7:K7)</f>
        <v>1203.06</v>
      </c>
      <c r="L9" s="2"/>
      <c r="M9" s="19">
        <f>SUM(M3:M8)</f>
        <v>680.17074404766663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2834.1373333333331</v>
      </c>
      <c r="D10" s="17">
        <f t="shared" si="2"/>
        <v>15.546666666666665</v>
      </c>
      <c r="E10" s="17">
        <f t="shared" si="2"/>
        <v>2407.981666666667</v>
      </c>
      <c r="F10" s="17">
        <f t="shared" si="2"/>
        <v>678.98</v>
      </c>
      <c r="G10" s="17">
        <f t="shared" si="2"/>
        <v>32.966666666666669</v>
      </c>
      <c r="H10" s="17">
        <f t="shared" si="2"/>
        <v>55.046666666666667</v>
      </c>
      <c r="I10" s="17">
        <f t="shared" si="2"/>
        <v>1225.8796666666667</v>
      </c>
      <c r="J10" s="17">
        <f t="shared" si="2"/>
        <v>680.17074404766652</v>
      </c>
      <c r="K10" s="18">
        <f t="shared" si="2"/>
        <v>40.101999999999997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C10" sqref="C10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77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+[2]Refinerías!$X$9</f>
        <v>27609.279996774192</v>
      </c>
      <c r="C3" s="8">
        <f>+[2]Refinerías!$H$9</f>
        <v>47662</v>
      </c>
      <c r="D3" s="8"/>
      <c r="E3" s="8">
        <f>+[2]Refinerías!$M$9</f>
        <v>36108</v>
      </c>
      <c r="F3" s="8">
        <f>+[2]Refinerías!$L$9</f>
        <v>9206</v>
      </c>
      <c r="G3" s="8">
        <f>+[2]Refinerías!$J$9</f>
        <v>656.3</v>
      </c>
      <c r="H3" s="8">
        <f>+[2]Refinerías!$K$9</f>
        <v>1489.9</v>
      </c>
      <c r="I3" s="8">
        <f>+[2]Refinerías!$O$9</f>
        <v>21700.799999999999</v>
      </c>
      <c r="J3" s="8">
        <f>+[2]Refinerías!$Y$9</f>
        <v>5728.8</v>
      </c>
      <c r="K3" s="14">
        <f>+[2]Refinerías!$R$9</f>
        <v>2023.93</v>
      </c>
      <c r="M3" s="19">
        <f>+J3/$L$1</f>
        <v>184.8</v>
      </c>
    </row>
    <row r="4" spans="1:14" ht="15.75" customHeight="1" thickBot="1" x14ac:dyDescent="0.3">
      <c r="A4" s="15" t="s">
        <v>21</v>
      </c>
      <c r="B4" s="7">
        <f>+[2]Refinerías!$X$22</f>
        <v>24385.006778709678</v>
      </c>
      <c r="C4" s="9">
        <f>+[2]Refinerías!$H$22</f>
        <v>41759.699999999997</v>
      </c>
      <c r="D4" s="9">
        <f>+[2]Refinerías!$I$22</f>
        <v>472</v>
      </c>
      <c r="E4" s="9">
        <f>+[2]Refinerías!$M$22</f>
        <v>35397.1</v>
      </c>
      <c r="F4" s="9">
        <f>+[2]Refinerías!$L$22</f>
        <v>11010.8</v>
      </c>
      <c r="G4" s="9"/>
      <c r="H4" s="9">
        <f>+[2]Refinerías!$K$22</f>
        <v>40.700000000000003</v>
      </c>
      <c r="I4" s="9">
        <f>+[2]Refinerías!$O$22</f>
        <v>13787.6</v>
      </c>
      <c r="J4" s="9">
        <f>+[2]Refinerías!$Y$22</f>
        <v>4364.8</v>
      </c>
      <c r="K4" s="16"/>
      <c r="M4" s="19">
        <f t="shared" ref="M4:M7" si="0">+J4/$L$1</f>
        <v>140.80000000000001</v>
      </c>
    </row>
    <row r="5" spans="1:14" ht="15.75" thickBot="1" x14ac:dyDescent="0.3">
      <c r="A5" s="13" t="s">
        <v>2</v>
      </c>
      <c r="B5" s="6">
        <f>+[2]Refinerías!$X$35</f>
        <v>2691.3648406451612</v>
      </c>
      <c r="C5" s="8">
        <f>+[2]Refinerías!$H$35</f>
        <v>4589.09</v>
      </c>
      <c r="D5" s="8"/>
      <c r="E5" s="8">
        <f>+[2]Refinerías!$M$35</f>
        <v>5206.6899999999996</v>
      </c>
      <c r="F5" s="8"/>
      <c r="G5" s="8"/>
      <c r="H5" s="8"/>
      <c r="I5" s="8">
        <f>+[2]Refinerías!$O$35</f>
        <v>1055.3499999999999</v>
      </c>
      <c r="J5" s="8">
        <f>+[2]Refinerías!$Y$35</f>
        <v>289.79503294</v>
      </c>
      <c r="K5" s="14"/>
      <c r="M5" s="19">
        <f t="shared" si="0"/>
        <v>9.3482268690322581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+[2]PSL´s!$E$10</f>
        <v>11227.73</v>
      </c>
      <c r="K7" s="16"/>
      <c r="M7" s="19">
        <f t="shared" si="0"/>
        <v>362.18483870967742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78</v>
      </c>
      <c r="B9" s="7">
        <f>SUM(B3:B5)</f>
        <v>54685.651616129027</v>
      </c>
      <c r="C9" s="9">
        <f>SUM(C3:C5)</f>
        <v>94010.79</v>
      </c>
      <c r="D9" s="9">
        <f t="shared" ref="D9:I9" si="1">SUM(D3:D5)</f>
        <v>472</v>
      </c>
      <c r="E9" s="9">
        <f t="shared" si="1"/>
        <v>76711.790000000008</v>
      </c>
      <c r="F9" s="9">
        <f t="shared" si="1"/>
        <v>20216.8</v>
      </c>
      <c r="G9" s="9">
        <f t="shared" si="1"/>
        <v>656.3</v>
      </c>
      <c r="H9" s="9">
        <f t="shared" si="1"/>
        <v>1530.6000000000001</v>
      </c>
      <c r="I9" s="9">
        <f t="shared" si="1"/>
        <v>36543.75</v>
      </c>
      <c r="J9" s="9">
        <f>SUM(J3:J5)+SUM(J7:J7)</f>
        <v>21611.125032939999</v>
      </c>
      <c r="K9" s="16">
        <f>SUM(K3:K5)+SUM(K7:K7)</f>
        <v>2023.93</v>
      </c>
      <c r="L9" s="2"/>
      <c r="M9" s="19">
        <f>SUM(M3:M8)</f>
        <v>697.13306557870965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3032.6061290322577</v>
      </c>
      <c r="D10" s="17">
        <f t="shared" si="2"/>
        <v>15.225806451612904</v>
      </c>
      <c r="E10" s="17">
        <f t="shared" si="2"/>
        <v>2474.5738709677421</v>
      </c>
      <c r="F10" s="17">
        <f t="shared" si="2"/>
        <v>652.15483870967739</v>
      </c>
      <c r="G10" s="17">
        <f t="shared" si="2"/>
        <v>21.170967741935481</v>
      </c>
      <c r="H10" s="17">
        <f t="shared" si="2"/>
        <v>49.374193548387105</v>
      </c>
      <c r="I10" s="17">
        <f t="shared" si="2"/>
        <v>1178.8306451612902</v>
      </c>
      <c r="J10" s="17">
        <f t="shared" si="2"/>
        <v>697.13306557870965</v>
      </c>
      <c r="K10" s="18">
        <f t="shared" si="2"/>
        <v>65.28806451612904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C13" sqref="C1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+[2]Refinerías!$X$10</f>
        <v>27907.984627741938</v>
      </c>
      <c r="C3" s="8">
        <f>+[2]Refinerías!$H$10</f>
        <v>45399.6</v>
      </c>
      <c r="D3" s="8"/>
      <c r="E3" s="8">
        <f>+[2]Refinerías!$M$10</f>
        <v>38570.5</v>
      </c>
      <c r="F3" s="8">
        <f>+[2]Refinerías!$L$10</f>
        <v>8143.3</v>
      </c>
      <c r="G3" s="8">
        <f>+[2]Refinerías!$J$10</f>
        <v>659</v>
      </c>
      <c r="H3" s="8">
        <f>+[2]Refinerías!$K$10</f>
        <v>1606.7</v>
      </c>
      <c r="I3" s="8">
        <f>+[2]Refinerías!$O$10</f>
        <v>26051.7</v>
      </c>
      <c r="J3" s="8">
        <f>+[2]Refinerías!$Y$10</f>
        <v>5136.7</v>
      </c>
      <c r="K3" s="14">
        <f>+[2]Refinerías!$R$10</f>
        <v>2079.73</v>
      </c>
      <c r="M3" s="19">
        <f>+J3/$L$1</f>
        <v>165.7</v>
      </c>
    </row>
    <row r="4" spans="1:14" ht="15.75" customHeight="1" thickBot="1" x14ac:dyDescent="0.3">
      <c r="A4" s="15" t="s">
        <v>21</v>
      </c>
      <c r="B4" s="7">
        <f>+[2]Refinerías!$X$23</f>
        <v>24152.649392903226</v>
      </c>
      <c r="C4" s="9">
        <f>+[2]Refinerías!$H$23</f>
        <v>43018.7</v>
      </c>
      <c r="D4" s="9">
        <f>+[2]Refinerías!$I$23</f>
        <v>0</v>
      </c>
      <c r="E4" s="9">
        <f>+[2]Refinerías!$M$23</f>
        <v>35139.5</v>
      </c>
      <c r="F4" s="9">
        <f>+[2]Refinerías!$L$23</f>
        <v>10824.7</v>
      </c>
      <c r="G4" s="9"/>
      <c r="H4" s="9">
        <f>+[2]Refinerías!$K$23</f>
        <v>79.5</v>
      </c>
      <c r="I4" s="9">
        <f>+[2]Refinerías!$O$23</f>
        <v>13951.5</v>
      </c>
      <c r="J4" s="9">
        <f>+[2]Refinerías!$Y$23</f>
        <v>4405.0999999999995</v>
      </c>
      <c r="K4" s="16"/>
      <c r="M4" s="19">
        <f t="shared" ref="M4:M7" si="0">+J4/$L$1</f>
        <v>142.1</v>
      </c>
    </row>
    <row r="5" spans="1:14" ht="15.75" thickBot="1" x14ac:dyDescent="0.3">
      <c r="A5" s="13" t="s">
        <v>2</v>
      </c>
      <c r="B5" s="6">
        <f>+[2]Refinerías!$X$36</f>
        <v>3216.7112552903227</v>
      </c>
      <c r="C5" s="8">
        <f>+[2]Refinerías!$H$36</f>
        <v>4347.33</v>
      </c>
      <c r="D5" s="8"/>
      <c r="E5" s="8">
        <f>+[2]Refinerías!$M$36</f>
        <v>6684.52</v>
      </c>
      <c r="F5" s="8"/>
      <c r="G5" s="8"/>
      <c r="H5" s="8"/>
      <c r="I5" s="8">
        <f>+[2]Refinerías!$O$36</f>
        <v>752.01</v>
      </c>
      <c r="J5" s="8">
        <f>+[2]Refinerías!$Y$36</f>
        <v>338.24878823</v>
      </c>
      <c r="K5" s="14"/>
      <c r="M5" s="19">
        <f t="shared" si="0"/>
        <v>10.911251233225807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+[2]PSL´s!$E$11</f>
        <v>9556.93</v>
      </c>
      <c r="K7" s="16"/>
      <c r="M7" s="19">
        <f t="shared" si="0"/>
        <v>308.28806451612905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80</v>
      </c>
      <c r="B9" s="7">
        <f>SUM(B3:B5)</f>
        <v>55277.345275935484</v>
      </c>
      <c r="C9" s="9">
        <f>SUM(C3:C5)</f>
        <v>92765.62999999999</v>
      </c>
      <c r="D9" s="9">
        <f t="shared" ref="D9:I9" si="1">SUM(D3:D5)</f>
        <v>0</v>
      </c>
      <c r="E9" s="9">
        <f t="shared" si="1"/>
        <v>80394.52</v>
      </c>
      <c r="F9" s="9">
        <f t="shared" si="1"/>
        <v>18968</v>
      </c>
      <c r="G9" s="9">
        <f t="shared" si="1"/>
        <v>659</v>
      </c>
      <c r="H9" s="9">
        <f t="shared" si="1"/>
        <v>1686.2</v>
      </c>
      <c r="I9" s="9">
        <f t="shared" si="1"/>
        <v>40755.21</v>
      </c>
      <c r="J9" s="9">
        <f>SUM(J3:J5)+SUM(J7:J7)</f>
        <v>19436.978788230001</v>
      </c>
      <c r="K9" s="16">
        <f>SUM(K3:K5)+SUM(K7:K7)</f>
        <v>2079.73</v>
      </c>
      <c r="L9" s="2"/>
      <c r="M9" s="19">
        <f>SUM(M3:M8)</f>
        <v>626.99931574935476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2992.4396774193547</v>
      </c>
      <c r="D10" s="17">
        <f t="shared" si="2"/>
        <v>0</v>
      </c>
      <c r="E10" s="17">
        <f t="shared" si="2"/>
        <v>2593.3716129032259</v>
      </c>
      <c r="F10" s="17">
        <f t="shared" si="2"/>
        <v>611.87096774193549</v>
      </c>
      <c r="G10" s="17">
        <f t="shared" si="2"/>
        <v>21.258064516129032</v>
      </c>
      <c r="H10" s="17">
        <f t="shared" si="2"/>
        <v>54.393548387096779</v>
      </c>
      <c r="I10" s="17">
        <f t="shared" si="2"/>
        <v>1314.6841935483872</v>
      </c>
      <c r="J10" s="17">
        <f t="shared" si="2"/>
        <v>626.99931574935488</v>
      </c>
      <c r="K10" s="18">
        <f t="shared" si="2"/>
        <v>67.088064516129037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+[1]Refinerías!$X$8</f>
        <v>25118.966246</v>
      </c>
      <c r="C3" s="8">
        <f>+[1]Refinerías!$H$8</f>
        <v>43816.7</v>
      </c>
      <c r="D3" s="8"/>
      <c r="E3" s="8">
        <f>+[1]Refinerías!$M$8</f>
        <v>32612.3</v>
      </c>
      <c r="F3" s="8">
        <f>+[1]Refinerías!$L$8</f>
        <v>6643</v>
      </c>
      <c r="G3" s="8">
        <f>+[1]Refinerías!$J$8</f>
        <v>601.9</v>
      </c>
      <c r="H3" s="8">
        <f>+[1]Refinerías!$K$8</f>
        <v>1409.4</v>
      </c>
      <c r="I3" s="8">
        <f>+[1]Refinerías!$O$8</f>
        <v>16570.2</v>
      </c>
      <c r="J3" s="8">
        <f>+[1]Refinerías!$Y$8</f>
        <v>4920</v>
      </c>
      <c r="K3" s="14">
        <f>+[1]Refinerías!$R$8</f>
        <v>1963.43</v>
      </c>
    </row>
    <row r="4" spans="1:12" ht="15.75" customHeight="1" thickBot="1" x14ac:dyDescent="0.3">
      <c r="A4" s="15" t="s">
        <v>21</v>
      </c>
      <c r="B4" s="7">
        <f>+[1]Refinerías!$X$21</f>
        <v>19438.081783999998</v>
      </c>
      <c r="C4" s="9">
        <f>+[1]Refinerías!$H$21</f>
        <v>26191</v>
      </c>
      <c r="D4" s="9">
        <f>+[1]Refinerías!$I$21</f>
        <v>365.7</v>
      </c>
      <c r="E4" s="9">
        <f>+[1]Refinerías!$M$21</f>
        <v>27412.6</v>
      </c>
      <c r="F4" s="9">
        <f>+[1]Refinerías!$L$21</f>
        <v>5430.1</v>
      </c>
      <c r="G4" s="9"/>
      <c r="H4" s="9">
        <f>+[1]Refinerías!$K$21</f>
        <v>99.2</v>
      </c>
      <c r="I4" s="9">
        <f>+[1]Refinerías!$O$21</f>
        <v>15873.8</v>
      </c>
      <c r="J4" s="9">
        <f>+[1]Refinerías!$Y$21</f>
        <v>3219</v>
      </c>
      <c r="K4" s="16"/>
    </row>
    <row r="5" spans="1:12" ht="15.75" thickBot="1" x14ac:dyDescent="0.3">
      <c r="A5" s="13" t="s">
        <v>2</v>
      </c>
      <c r="B5" s="6">
        <f>+[1]Refinerías!$X$34</f>
        <v>2082.8651733999995</v>
      </c>
      <c r="C5" s="8">
        <f>+[1]Refinerías!$H$34</f>
        <v>2069.4499999999998</v>
      </c>
      <c r="D5" s="8"/>
      <c r="E5" s="8">
        <f>+[1]Refinerías!$M$34</f>
        <v>3613.93</v>
      </c>
      <c r="F5" s="8"/>
      <c r="G5" s="8"/>
      <c r="H5" s="8"/>
      <c r="I5" s="8">
        <f>+[1]Refinerías!$O$34</f>
        <v>923.38</v>
      </c>
      <c r="J5" s="8">
        <f>+[1]Refinerías!$Y$34</f>
        <v>7972.5510132205281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GLP'!$C$8</f>
        <v>7814.1615277660694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GLP'!$D$8</f>
        <v>5096.5184510000026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GLP'!$E$8</f>
        <v>4108.7021109999996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GLP'!$F$8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GLP'!$H$8</f>
        <v>587.8295288999999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GLP'!$G$8</f>
        <v>0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27</v>
      </c>
      <c r="B14" s="7">
        <f>SUM(B3:B5)</f>
        <v>46639.913203399999</v>
      </c>
      <c r="C14" s="9">
        <f>SUM(C3:C5)</f>
        <v>72077.149999999994</v>
      </c>
      <c r="D14" s="9">
        <f t="shared" ref="D14:I14" si="0">SUM(D3:D5)</f>
        <v>365.7</v>
      </c>
      <c r="E14" s="9">
        <f t="shared" si="0"/>
        <v>63638.829999999994</v>
      </c>
      <c r="F14" s="9">
        <f t="shared" si="0"/>
        <v>12073.1</v>
      </c>
      <c r="G14" s="9">
        <f t="shared" si="0"/>
        <v>601.9</v>
      </c>
      <c r="H14" s="9">
        <f t="shared" ref="H14" si="1">SUM(H3:H5)</f>
        <v>1508.6000000000001</v>
      </c>
      <c r="I14" s="9">
        <f t="shared" si="0"/>
        <v>33367.379999999997</v>
      </c>
      <c r="J14" s="9">
        <f>SUM(J3:J5)+SUM(J7:J12)</f>
        <v>33718.762631886595</v>
      </c>
      <c r="K14" s="16">
        <f>SUM(K3:K5)+SUM(K7:K12)</f>
        <v>1963.43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2402.5716666666663</v>
      </c>
      <c r="D15" s="17">
        <f t="shared" si="2"/>
        <v>12.19</v>
      </c>
      <c r="E15" s="17">
        <f t="shared" si="2"/>
        <v>2121.2943333333333</v>
      </c>
      <c r="F15" s="17">
        <f t="shared" si="2"/>
        <v>402.43666666666667</v>
      </c>
      <c r="G15" s="17">
        <f t="shared" si="2"/>
        <v>20.063333333333333</v>
      </c>
      <c r="H15" s="17">
        <f t="shared" ref="H15" si="3">+H14/$L$1</f>
        <v>50.286666666666669</v>
      </c>
      <c r="I15" s="17">
        <f t="shared" si="2"/>
        <v>1112.2459999999999</v>
      </c>
      <c r="J15" s="17">
        <f t="shared" si="2"/>
        <v>1123.9587543962198</v>
      </c>
      <c r="K15" s="18">
        <f t="shared" si="2"/>
        <v>65.447666666666663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99999999999999" right="0.45" top="1.89" bottom="0.74803149606299213" header="0.31496062992125984" footer="0.31496062992125984"/>
  <pageSetup scale="72" orientation="landscape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B3" sqref="B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+[2]Refinerías!$X$11</f>
        <v>27837.732295999998</v>
      </c>
      <c r="C3" s="8">
        <f>+[2]Refinerías!$H$11</f>
        <v>54961.4</v>
      </c>
      <c r="D3" s="8"/>
      <c r="E3" s="8">
        <f>+[2]Refinerías!$M$11</f>
        <v>34558.6</v>
      </c>
      <c r="F3" s="8">
        <f>+[2]Refinerías!$L$11</f>
        <v>9694.5</v>
      </c>
      <c r="G3" s="8">
        <f>+[2]Refinerías!$J$11</f>
        <v>0</v>
      </c>
      <c r="H3" s="8">
        <f>+[2]Refinerías!$K$11</f>
        <v>1207.3</v>
      </c>
      <c r="I3" s="8">
        <f>+[2]Refinerías!$O$11</f>
        <v>15523.8</v>
      </c>
      <c r="J3" s="8">
        <f>+[2]Refinerías!$Y$11</f>
        <v>4902</v>
      </c>
      <c r="K3" s="14">
        <f>+[2]Refinerías!$R$11</f>
        <v>1995.39</v>
      </c>
      <c r="M3" s="19">
        <f>+J3/$L$1</f>
        <v>163.4</v>
      </c>
    </row>
    <row r="4" spans="1:14" ht="15.75" customHeight="1" thickBot="1" x14ac:dyDescent="0.3">
      <c r="A4" s="15" t="s">
        <v>21</v>
      </c>
      <c r="B4" s="7">
        <f>+[2]Refinerías!$X$24</f>
        <v>23431.370973999998</v>
      </c>
      <c r="C4" s="9">
        <f>+[2]Refinerías!$H$24</f>
        <v>38714.400000000001</v>
      </c>
      <c r="D4" s="9">
        <f>+[2]Refinerías!$I$24</f>
        <v>486.6</v>
      </c>
      <c r="E4" s="9">
        <f>+[2]Refinerías!$M$24</f>
        <v>33027.599999999999</v>
      </c>
      <c r="F4" s="9">
        <f>+[2]Refinerías!$L$24</f>
        <v>10257.200000000001</v>
      </c>
      <c r="G4" s="9"/>
      <c r="H4" s="9">
        <f>+[2]Refinerías!$K$24</f>
        <v>40.6</v>
      </c>
      <c r="I4" s="9">
        <f>+[2]Refinerías!$O$24</f>
        <v>14079.3</v>
      </c>
      <c r="J4" s="9">
        <f>+[2]Refinerías!$Y$24</f>
        <v>4233</v>
      </c>
      <c r="K4" s="16"/>
      <c r="M4" s="19">
        <f t="shared" ref="M4:M7" si="0">+J4/$L$1</f>
        <v>141.1</v>
      </c>
    </row>
    <row r="5" spans="1:14" ht="15.75" thickBot="1" x14ac:dyDescent="0.3">
      <c r="A5" s="13" t="s">
        <v>2</v>
      </c>
      <c r="B5" s="6">
        <f>+[2]Refinerías!$X$37</f>
        <v>3198.4010388000002</v>
      </c>
      <c r="C5" s="8">
        <f>+[2]Refinerías!$H$37</f>
        <v>4058.39</v>
      </c>
      <c r="D5" s="8"/>
      <c r="E5" s="8">
        <f>+[2]Refinerías!$M$37</f>
        <v>6369.59</v>
      </c>
      <c r="F5" s="8"/>
      <c r="G5" s="8"/>
      <c r="H5" s="8"/>
      <c r="I5" s="8">
        <f>+[2]Refinerías!$O$37</f>
        <v>676.87</v>
      </c>
      <c r="J5" s="8">
        <f>+[2]Refinerías!$Y$37</f>
        <v>300.91951017000002</v>
      </c>
      <c r="K5" s="14"/>
      <c r="M5" s="19">
        <f t="shared" si="0"/>
        <v>10.030650339000001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+[2]PSL´s!$E$12</f>
        <v>10533.7</v>
      </c>
      <c r="K7" s="16"/>
      <c r="M7" s="19">
        <f t="shared" si="0"/>
        <v>351.12333333333333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82</v>
      </c>
      <c r="B9" s="7">
        <f>SUM(B3:B5)</f>
        <v>54467.504308799995</v>
      </c>
      <c r="C9" s="9">
        <f>SUM(C3:C5)</f>
        <v>97734.19</v>
      </c>
      <c r="D9" s="9">
        <f t="shared" ref="D9:I9" si="1">SUM(D3:D5)</f>
        <v>486.6</v>
      </c>
      <c r="E9" s="9">
        <f t="shared" si="1"/>
        <v>73955.789999999994</v>
      </c>
      <c r="F9" s="9">
        <f t="shared" si="1"/>
        <v>19951.7</v>
      </c>
      <c r="G9" s="9">
        <f t="shared" si="1"/>
        <v>0</v>
      </c>
      <c r="H9" s="9">
        <f t="shared" si="1"/>
        <v>1247.8999999999999</v>
      </c>
      <c r="I9" s="9">
        <f t="shared" si="1"/>
        <v>30279.969999999998</v>
      </c>
      <c r="J9" s="9">
        <f>SUM(J3:J5)+SUM(J7:J7)</f>
        <v>19969.61951017</v>
      </c>
      <c r="K9" s="16">
        <f>SUM(K3:K5)+SUM(K7:K7)</f>
        <v>1995.39</v>
      </c>
      <c r="L9" s="2"/>
      <c r="M9" s="19">
        <f>SUM(M3:M8)</f>
        <v>665.65398367233331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3257.8063333333334</v>
      </c>
      <c r="D10" s="17">
        <f t="shared" si="2"/>
        <v>16.220000000000002</v>
      </c>
      <c r="E10" s="17">
        <f t="shared" si="2"/>
        <v>2465.1929999999998</v>
      </c>
      <c r="F10" s="17">
        <f t="shared" si="2"/>
        <v>665.05666666666673</v>
      </c>
      <c r="G10" s="17">
        <f t="shared" si="2"/>
        <v>0</v>
      </c>
      <c r="H10" s="17">
        <f t="shared" si="2"/>
        <v>41.596666666666664</v>
      </c>
      <c r="I10" s="17">
        <f t="shared" si="2"/>
        <v>1009.3323333333333</v>
      </c>
      <c r="J10" s="17">
        <f t="shared" si="2"/>
        <v>665.65398367233331</v>
      </c>
      <c r="K10" s="18">
        <f t="shared" si="2"/>
        <v>66.513000000000005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83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+[2]Refinerías!$X$12</f>
        <v>27824.086811612902</v>
      </c>
      <c r="C3" s="8">
        <f>+[2]Refinerías!$H$12</f>
        <v>50832.800000000003</v>
      </c>
      <c r="D3" s="8"/>
      <c r="E3" s="8">
        <f>+[2]Refinerías!$M$12</f>
        <v>34261.599999999999</v>
      </c>
      <c r="F3" s="8">
        <f>+[2]Refinerías!$L$12</f>
        <v>10520.3</v>
      </c>
      <c r="G3" s="8">
        <f>+[2]Refinerías!$J$12</f>
        <v>665.7</v>
      </c>
      <c r="H3" s="8">
        <f>+[2]Refinerías!$K$12</f>
        <v>1723.9</v>
      </c>
      <c r="I3" s="8">
        <f>+[2]Refinerías!$O$12</f>
        <v>20175.2</v>
      </c>
      <c r="J3" s="8">
        <f>+[2]Refinerías!$Y$12</f>
        <v>5372.3</v>
      </c>
      <c r="K3" s="14">
        <f>+[2]Refinerías!$R$12</f>
        <v>2013.25</v>
      </c>
      <c r="M3" s="19">
        <f>+J3/$L$1</f>
        <v>173.3</v>
      </c>
    </row>
    <row r="4" spans="1:14" ht="15.75" customHeight="1" thickBot="1" x14ac:dyDescent="0.3">
      <c r="A4" s="15" t="s">
        <v>21</v>
      </c>
      <c r="B4" s="7">
        <f>+[2]Refinerías!$X$25</f>
        <v>24202.419971612901</v>
      </c>
      <c r="C4" s="9">
        <f>+[2]Refinerías!$H$25</f>
        <v>39871.199999999997</v>
      </c>
      <c r="D4" s="9">
        <f>+[2]Refinerías!$I$25</f>
        <v>0</v>
      </c>
      <c r="E4" s="9">
        <f>+[2]Refinerías!$M$25</f>
        <v>35488.6</v>
      </c>
      <c r="F4" s="9">
        <f>+[2]Refinerías!$L$25</f>
        <v>10484.6</v>
      </c>
      <c r="G4" s="9"/>
      <c r="H4" s="9">
        <f>+[2]Refinerías!$K$25</f>
        <v>41.1</v>
      </c>
      <c r="I4" s="9">
        <f>+[2]Refinerías!$O$25</f>
        <v>16622</v>
      </c>
      <c r="J4" s="9">
        <f>+[2]Refinerías!$Y$25</f>
        <v>4445.4000000000005</v>
      </c>
      <c r="K4" s="16"/>
      <c r="M4" s="19">
        <f t="shared" ref="M4:M7" si="0">+J4/$L$1</f>
        <v>143.4</v>
      </c>
    </row>
    <row r="5" spans="1:14" ht="15.75" thickBot="1" x14ac:dyDescent="0.3">
      <c r="A5" s="13" t="s">
        <v>2</v>
      </c>
      <c r="B5" s="6">
        <f>+[2]Refinerías!$X$38</f>
        <v>3144.1959481935487</v>
      </c>
      <c r="C5" s="8">
        <f>+[2]Refinerías!$H$38</f>
        <v>4357.97</v>
      </c>
      <c r="D5" s="8"/>
      <c r="E5" s="8">
        <f>+[2]Refinerías!$M$38</f>
        <v>6510.48</v>
      </c>
      <c r="F5" s="8"/>
      <c r="G5" s="8"/>
      <c r="H5" s="8"/>
      <c r="I5" s="8">
        <f>+[2]Refinerías!$O$38</f>
        <v>573.51</v>
      </c>
      <c r="J5" s="8">
        <f>+[2]Refinerías!$Y$38</f>
        <v>325.12568415000004</v>
      </c>
      <c r="K5" s="14"/>
      <c r="M5" s="19">
        <f t="shared" si="0"/>
        <v>10.487925295161292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+[2]PSL´s!$E$13</f>
        <v>10016.1</v>
      </c>
      <c r="K7" s="16"/>
      <c r="M7" s="19">
        <f t="shared" si="0"/>
        <v>323.10000000000002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84</v>
      </c>
      <c r="B9" s="7">
        <f>SUM(B3:B5)</f>
        <v>55170.702731419355</v>
      </c>
      <c r="C9" s="9">
        <f>SUM(C3:C5)</f>
        <v>95061.97</v>
      </c>
      <c r="D9" s="9">
        <f t="shared" ref="D9:I9" si="1">SUM(D3:D5)</f>
        <v>0</v>
      </c>
      <c r="E9" s="9">
        <f t="shared" si="1"/>
        <v>76260.679999999993</v>
      </c>
      <c r="F9" s="9">
        <f t="shared" si="1"/>
        <v>21004.9</v>
      </c>
      <c r="G9" s="9">
        <f t="shared" si="1"/>
        <v>665.7</v>
      </c>
      <c r="H9" s="9">
        <f t="shared" si="1"/>
        <v>1765</v>
      </c>
      <c r="I9" s="9">
        <f t="shared" si="1"/>
        <v>37370.71</v>
      </c>
      <c r="J9" s="9">
        <f>SUM(J3:J5)+SUM(J7:J7)</f>
        <v>20158.925684150003</v>
      </c>
      <c r="K9" s="16">
        <f>SUM(K3:K5)+SUM(K7:K7)</f>
        <v>2013.25</v>
      </c>
      <c r="L9" s="2"/>
      <c r="M9" s="19">
        <f>SUM(M3:M8)</f>
        <v>650.28792529516136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3066.5151612903228</v>
      </c>
      <c r="D10" s="17">
        <f t="shared" si="2"/>
        <v>0</v>
      </c>
      <c r="E10" s="17">
        <f t="shared" si="2"/>
        <v>2460.0219354838709</v>
      </c>
      <c r="F10" s="17">
        <f t="shared" si="2"/>
        <v>677.57741935483875</v>
      </c>
      <c r="G10" s="17">
        <f t="shared" si="2"/>
        <v>21.474193548387099</v>
      </c>
      <c r="H10" s="17">
        <f t="shared" si="2"/>
        <v>56.935483870967744</v>
      </c>
      <c r="I10" s="17">
        <f t="shared" si="2"/>
        <v>1205.5067741935484</v>
      </c>
      <c r="J10" s="17">
        <f t="shared" si="2"/>
        <v>650.28792529516136</v>
      </c>
      <c r="K10" s="18">
        <f t="shared" si="2"/>
        <v>64.943548387096769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19685039370078741" right="0.19685039370078741" top="2.7952755905511815" bottom="0.74803149606299213" header="0.31496062992125984" footer="0.31496062992125984"/>
  <pageSetup scale="8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+[2]Refinerías!$X$13</f>
        <v>25653.766973999995</v>
      </c>
      <c r="C3" s="8">
        <f>+[2]Refinerías!$H$13</f>
        <v>46512.9</v>
      </c>
      <c r="D3" s="8"/>
      <c r="E3" s="8">
        <f>+[2]Refinerías!$M$13</f>
        <v>32321.5</v>
      </c>
      <c r="F3" s="8">
        <f>+[2]Refinerías!$L$13</f>
        <v>6392</v>
      </c>
      <c r="G3" s="8">
        <f>+[2]Refinerías!$J$13</f>
        <v>655.7</v>
      </c>
      <c r="H3" s="8">
        <f>+[2]Refinerías!$K$13</f>
        <v>1486.1</v>
      </c>
      <c r="I3" s="8">
        <f>+[2]Refinerías!$O$13</f>
        <v>22729.200000000001</v>
      </c>
      <c r="J3" s="8">
        <f>+[2]Refinerías!$Y$13</f>
        <v>5121</v>
      </c>
      <c r="K3" s="14">
        <f>+[2]Refinerías!$R$13</f>
        <v>1968.86</v>
      </c>
      <c r="M3" s="19">
        <f>+J3/$L$1</f>
        <v>170.7</v>
      </c>
    </row>
    <row r="4" spans="1:14" ht="15.75" customHeight="1" thickBot="1" x14ac:dyDescent="0.3">
      <c r="A4" s="15" t="s">
        <v>21</v>
      </c>
      <c r="B4" s="7">
        <f>+[2]Refinerías!$X$26</f>
        <v>24770.741951999997</v>
      </c>
      <c r="C4" s="9">
        <f>+[2]Refinerías!$H$26</f>
        <v>37071.1</v>
      </c>
      <c r="D4" s="9">
        <f>+[2]Refinerías!$I$26</f>
        <v>491.2</v>
      </c>
      <c r="E4" s="9">
        <f>+[2]Refinerías!$M$26</f>
        <v>37095.300000000003</v>
      </c>
      <c r="F4" s="9">
        <f>+[2]Refinerías!$L$26</f>
        <v>8696.2999999999993</v>
      </c>
      <c r="G4" s="9"/>
      <c r="H4" s="9">
        <f>+[2]Refinerías!$K$26</f>
        <v>83.1</v>
      </c>
      <c r="I4" s="9">
        <f>+[2]Refinerías!$O$26</f>
        <v>14726.5</v>
      </c>
      <c r="J4" s="9">
        <f>+[2]Refinerías!$Y$26</f>
        <v>4545</v>
      </c>
      <c r="K4" s="16"/>
      <c r="M4" s="19">
        <f t="shared" ref="M4:M7" si="0">+J4/$L$1</f>
        <v>151.5</v>
      </c>
    </row>
    <row r="5" spans="1:14" ht="15.75" thickBot="1" x14ac:dyDescent="0.3">
      <c r="A5" s="13" t="s">
        <v>2</v>
      </c>
      <c r="B5" s="6">
        <f>+[2]Refinerías!$X$39</f>
        <v>3164.3166126000001</v>
      </c>
      <c r="C5" s="8">
        <f>+[2]Refinerías!$H$39</f>
        <v>4801.1400000000003</v>
      </c>
      <c r="D5" s="8"/>
      <c r="E5" s="8">
        <f>+[2]Refinerías!$M$39</f>
        <v>6410.73</v>
      </c>
      <c r="F5" s="8"/>
      <c r="G5" s="8"/>
      <c r="H5" s="8"/>
      <c r="I5" s="8">
        <f>+[2]Refinerías!$O$39</f>
        <v>447.66</v>
      </c>
      <c r="J5" s="8">
        <f>+[2]Refinerías!$Y$39</f>
        <v>330.29688376000001</v>
      </c>
      <c r="K5" s="14"/>
      <c r="M5" s="19">
        <f t="shared" si="0"/>
        <v>11.009896125333334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+[2]PSL´s!$E$14</f>
        <v>9371</v>
      </c>
      <c r="K7" s="16"/>
      <c r="M7" s="19">
        <f t="shared" si="0"/>
        <v>312.36666666666667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84</v>
      </c>
      <c r="B9" s="7">
        <f>SUM(B3:B5)</f>
        <v>53588.825538599995</v>
      </c>
      <c r="C9" s="9">
        <f>SUM(C3:C5)</f>
        <v>88385.14</v>
      </c>
      <c r="D9" s="9">
        <f t="shared" ref="D9:I9" si="1">SUM(D3:D5)</f>
        <v>491.2</v>
      </c>
      <c r="E9" s="9">
        <f t="shared" si="1"/>
        <v>75827.53</v>
      </c>
      <c r="F9" s="9">
        <f t="shared" si="1"/>
        <v>15088.3</v>
      </c>
      <c r="G9" s="9">
        <f t="shared" si="1"/>
        <v>655.7</v>
      </c>
      <c r="H9" s="9">
        <f t="shared" si="1"/>
        <v>1569.1999999999998</v>
      </c>
      <c r="I9" s="9">
        <f t="shared" si="1"/>
        <v>37903.360000000001</v>
      </c>
      <c r="J9" s="9">
        <f>SUM(J3:J5)+SUM(J7:J7)</f>
        <v>19367.296883759998</v>
      </c>
      <c r="K9" s="16">
        <f>SUM(K3:K5)+SUM(K7:K7)</f>
        <v>1968.86</v>
      </c>
      <c r="L9" s="2"/>
      <c r="M9" s="19">
        <f>SUM(M3:M8)</f>
        <v>645.576562792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2946.1713333333332</v>
      </c>
      <c r="D10" s="17">
        <f t="shared" si="2"/>
        <v>16.373333333333331</v>
      </c>
      <c r="E10" s="17">
        <f t="shared" si="2"/>
        <v>2527.5843333333332</v>
      </c>
      <c r="F10" s="17">
        <f t="shared" si="2"/>
        <v>502.94333333333333</v>
      </c>
      <c r="G10" s="17">
        <f t="shared" si="2"/>
        <v>21.856666666666669</v>
      </c>
      <c r="H10" s="17">
        <f t="shared" si="2"/>
        <v>52.306666666666658</v>
      </c>
      <c r="I10" s="17">
        <f t="shared" si="2"/>
        <v>1263.4453333333333</v>
      </c>
      <c r="J10" s="17">
        <f t="shared" si="2"/>
        <v>645.57656279199989</v>
      </c>
      <c r="K10" s="18">
        <f t="shared" si="2"/>
        <v>65.62866666666666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19685039370078741" right="0.19685039370078741" top="2.7952755905511815" bottom="0.74803149606299213" header="0.31496062992125984" footer="0.31496062992125984"/>
  <pageSetup scale="8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Normal="100" zoomScaleSheetLayoutView="100" workbookViewId="0">
      <selection activeCell="L11" sqref="L11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86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+[2]Refinerías!$X$14</f>
        <v>31020.948675483865</v>
      </c>
      <c r="C3" s="8">
        <f>+[2]Refinerías!$H$14</f>
        <v>51147.4</v>
      </c>
      <c r="D3" s="8"/>
      <c r="E3" s="8">
        <f>+[2]Refinerías!$M$14</f>
        <v>39858.9</v>
      </c>
      <c r="F3" s="8">
        <f>+[2]Refinerías!$L$14</f>
        <v>9747.1</v>
      </c>
      <c r="G3" s="8">
        <f>+[2]Refinerías!$J$14</f>
        <v>673</v>
      </c>
      <c r="H3" s="8">
        <f>+[2]Refinerías!$K$14</f>
        <v>1480.6</v>
      </c>
      <c r="I3" s="8">
        <f>+[2]Refinerías!$O$14</f>
        <v>23478.9</v>
      </c>
      <c r="J3" s="8">
        <f>+[2]Refinerías!$Y$14</f>
        <v>5638.9000000000005</v>
      </c>
      <c r="K3" s="14">
        <f>+[2]Refinerías!$R$14</f>
        <v>1960.78</v>
      </c>
      <c r="M3" s="19">
        <f>+J3/$L$1</f>
        <v>181.9</v>
      </c>
    </row>
    <row r="4" spans="1:14" ht="15.75" customHeight="1" thickBot="1" x14ac:dyDescent="0.3">
      <c r="A4" s="15" t="s">
        <v>21</v>
      </c>
      <c r="B4" s="7">
        <f>+[2]Refinerías!$X$27</f>
        <v>24466.835047741934</v>
      </c>
      <c r="C4" s="9">
        <f>+[2]Refinerías!$H$27</f>
        <v>40935.599999999999</v>
      </c>
      <c r="D4" s="9">
        <f>+[2]Refinerías!$I$27</f>
        <v>473.5</v>
      </c>
      <c r="E4" s="9">
        <f>+[2]Refinerías!$M$27</f>
        <v>35945.699999999997</v>
      </c>
      <c r="F4" s="9">
        <f>+[2]Refinerías!$L$27</f>
        <v>10797.5</v>
      </c>
      <c r="G4" s="9"/>
      <c r="H4" s="9">
        <f>+[2]Refinerías!$K$27</f>
        <v>46.2</v>
      </c>
      <c r="I4" s="9">
        <f>+[2]Refinerías!$O$27</f>
        <v>18305.3</v>
      </c>
      <c r="J4" s="9">
        <f>+[2]Refinerías!$Y$27</f>
        <v>4615.9000000000005</v>
      </c>
      <c r="K4" s="16"/>
      <c r="M4" s="19">
        <f t="shared" ref="M4:M7" si="0">+J4/$L$1</f>
        <v>148.9</v>
      </c>
    </row>
    <row r="5" spans="1:14" ht="15.75" thickBot="1" x14ac:dyDescent="0.3">
      <c r="A5" s="13" t="s">
        <v>2</v>
      </c>
      <c r="B5" s="6">
        <f>+[2]Refinerías!$X$40</f>
        <v>3132.7343094193548</v>
      </c>
      <c r="C5" s="8">
        <f>+[2]Refinerías!$H$40</f>
        <v>5086.72</v>
      </c>
      <c r="D5" s="8"/>
      <c r="E5" s="8">
        <f>+[2]Refinerías!$M$40</f>
        <v>6472.22</v>
      </c>
      <c r="F5" s="8"/>
      <c r="G5" s="8"/>
      <c r="H5" s="8"/>
      <c r="I5" s="8">
        <f>+[2]Refinerías!$O$40</f>
        <v>532.65</v>
      </c>
      <c r="J5" s="8">
        <f>+[2]Refinerías!$Y$40</f>
        <v>325.12568415000004</v>
      </c>
      <c r="K5" s="14"/>
      <c r="M5" s="19">
        <f t="shared" si="0"/>
        <v>10.487925295161292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+[2]PSL´s!$E$15</f>
        <v>10881.4</v>
      </c>
      <c r="K7" s="16"/>
      <c r="M7" s="19">
        <f t="shared" si="0"/>
        <v>351.01290322580644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84</v>
      </c>
      <c r="B9" s="7">
        <f>SUM(B3:B5)</f>
        <v>58620.518032645159</v>
      </c>
      <c r="C9" s="9">
        <f>SUM(C3:C5)</f>
        <v>97169.72</v>
      </c>
      <c r="D9" s="9">
        <f t="shared" ref="D9:I9" si="1">SUM(D3:D5)</f>
        <v>473.5</v>
      </c>
      <c r="E9" s="9">
        <f t="shared" si="1"/>
        <v>82276.820000000007</v>
      </c>
      <c r="F9" s="9">
        <f t="shared" si="1"/>
        <v>20544.599999999999</v>
      </c>
      <c r="G9" s="9">
        <f t="shared" si="1"/>
        <v>673</v>
      </c>
      <c r="H9" s="9">
        <f t="shared" si="1"/>
        <v>1526.8</v>
      </c>
      <c r="I9" s="9">
        <f t="shared" si="1"/>
        <v>42316.85</v>
      </c>
      <c r="J9" s="9">
        <f>SUM(J3:J5)+SUM(J7:J7)</f>
        <v>21461.325684150001</v>
      </c>
      <c r="K9" s="16">
        <f>SUM(K3:K5)+SUM(K7:K7)</f>
        <v>1960.78</v>
      </c>
      <c r="L9" s="2"/>
      <c r="M9" s="19">
        <f>SUM(M3:M8)</f>
        <v>692.3008285209678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3134.5070967741935</v>
      </c>
      <c r="D10" s="17">
        <f t="shared" si="2"/>
        <v>15.274193548387096</v>
      </c>
      <c r="E10" s="17">
        <f t="shared" si="2"/>
        <v>2654.0909677419359</v>
      </c>
      <c r="F10" s="17">
        <f t="shared" si="2"/>
        <v>662.72903225806442</v>
      </c>
      <c r="G10" s="17">
        <f t="shared" si="2"/>
        <v>21.70967741935484</v>
      </c>
      <c r="H10" s="17">
        <f t="shared" si="2"/>
        <v>49.251612903225805</v>
      </c>
      <c r="I10" s="17">
        <f t="shared" si="2"/>
        <v>1365.0596774193548</v>
      </c>
      <c r="J10" s="17">
        <f t="shared" si="2"/>
        <v>692.3008285209678</v>
      </c>
      <c r="K10" s="18">
        <f t="shared" si="2"/>
        <v>63.250967741935483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19685039370078741" right="0.19685039370078741" top="2.7952755905511815" bottom="0.74803149606299213" header="0.31496062992125984" footer="0.31496062992125984"/>
  <pageSetup scale="8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C9" sqref="C9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+[4]Refinerías!$Y$3</f>
        <v>37753.428857419356</v>
      </c>
      <c r="C3" s="8">
        <f>+[4]Refinerías!$H$3</f>
        <v>48201.3</v>
      </c>
      <c r="D3" s="8"/>
      <c r="E3" s="8">
        <f>+[4]Refinerías!$M$3</f>
        <v>48314.1</v>
      </c>
      <c r="F3" s="8">
        <f>+[4]Refinerías!$L$3</f>
        <v>11265.6</v>
      </c>
      <c r="G3" s="8">
        <f>+[4]Refinerías!$J$3</f>
        <v>660.9</v>
      </c>
      <c r="H3" s="8">
        <f>+[4]Refinerías!$K$3</f>
        <v>1659.8</v>
      </c>
      <c r="I3" s="8">
        <f>+[4]Refinerías!$O$3</f>
        <v>49048.2</v>
      </c>
      <c r="J3" s="8">
        <f>+[4]Refinerías!$Z$3</f>
        <v>6801.4000000000005</v>
      </c>
      <c r="K3" s="14">
        <f>+[4]Refinerías!$S$3</f>
        <v>2041.65</v>
      </c>
      <c r="M3" s="19">
        <f>+J3/$L$1</f>
        <v>219.4</v>
      </c>
    </row>
    <row r="4" spans="1:14" ht="15.75" customHeight="1" thickBot="1" x14ac:dyDescent="0.3">
      <c r="A4" s="15" t="s">
        <v>21</v>
      </c>
      <c r="B4" s="7">
        <f>+[4]Refinerías!$Y$16</f>
        <v>18266.898029032254</v>
      </c>
      <c r="C4" s="9">
        <f>+[4]Refinerías!$H$16</f>
        <v>37538.699999999997</v>
      </c>
      <c r="D4" s="9">
        <f>+[4]Refinerías!$I$16</f>
        <v>0</v>
      </c>
      <c r="E4" s="9">
        <f>+[4]Refinerías!$M$16</f>
        <v>26412.799999999999</v>
      </c>
      <c r="F4" s="9">
        <f>+[4]Refinerías!$L$16</f>
        <v>8012.6</v>
      </c>
      <c r="G4" s="9"/>
      <c r="H4" s="9">
        <f>+[4]Refinerías!$K$16</f>
        <v>40.5</v>
      </c>
      <c r="I4" s="9">
        <f>+[4]Refinerías!$O$16</f>
        <v>10030</v>
      </c>
      <c r="J4" s="9">
        <f>+[4]Refinerías!$Z$16</f>
        <v>3434.7999999999997</v>
      </c>
      <c r="K4" s="16"/>
      <c r="M4" s="19">
        <f t="shared" ref="M4:M7" si="0">+J4/$L$1</f>
        <v>110.8</v>
      </c>
    </row>
    <row r="5" spans="1:14" ht="15.75" thickBot="1" x14ac:dyDescent="0.3">
      <c r="A5" s="13" t="s">
        <v>2</v>
      </c>
      <c r="B5" s="6">
        <f>+[4]Refinerías!$Y$29</f>
        <v>3136.8916643225807</v>
      </c>
      <c r="C5" s="8">
        <f>+[4]Refinerías!$H$29</f>
        <v>4873.88</v>
      </c>
      <c r="D5" s="8"/>
      <c r="E5" s="8">
        <f>+[4]Refinerías!$M$29</f>
        <v>6318.33</v>
      </c>
      <c r="F5" s="8"/>
      <c r="G5" s="8"/>
      <c r="H5" s="8"/>
      <c r="I5" s="8">
        <f>+[4]Refinerías!$O$29</f>
        <v>769.97</v>
      </c>
      <c r="J5" s="8">
        <f>+[4]Refinerías!$Z$29</f>
        <v>365.57920000000007</v>
      </c>
      <c r="K5" s="14"/>
      <c r="M5" s="19">
        <f t="shared" si="0"/>
        <v>11.792877419354841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+[4]PSL´s!$E$4</f>
        <v>9042.6</v>
      </c>
      <c r="K7" s="16"/>
      <c r="M7" s="19">
        <f t="shared" si="0"/>
        <v>291.69677419354838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88</v>
      </c>
      <c r="B9" s="7">
        <f>SUM(B3:B5)</f>
        <v>59157.218550774196</v>
      </c>
      <c r="C9" s="9">
        <f>SUM(C3:C5)</f>
        <v>90613.88</v>
      </c>
      <c r="D9" s="9">
        <f t="shared" ref="D9:I9" si="1">SUM(D3:D5)</f>
        <v>0</v>
      </c>
      <c r="E9" s="9">
        <f t="shared" si="1"/>
        <v>81045.23</v>
      </c>
      <c r="F9" s="9">
        <f t="shared" si="1"/>
        <v>19278.2</v>
      </c>
      <c r="G9" s="9">
        <f t="shared" si="1"/>
        <v>660.9</v>
      </c>
      <c r="H9" s="9">
        <f t="shared" si="1"/>
        <v>1700.3</v>
      </c>
      <c r="I9" s="9">
        <f t="shared" si="1"/>
        <v>59848.17</v>
      </c>
      <c r="J9" s="9">
        <f>SUM(J3:J5)+SUM(J7:J7)</f>
        <v>19644.379200000003</v>
      </c>
      <c r="K9" s="16">
        <f>SUM(K3:K5)+SUM(K7:K7)</f>
        <v>2041.65</v>
      </c>
      <c r="L9" s="2"/>
      <c r="M9" s="19">
        <f>SUM(M3:M8)</f>
        <v>633.68965161290316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2923.0283870967742</v>
      </c>
      <c r="D10" s="17">
        <f t="shared" si="2"/>
        <v>0</v>
      </c>
      <c r="E10" s="17">
        <f t="shared" si="2"/>
        <v>2614.362258064516</v>
      </c>
      <c r="F10" s="17">
        <f t="shared" si="2"/>
        <v>621.87741935483871</v>
      </c>
      <c r="G10" s="17">
        <f t="shared" si="2"/>
        <v>21.319354838709678</v>
      </c>
      <c r="H10" s="17">
        <f t="shared" si="2"/>
        <v>54.848387096774189</v>
      </c>
      <c r="I10" s="17">
        <f t="shared" si="2"/>
        <v>1930.586129032258</v>
      </c>
      <c r="J10" s="17">
        <f t="shared" si="2"/>
        <v>633.68965161290328</v>
      </c>
      <c r="K10" s="18">
        <f t="shared" si="2"/>
        <v>65.859677419354838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K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28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+[4]Refinerías!$Y$4</f>
        <v>37728.646465714286</v>
      </c>
      <c r="C3" s="8">
        <f>+[4]Refinerías!$H$4</f>
        <v>46614.6</v>
      </c>
      <c r="D3" s="8"/>
      <c r="E3" s="8">
        <f>+[4]Refinerías!$M$4</f>
        <v>43628.7</v>
      </c>
      <c r="F3" s="8">
        <f>+[4]Refinerías!$L$4</f>
        <v>11086.5</v>
      </c>
      <c r="G3" s="8">
        <f>+[4]Refinerías!$J$4</f>
        <v>0</v>
      </c>
      <c r="H3" s="8">
        <f>+[4]Refinerías!$K$4</f>
        <v>1773.9</v>
      </c>
      <c r="I3" s="8">
        <f>+[4]Refinerías!$O$4</f>
        <v>46856.6</v>
      </c>
      <c r="J3" s="8">
        <f>+[4]Refinerías!$Z$4</f>
        <v>6708.8</v>
      </c>
      <c r="K3" s="14">
        <f>+[4]Refinerías!$S$4</f>
        <v>2044.36</v>
      </c>
      <c r="M3" s="19">
        <f>+J3/$L$1</f>
        <v>239.6</v>
      </c>
    </row>
    <row r="4" spans="1:14" ht="15.75" customHeight="1" thickBot="1" x14ac:dyDescent="0.3">
      <c r="A4" s="15" t="s">
        <v>21</v>
      </c>
      <c r="B4" s="7">
        <f>+[4]Refinerías!$Y$17</f>
        <v>15138.200785714283</v>
      </c>
      <c r="C4" s="9">
        <f>+[4]Refinerías!$H$17</f>
        <v>24366</v>
      </c>
      <c r="D4" s="9">
        <f>+[4]Refinerías!$I$17</f>
        <v>446.6</v>
      </c>
      <c r="E4" s="9">
        <f>+[4]Refinerías!$M$17</f>
        <v>20075</v>
      </c>
      <c r="F4" s="9">
        <f>+[4]Refinerías!$L$17</f>
        <v>5692</v>
      </c>
      <c r="G4" s="9"/>
      <c r="H4" s="9">
        <f>+[4]Refinerías!$K$17</f>
        <v>50.7</v>
      </c>
      <c r="I4" s="9">
        <f>+[4]Refinerías!$O$17</f>
        <v>7190.1</v>
      </c>
      <c r="J4" s="9">
        <f>+[4]Refinerías!$Z$17</f>
        <v>2556.4</v>
      </c>
      <c r="K4" s="16"/>
      <c r="M4" s="19">
        <f t="shared" ref="M4:M7" si="0">+J4/$L$1</f>
        <v>91.3</v>
      </c>
    </row>
    <row r="5" spans="1:14" ht="15.75" thickBot="1" x14ac:dyDescent="0.3">
      <c r="A5" s="13" t="s">
        <v>2</v>
      </c>
      <c r="B5" s="6">
        <f>+[4]Refinerías!$Y$30</f>
        <v>3159.6990008571424</v>
      </c>
      <c r="C5" s="8">
        <f>+[4]Refinerías!$H$30</f>
        <v>4553.59</v>
      </c>
      <c r="D5" s="8"/>
      <c r="E5" s="8">
        <f>+[4]Refinerías!$M$30</f>
        <v>5783.18</v>
      </c>
      <c r="F5" s="8"/>
      <c r="G5" s="8"/>
      <c r="H5" s="8"/>
      <c r="I5" s="8">
        <f>+[4]Refinerías!$O$30</f>
        <v>738.02</v>
      </c>
      <c r="J5" s="8">
        <f>+[4]Refinerías!$Z$30</f>
        <v>379.68000000000006</v>
      </c>
      <c r="K5" s="14"/>
      <c r="M5" s="19">
        <f t="shared" si="0"/>
        <v>13.560000000000002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+[4]PSL´s!$E$5</f>
        <v>7380.3</v>
      </c>
      <c r="K7" s="16"/>
      <c r="M7" s="19">
        <f t="shared" si="0"/>
        <v>263.58214285714286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89</v>
      </c>
      <c r="B9" s="7">
        <f>SUM(B3:B5)</f>
        <v>56026.546252285712</v>
      </c>
      <c r="C9" s="9">
        <f>SUM(C3:C5)</f>
        <v>75534.19</v>
      </c>
      <c r="D9" s="9">
        <f t="shared" ref="D9:I9" si="1">SUM(D3:D5)</f>
        <v>446.6</v>
      </c>
      <c r="E9" s="9">
        <f t="shared" si="1"/>
        <v>69486.880000000005</v>
      </c>
      <c r="F9" s="9">
        <f t="shared" si="1"/>
        <v>16778.5</v>
      </c>
      <c r="G9" s="9">
        <f t="shared" si="1"/>
        <v>0</v>
      </c>
      <c r="H9" s="9">
        <f t="shared" si="1"/>
        <v>1824.6000000000001</v>
      </c>
      <c r="I9" s="9">
        <f t="shared" si="1"/>
        <v>54784.719999999994</v>
      </c>
      <c r="J9" s="9">
        <f>SUM(J3:J5)+SUM(J7:J7)</f>
        <v>17025.18</v>
      </c>
      <c r="K9" s="16">
        <f>SUM(K3:K5)+SUM(K7:K7)</f>
        <v>2044.36</v>
      </c>
      <c r="L9" s="2"/>
      <c r="M9" s="19">
        <f>SUM(M3:M8)</f>
        <v>608.04214285714284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2697.6496428571431</v>
      </c>
      <c r="D10" s="17">
        <f t="shared" si="2"/>
        <v>15.950000000000001</v>
      </c>
      <c r="E10" s="17">
        <f t="shared" si="2"/>
        <v>2481.6742857142858</v>
      </c>
      <c r="F10" s="17">
        <f t="shared" si="2"/>
        <v>599.23214285714289</v>
      </c>
      <c r="G10" s="17">
        <f t="shared" si="2"/>
        <v>0</v>
      </c>
      <c r="H10" s="17">
        <f t="shared" si="2"/>
        <v>65.164285714285725</v>
      </c>
      <c r="I10" s="17">
        <f t="shared" si="2"/>
        <v>1956.5971428571427</v>
      </c>
      <c r="J10" s="17">
        <f t="shared" si="2"/>
        <v>608.04214285714284</v>
      </c>
      <c r="K10" s="18">
        <f t="shared" si="2"/>
        <v>73.012857142857143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K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+[4]Refinerías!$Y$5</f>
        <v>34961.0214232258</v>
      </c>
      <c r="C3" s="8">
        <f>+[4]Refinerías!$H$5</f>
        <v>49562.8</v>
      </c>
      <c r="D3" s="8"/>
      <c r="E3" s="8">
        <f>+[4]Refinerías!$M$5</f>
        <v>44766.9</v>
      </c>
      <c r="F3" s="8">
        <f>+[4]Refinerías!$L$5</f>
        <v>11795.9</v>
      </c>
      <c r="G3" s="8">
        <f>+[4]Refinerías!$J$5</f>
        <v>688.3</v>
      </c>
      <c r="H3" s="8">
        <f>+[4]Refinerías!$K$5</f>
        <v>1799</v>
      </c>
      <c r="I3" s="8">
        <f>+[4]Refinerías!$O$5</f>
        <v>41932.9</v>
      </c>
      <c r="J3" s="8">
        <f>+[4]Refinerías!$Z$5</f>
        <v>6751.8</v>
      </c>
      <c r="K3" s="14">
        <f>+[4]Refinerías!$S$5</f>
        <v>1834.81</v>
      </c>
      <c r="M3" s="19">
        <f>+J3/$L$1</f>
        <v>217.8</v>
      </c>
    </row>
    <row r="4" spans="1:14" ht="15.75" customHeight="1" thickBot="1" x14ac:dyDescent="0.3">
      <c r="A4" s="15" t="s">
        <v>21</v>
      </c>
      <c r="B4" s="7">
        <f>+[4]Refinerías!$Y$18</f>
        <v>24882.732855483868</v>
      </c>
      <c r="C4" s="9">
        <f>+[4]Refinerías!$H$18</f>
        <v>40742.199999999997</v>
      </c>
      <c r="D4" s="9">
        <f>+[4]Refinerías!$I$18</f>
        <v>463.9</v>
      </c>
      <c r="E4" s="9">
        <f>+[4]Refinerías!$M$18</f>
        <v>36496.9</v>
      </c>
      <c r="F4" s="9">
        <f>+[4]Refinerías!$L$18</f>
        <v>11126.1</v>
      </c>
      <c r="G4" s="9"/>
      <c r="H4" s="9">
        <f>+[4]Refinerías!$K$18</f>
        <v>78.599999999999994</v>
      </c>
      <c r="I4" s="9">
        <f>+[4]Refinerías!$O$18</f>
        <v>16314.1</v>
      </c>
      <c r="J4" s="9">
        <f>+[4]Refinerías!$Z$18</f>
        <v>4721.3</v>
      </c>
      <c r="K4" s="16"/>
      <c r="M4" s="19">
        <f t="shared" ref="M4:M7" si="0">+J4/$L$1</f>
        <v>152.30000000000001</v>
      </c>
    </row>
    <row r="5" spans="1:14" ht="15.75" thickBot="1" x14ac:dyDescent="0.3">
      <c r="A5" s="13" t="s">
        <v>2</v>
      </c>
      <c r="B5" s="6">
        <f>+[4]Refinerías!$Y$31</f>
        <v>2433.7873858064513</v>
      </c>
      <c r="C5" s="8">
        <f>+[4]Refinerías!$H$31</f>
        <v>2804.33</v>
      </c>
      <c r="D5" s="8"/>
      <c r="E5" s="8">
        <f>+[4]Refinerías!$M$31</f>
        <v>4896.7299999999996</v>
      </c>
      <c r="F5" s="8"/>
      <c r="G5" s="8"/>
      <c r="H5" s="8"/>
      <c r="I5" s="8">
        <f>+[4]Refinerías!$O$31</f>
        <v>475.39</v>
      </c>
      <c r="J5" s="8">
        <f>+[4]Refinerías!$Z$31</f>
        <v>180.11840000000001</v>
      </c>
      <c r="K5" s="14"/>
      <c r="M5" s="19">
        <f t="shared" si="0"/>
        <v>5.8102709677419355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+[4]PSL´s!$E$6</f>
        <v>8974.9</v>
      </c>
      <c r="K7" s="16"/>
      <c r="M7" s="19">
        <f t="shared" si="0"/>
        <v>289.51290322580644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94</v>
      </c>
      <c r="B9" s="7">
        <f>SUM(B3:B5)</f>
        <v>62277.541664516117</v>
      </c>
      <c r="C9" s="9">
        <f>SUM(C3:C5)</f>
        <v>93109.33</v>
      </c>
      <c r="D9" s="9">
        <f t="shared" ref="D9:I9" si="1">SUM(D3:D5)</f>
        <v>463.9</v>
      </c>
      <c r="E9" s="9">
        <f t="shared" si="1"/>
        <v>86160.53</v>
      </c>
      <c r="F9" s="9">
        <f t="shared" si="1"/>
        <v>22922</v>
      </c>
      <c r="G9" s="9">
        <f t="shared" si="1"/>
        <v>688.3</v>
      </c>
      <c r="H9" s="9">
        <f t="shared" si="1"/>
        <v>1877.6</v>
      </c>
      <c r="I9" s="9">
        <f t="shared" si="1"/>
        <v>58722.39</v>
      </c>
      <c r="J9" s="9">
        <f>SUM(J3:J5)+SUM(J7:J7)</f>
        <v>20628.118399999999</v>
      </c>
      <c r="K9" s="16">
        <f>SUM(K3:K5)+SUM(K7:K7)</f>
        <v>1834.81</v>
      </c>
      <c r="L9" s="2"/>
      <c r="M9" s="19">
        <f>SUM(M3:M8)</f>
        <v>665.42317419354845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3003.5267741935486</v>
      </c>
      <c r="D10" s="17">
        <f t="shared" si="2"/>
        <v>14.964516129032257</v>
      </c>
      <c r="E10" s="17">
        <f t="shared" si="2"/>
        <v>2779.3719354838709</v>
      </c>
      <c r="F10" s="17">
        <f t="shared" si="2"/>
        <v>739.41935483870964</v>
      </c>
      <c r="G10" s="17">
        <f t="shared" si="2"/>
        <v>22.203225806451613</v>
      </c>
      <c r="H10" s="17">
        <f t="shared" si="2"/>
        <v>60.567741935483866</v>
      </c>
      <c r="I10" s="17">
        <f t="shared" si="2"/>
        <v>1894.2706451612903</v>
      </c>
      <c r="J10" s="17">
        <f t="shared" si="2"/>
        <v>665.42317419354833</v>
      </c>
      <c r="K10" s="18">
        <f t="shared" si="2"/>
        <v>59.18741935483871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J3:K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+[4]Refinerías!$Y$6</f>
        <v>36194.276711999999</v>
      </c>
      <c r="C3" s="8">
        <f>+[4]Refinerías!$H$6</f>
        <v>50475.5</v>
      </c>
      <c r="D3" s="8"/>
      <c r="E3" s="8">
        <f>+[4]Refinerías!$M$6</f>
        <v>43526.1</v>
      </c>
      <c r="F3" s="8">
        <f>+[4]Refinerías!$L$6</f>
        <v>12036.6</v>
      </c>
      <c r="G3" s="8">
        <f>+[4]Refinerías!$J$6</f>
        <v>664.8</v>
      </c>
      <c r="H3" s="8">
        <f>+[4]Refinerías!$K$6</f>
        <v>1855.5</v>
      </c>
      <c r="I3" s="8">
        <f>+[4]Refinerías!$O$6</f>
        <v>44753.8</v>
      </c>
      <c r="J3" s="8">
        <f>+[4]Refinerías!$Z$6</f>
        <v>6930</v>
      </c>
      <c r="K3" s="14">
        <f>+[4]Refinerías!$S$6</f>
        <v>2185.63</v>
      </c>
      <c r="M3" s="19">
        <f>+J3/$L$1</f>
        <v>231</v>
      </c>
    </row>
    <row r="4" spans="1:14" ht="15.75" customHeight="1" thickBot="1" x14ac:dyDescent="0.3">
      <c r="A4" s="15" t="s">
        <v>21</v>
      </c>
      <c r="B4" s="7">
        <f>+[4]Refinerías!$Y$19</f>
        <v>25354.037037999999</v>
      </c>
      <c r="C4" s="9">
        <f>+[4]Refinerías!$H$19</f>
        <v>37603.300000000003</v>
      </c>
      <c r="D4" s="9">
        <f>+[4]Refinerías!$I$19</f>
        <v>482.5</v>
      </c>
      <c r="E4" s="9">
        <f>+[4]Refinerías!$M$19</f>
        <v>36292.300000000003</v>
      </c>
      <c r="F4" s="9">
        <f>+[4]Refinerías!$L$19</f>
        <v>11371.7</v>
      </c>
      <c r="G4" s="9"/>
      <c r="H4" s="9">
        <f>+[4]Refinerías!$K$19</f>
        <v>40.4</v>
      </c>
      <c r="I4" s="9">
        <f>+[4]Refinerías!$O$19</f>
        <v>21275.5</v>
      </c>
      <c r="J4" s="9">
        <f>+[4]Refinerías!$Z$19</f>
        <v>4569</v>
      </c>
      <c r="K4" s="16"/>
      <c r="M4" s="19">
        <f t="shared" ref="M4:M7" si="0">+J4/$L$1</f>
        <v>152.30000000000001</v>
      </c>
    </row>
    <row r="5" spans="1:14" ht="15.75" thickBot="1" x14ac:dyDescent="0.3">
      <c r="A5" s="13" t="s">
        <v>2</v>
      </c>
      <c r="B5" s="6">
        <f>+[4]Refinerías!$Y$32</f>
        <v>3234.8672025999999</v>
      </c>
      <c r="C5" s="8">
        <f>+[4]Refinerías!$H$32</f>
        <v>4966.3599999999997</v>
      </c>
      <c r="D5" s="8"/>
      <c r="E5" s="8">
        <f>+[4]Refinerías!$M$32</f>
        <v>6505.99</v>
      </c>
      <c r="F5" s="8"/>
      <c r="G5" s="8"/>
      <c r="H5" s="8"/>
      <c r="I5" s="8">
        <f>+[4]Refinerías!$O$32</f>
        <v>0</v>
      </c>
      <c r="J5" s="8">
        <f>+[4]Refinerías!$Z$32</f>
        <v>356.84320000000002</v>
      </c>
      <c r="K5" s="14"/>
      <c r="M5" s="19">
        <f t="shared" si="0"/>
        <v>11.894773333333335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+[4]PSL´s!$E$7</f>
        <v>9790.2000000000007</v>
      </c>
      <c r="K7" s="16"/>
      <c r="M7" s="19">
        <f t="shared" si="0"/>
        <v>326.34000000000003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93</v>
      </c>
      <c r="B9" s="7">
        <f>SUM(B3:B5)</f>
        <v>64783.1809526</v>
      </c>
      <c r="C9" s="9">
        <f>SUM(C3:C5)</f>
        <v>93045.16</v>
      </c>
      <c r="D9" s="9">
        <f t="shared" ref="D9:I9" si="1">SUM(D3:D5)</f>
        <v>482.5</v>
      </c>
      <c r="E9" s="9">
        <f t="shared" si="1"/>
        <v>86324.39</v>
      </c>
      <c r="F9" s="9">
        <f t="shared" si="1"/>
        <v>23408.300000000003</v>
      </c>
      <c r="G9" s="9">
        <f t="shared" si="1"/>
        <v>664.8</v>
      </c>
      <c r="H9" s="9">
        <f t="shared" si="1"/>
        <v>1895.9</v>
      </c>
      <c r="I9" s="9">
        <f t="shared" si="1"/>
        <v>66029.3</v>
      </c>
      <c r="J9" s="9">
        <f>SUM(J3:J5)+SUM(J7:J7)</f>
        <v>21646.0432</v>
      </c>
      <c r="K9" s="16">
        <f>SUM(K3:K5)+SUM(K7:K7)</f>
        <v>2185.63</v>
      </c>
      <c r="L9" s="2"/>
      <c r="M9" s="19">
        <f>SUM(M3:M8)</f>
        <v>721.53477333333331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3101.5053333333335</v>
      </c>
      <c r="D10" s="17">
        <f t="shared" si="2"/>
        <v>16.083333333333332</v>
      </c>
      <c r="E10" s="17">
        <f t="shared" si="2"/>
        <v>2877.4796666666666</v>
      </c>
      <c r="F10" s="17">
        <f t="shared" si="2"/>
        <v>780.27666666666676</v>
      </c>
      <c r="G10" s="17">
        <f t="shared" si="2"/>
        <v>22.16</v>
      </c>
      <c r="H10" s="17">
        <f t="shared" si="2"/>
        <v>63.196666666666673</v>
      </c>
      <c r="I10" s="17">
        <f t="shared" si="2"/>
        <v>2200.9766666666669</v>
      </c>
      <c r="J10" s="17">
        <f t="shared" si="2"/>
        <v>721.53477333333331</v>
      </c>
      <c r="K10" s="18">
        <f t="shared" si="2"/>
        <v>72.854333333333344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J3:K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+[4]Refinerías!$Y$7</f>
        <v>35024.95419677419</v>
      </c>
      <c r="C3" s="8">
        <f>+[4]Refinerías!$H$7</f>
        <v>50702.3</v>
      </c>
      <c r="D3" s="8"/>
      <c r="E3" s="8">
        <f>+[4]Refinerías!$M$7</f>
        <v>45343.9</v>
      </c>
      <c r="F3" s="8">
        <f>+[4]Refinerías!$L$7</f>
        <v>10810.1</v>
      </c>
      <c r="G3" s="8">
        <f>+[4]Refinerías!$J$7</f>
        <v>648.29999999999995</v>
      </c>
      <c r="H3" s="8">
        <f>+[4]Refinerías!$K$7</f>
        <v>1828</v>
      </c>
      <c r="I3" s="8">
        <f>+[4]Refinerías!$O$7</f>
        <v>39212.1</v>
      </c>
      <c r="J3" s="8">
        <f>+[4]Refinerías!$Z$7</f>
        <v>6652.5999999999995</v>
      </c>
      <c r="K3" s="14">
        <f>+[4]Refinerías!$S$7</f>
        <v>2043.65</v>
      </c>
      <c r="M3" s="19">
        <f>+J3/$L$1</f>
        <v>214.6</v>
      </c>
    </row>
    <row r="4" spans="1:14" ht="15.75" customHeight="1" thickBot="1" x14ac:dyDescent="0.3">
      <c r="A4" s="15" t="s">
        <v>21</v>
      </c>
      <c r="B4" s="7">
        <f>+[4]Refinerías!$Y$20</f>
        <v>25082.46444</v>
      </c>
      <c r="C4" s="9">
        <f>+[4]Refinerías!$H$20</f>
        <v>30172.7</v>
      </c>
      <c r="D4" s="9">
        <f>+[4]Refinerías!$I$20</f>
        <v>0</v>
      </c>
      <c r="E4" s="9">
        <f>+[4]Refinerías!$M$20</f>
        <v>39969.4</v>
      </c>
      <c r="F4" s="9">
        <f>+[4]Refinerías!$L$20</f>
        <v>9070.7000000000007</v>
      </c>
      <c r="G4" s="9"/>
      <c r="H4" s="9">
        <f>+[4]Refinerías!$K$20</f>
        <v>49.2</v>
      </c>
      <c r="I4" s="9">
        <f>+[4]Refinerías!$O$20</f>
        <v>24157.1</v>
      </c>
      <c r="J4" s="9">
        <f>+[4]Refinerías!$Z$20</f>
        <v>4256.3</v>
      </c>
      <c r="K4" s="16"/>
      <c r="M4" s="19">
        <f t="shared" ref="M4:M7" si="0">+J4/$L$1</f>
        <v>137.30000000000001</v>
      </c>
    </row>
    <row r="5" spans="1:14" ht="15.75" thickBot="1" x14ac:dyDescent="0.3">
      <c r="A5" s="13" t="s">
        <v>2</v>
      </c>
      <c r="B5" s="6">
        <f>+[4]Refinerías!$Y$33</f>
        <v>2903.5684898709674</v>
      </c>
      <c r="C5" s="8">
        <f>+[4]Refinerías!$H$33</f>
        <v>5102.76</v>
      </c>
      <c r="D5" s="8"/>
      <c r="E5" s="8">
        <f>+[4]Refinerías!$M$33</f>
        <v>5770.48</v>
      </c>
      <c r="F5" s="8"/>
      <c r="G5" s="8"/>
      <c r="H5" s="8"/>
      <c r="I5" s="8">
        <f>+[4]Refinerías!$O$33</f>
        <v>439.6</v>
      </c>
      <c r="J5" s="8">
        <f>+[4]Refinerías!$Z$33</f>
        <v>331.96800000000002</v>
      </c>
      <c r="K5" s="14"/>
      <c r="M5" s="19">
        <f t="shared" si="0"/>
        <v>10.708645161290324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+[4]PSL´s!$E$8</f>
        <v>10525.6</v>
      </c>
      <c r="K7" s="16"/>
      <c r="M7" s="19">
        <f t="shared" si="0"/>
        <v>339.53548387096777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96</v>
      </c>
      <c r="B9" s="7">
        <f>SUM(B3:B5)</f>
        <v>63010.987126645159</v>
      </c>
      <c r="C9" s="9">
        <f>SUM(C3:C5)</f>
        <v>85977.76</v>
      </c>
      <c r="D9" s="9">
        <f t="shared" ref="D9:I9" si="1">SUM(D3:D5)</f>
        <v>0</v>
      </c>
      <c r="E9" s="9">
        <f t="shared" si="1"/>
        <v>91083.78</v>
      </c>
      <c r="F9" s="9">
        <f t="shared" si="1"/>
        <v>19880.800000000003</v>
      </c>
      <c r="G9" s="9">
        <f t="shared" si="1"/>
        <v>648.29999999999995</v>
      </c>
      <c r="H9" s="9">
        <f t="shared" si="1"/>
        <v>1877.2</v>
      </c>
      <c r="I9" s="9">
        <f t="shared" si="1"/>
        <v>63808.799999999996</v>
      </c>
      <c r="J9" s="9">
        <f>SUM(J3:J5)+SUM(J7:J7)</f>
        <v>21766.468000000001</v>
      </c>
      <c r="K9" s="16">
        <f>SUM(K3:K5)+SUM(K7:K7)</f>
        <v>2043.65</v>
      </c>
      <c r="L9" s="2"/>
      <c r="M9" s="19">
        <f>SUM(M3:M8)</f>
        <v>702.14412903225809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2773.4761290322581</v>
      </c>
      <c r="D10" s="17">
        <f t="shared" si="2"/>
        <v>0</v>
      </c>
      <c r="E10" s="17">
        <f t="shared" si="2"/>
        <v>2938.1864516129031</v>
      </c>
      <c r="F10" s="17">
        <f t="shared" si="2"/>
        <v>641.31612903225812</v>
      </c>
      <c r="G10" s="17">
        <f t="shared" si="2"/>
        <v>20.912903225806449</v>
      </c>
      <c r="H10" s="17">
        <f t="shared" si="2"/>
        <v>60.554838709677419</v>
      </c>
      <c r="I10" s="17">
        <f t="shared" si="2"/>
        <v>2058.3483870967739</v>
      </c>
      <c r="J10" s="17">
        <f t="shared" si="2"/>
        <v>702.14412903225809</v>
      </c>
      <c r="K10" s="18">
        <f t="shared" si="2"/>
        <v>65.924193548387095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J3:K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97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+[4]Refinerías!$Y$8</f>
        <v>34725.943867999995</v>
      </c>
      <c r="C3" s="8">
        <f>+[4]Refinerías!$H$8</f>
        <v>47288.7</v>
      </c>
      <c r="D3" s="8"/>
      <c r="E3" s="8">
        <f>+[4]Refinerías!$M$8</f>
        <v>43369.8</v>
      </c>
      <c r="F3" s="8">
        <f>+[4]Refinerías!$L$8</f>
        <v>10232.4</v>
      </c>
      <c r="G3" s="8">
        <f>+[4]Refinerías!$J$8</f>
        <v>659</v>
      </c>
      <c r="H3" s="8">
        <f>+[4]Refinerías!$K$8</f>
        <v>1550.1</v>
      </c>
      <c r="I3" s="8">
        <f>+[4]Refinerías!$O$8</f>
        <v>46214.6</v>
      </c>
      <c r="J3" s="8">
        <f>+[4]Refinerías!$Z$8</f>
        <v>6669</v>
      </c>
      <c r="K3" s="14">
        <f>+[4]Refinerías!$S$8</f>
        <v>2031.81</v>
      </c>
      <c r="M3" s="19">
        <f>+J3/$L$1</f>
        <v>222.3</v>
      </c>
    </row>
    <row r="4" spans="1:14" ht="15.75" customHeight="1" thickBot="1" x14ac:dyDescent="0.3">
      <c r="A4" s="15" t="s">
        <v>21</v>
      </c>
      <c r="B4" s="7">
        <f>+[4]Refinerías!$Y$21</f>
        <v>24832.801312</v>
      </c>
      <c r="C4" s="9">
        <f>+[4]Refinerías!$H$21</f>
        <v>40870</v>
      </c>
      <c r="D4" s="9">
        <f>+[4]Refinerías!$I$21</f>
        <v>466.2</v>
      </c>
      <c r="E4" s="9">
        <f>+[4]Refinerías!$M$21</f>
        <v>36736.199999999997</v>
      </c>
      <c r="F4" s="9">
        <f>+[4]Refinerías!$L$21</f>
        <v>9833.7000000000007</v>
      </c>
      <c r="G4" s="9"/>
      <c r="H4" s="9">
        <f>+[4]Refinerías!$K$21</f>
        <v>32</v>
      </c>
      <c r="I4" s="9">
        <f>+[4]Refinerías!$O$21</f>
        <v>16595.599999999999</v>
      </c>
      <c r="J4" s="9">
        <f>+[4]Refinerías!$Z$21</f>
        <v>4494</v>
      </c>
      <c r="K4" s="16"/>
      <c r="M4" s="19">
        <f t="shared" ref="M4:M7" si="0">+J4/$L$1</f>
        <v>149.80000000000001</v>
      </c>
    </row>
    <row r="5" spans="1:14" ht="15.75" thickBot="1" x14ac:dyDescent="0.3">
      <c r="A5" s="13" t="s">
        <v>2</v>
      </c>
      <c r="B5" s="6">
        <f>+[4]Refinerías!$Y$34</f>
        <v>2442.1154867999994</v>
      </c>
      <c r="C5" s="8">
        <f>+[4]Refinerías!$H$34</f>
        <v>4380.68</v>
      </c>
      <c r="D5" s="8"/>
      <c r="E5" s="8">
        <f>+[4]Refinerías!$M$34</f>
        <v>4542.37</v>
      </c>
      <c r="F5" s="8"/>
      <c r="G5" s="8"/>
      <c r="H5" s="8"/>
      <c r="I5" s="8">
        <f>+[4]Refinerías!$O$34</f>
        <v>798.39</v>
      </c>
      <c r="J5" s="8">
        <f>+[4]Refinerías!$Z$34</f>
        <v>232.04720000000003</v>
      </c>
      <c r="K5" s="14"/>
      <c r="M5" s="19">
        <f t="shared" si="0"/>
        <v>7.7349066666666682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+[4]PSL´s!$E$9</f>
        <v>10736.4</v>
      </c>
      <c r="K7" s="16"/>
      <c r="M7" s="19">
        <f t="shared" si="0"/>
        <v>357.88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98</v>
      </c>
      <c r="B9" s="7">
        <f>SUM(B3:B5)</f>
        <v>62000.860666799999</v>
      </c>
      <c r="C9" s="9">
        <f>SUM(C3:C5)</f>
        <v>92539.38</v>
      </c>
      <c r="D9" s="9">
        <f t="shared" ref="D9:I9" si="1">SUM(D3:D5)</f>
        <v>466.2</v>
      </c>
      <c r="E9" s="9">
        <f t="shared" si="1"/>
        <v>84648.37</v>
      </c>
      <c r="F9" s="9">
        <f t="shared" si="1"/>
        <v>20066.099999999999</v>
      </c>
      <c r="G9" s="9">
        <f t="shared" si="1"/>
        <v>659</v>
      </c>
      <c r="H9" s="9">
        <f t="shared" si="1"/>
        <v>1582.1</v>
      </c>
      <c r="I9" s="9">
        <f t="shared" si="1"/>
        <v>63608.59</v>
      </c>
      <c r="J9" s="9">
        <f>SUM(J3:J5)+SUM(J7:J7)</f>
        <v>22131.447200000002</v>
      </c>
      <c r="K9" s="16">
        <f>SUM(K3:K5)+SUM(K7:K7)</f>
        <v>2031.81</v>
      </c>
      <c r="L9" s="2"/>
      <c r="M9" s="19">
        <f>SUM(M3:M8)</f>
        <v>737.71490666666671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3084.6460000000002</v>
      </c>
      <c r="D10" s="17">
        <f t="shared" si="2"/>
        <v>15.54</v>
      </c>
      <c r="E10" s="17">
        <f t="shared" si="2"/>
        <v>2821.612333333333</v>
      </c>
      <c r="F10" s="17">
        <f t="shared" si="2"/>
        <v>668.87</v>
      </c>
      <c r="G10" s="17">
        <f t="shared" si="2"/>
        <v>21.966666666666665</v>
      </c>
      <c r="H10" s="17">
        <f t="shared" si="2"/>
        <v>52.736666666666665</v>
      </c>
      <c r="I10" s="17">
        <f t="shared" si="2"/>
        <v>2120.286333333333</v>
      </c>
      <c r="J10" s="17">
        <f t="shared" si="2"/>
        <v>737.71490666666671</v>
      </c>
      <c r="K10" s="18">
        <f t="shared" si="2"/>
        <v>67.727000000000004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+[1]Refinerías!$X$9</f>
        <v>24992.824645161287</v>
      </c>
      <c r="C3" s="8">
        <f>+[1]Refinerías!$H$9</f>
        <v>46592.800000000003</v>
      </c>
      <c r="D3" s="8"/>
      <c r="E3" s="8">
        <f>+[1]Refinerías!$M$9</f>
        <v>32563.9</v>
      </c>
      <c r="F3" s="8">
        <f>+[1]Refinerías!$L$9</f>
        <v>7132.7</v>
      </c>
      <c r="G3" s="8">
        <f>+[1]Refinerías!$J$9</f>
        <v>593.70000000000005</v>
      </c>
      <c r="H3" s="8">
        <f>+[1]Refinerías!$K$9</f>
        <v>1720.5</v>
      </c>
      <c r="I3" s="8">
        <f>+[1]Refinerías!$O$9</f>
        <v>16621.900000000001</v>
      </c>
      <c r="J3" s="8">
        <f>+[1]Refinerías!$Y$9</f>
        <v>4987.9000000000005</v>
      </c>
      <c r="K3" s="14">
        <f>+[1]Refinerías!$R$9</f>
        <v>2039.01</v>
      </c>
    </row>
    <row r="4" spans="1:12" ht="15.75" customHeight="1" thickBot="1" x14ac:dyDescent="0.3">
      <c r="A4" s="15" t="s">
        <v>21</v>
      </c>
      <c r="B4" s="7">
        <f>+[1]Refinerías!$X$22</f>
        <v>17210.637712258063</v>
      </c>
      <c r="C4" s="9">
        <f>+[1]Refinerías!$H$22</f>
        <v>26511.4</v>
      </c>
      <c r="D4" s="9">
        <f>+[1]Refinerías!$I$22</f>
        <v>371</v>
      </c>
      <c r="E4" s="9">
        <f>+[1]Refinerías!$M$22</f>
        <v>22892.7</v>
      </c>
      <c r="F4" s="9">
        <f>+[1]Refinerías!$L$22</f>
        <v>6389.2</v>
      </c>
      <c r="G4" s="9"/>
      <c r="H4" s="9">
        <f>+[1]Refinerías!$K$22</f>
        <v>105.3</v>
      </c>
      <c r="I4" s="9">
        <f>+[1]Refinerías!$O$22</f>
        <v>12013.6</v>
      </c>
      <c r="J4" s="9">
        <f>+[1]Refinerías!$Y$22</f>
        <v>2383.9</v>
      </c>
      <c r="K4" s="16"/>
    </row>
    <row r="5" spans="1:12" ht="15.75" thickBot="1" x14ac:dyDescent="0.3">
      <c r="A5" s="13" t="s">
        <v>2</v>
      </c>
      <c r="B5" s="6">
        <f>+[1]Refinerías!$X$35</f>
        <v>2962.5100027741933</v>
      </c>
      <c r="C5" s="8">
        <f>+[1]Refinerías!$H$35</f>
        <v>4550.5600000000004</v>
      </c>
      <c r="D5" s="8"/>
      <c r="E5" s="8">
        <f>+[1]Refinerías!$M$35</f>
        <v>5172.71</v>
      </c>
      <c r="F5" s="8"/>
      <c r="G5" s="8"/>
      <c r="H5" s="8"/>
      <c r="I5" s="8">
        <f>+[1]Refinerías!$O$35</f>
        <v>2914.63</v>
      </c>
      <c r="J5" s="8">
        <f>+[1]Refinerías!$Y$35</f>
        <v>8204.2444240986533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GLP'!$C$9</f>
        <v>7999.5373188766125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GLP'!$D$9</f>
        <v>5613.6449459999976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GLP'!$E$9</f>
        <v>4119.5158190000002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GLP'!$F$9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GLP'!$H$9</f>
        <v>571.86907589999987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GLP'!$G$9</f>
        <v>640.22953460741314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26</v>
      </c>
      <c r="B14" s="7">
        <f>SUM(B3:B5)</f>
        <v>45165.972360193548</v>
      </c>
      <c r="C14" s="9">
        <f>SUM(C3:C5)</f>
        <v>77654.760000000009</v>
      </c>
      <c r="D14" s="9">
        <f t="shared" ref="D14:I14" si="0">SUM(D3:D5)</f>
        <v>371</v>
      </c>
      <c r="E14" s="9">
        <f t="shared" si="0"/>
        <v>60629.310000000005</v>
      </c>
      <c r="F14" s="9">
        <f t="shared" si="0"/>
        <v>13521.9</v>
      </c>
      <c r="G14" s="9">
        <f t="shared" si="0"/>
        <v>593.70000000000005</v>
      </c>
      <c r="H14" s="9">
        <f t="shared" ref="H14" si="1">SUM(H3:H5)</f>
        <v>1825.8</v>
      </c>
      <c r="I14" s="9">
        <f t="shared" si="0"/>
        <v>31550.13</v>
      </c>
      <c r="J14" s="9">
        <f>SUM(J3:J5)+SUM(J7:J12)</f>
        <v>34520.841118482676</v>
      </c>
      <c r="K14" s="16">
        <f>SUM(K3:K5)+SUM(K7:K12)</f>
        <v>2039.01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2504.9922580645166</v>
      </c>
      <c r="D15" s="17">
        <f t="shared" si="2"/>
        <v>11.96774193548387</v>
      </c>
      <c r="E15" s="17">
        <f t="shared" si="2"/>
        <v>1955.7841935483873</v>
      </c>
      <c r="F15" s="17">
        <f t="shared" si="2"/>
        <v>436.19032258064516</v>
      </c>
      <c r="G15" s="17">
        <f t="shared" si="2"/>
        <v>19.151612903225807</v>
      </c>
      <c r="H15" s="17">
        <f t="shared" ref="H15" si="3">+H14/$L$1</f>
        <v>58.896774193548389</v>
      </c>
      <c r="I15" s="17">
        <f t="shared" si="2"/>
        <v>1017.7461290322581</v>
      </c>
      <c r="J15" s="17">
        <f t="shared" si="2"/>
        <v>1113.575519951054</v>
      </c>
      <c r="K15" s="18">
        <f t="shared" si="2"/>
        <v>65.774516129032264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K4" sqref="J3:K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99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+[4]Refinerías!$Y$9</f>
        <v>27280.790119354839</v>
      </c>
      <c r="C3" s="8">
        <f>+[4]Refinerías!$H$9</f>
        <v>37452.800000000003</v>
      </c>
      <c r="D3" s="8"/>
      <c r="E3" s="8">
        <f>+[4]Refinerías!$M$9</f>
        <v>33767.9</v>
      </c>
      <c r="F3" s="8">
        <f>+[4]Refinerías!$L$9</f>
        <v>8573.7999999999993</v>
      </c>
      <c r="G3" s="8">
        <f>+[4]Refinerías!$J$9</f>
        <v>656.4</v>
      </c>
      <c r="H3" s="8">
        <f>+[4]Refinerías!$K$9</f>
        <v>1364.1</v>
      </c>
      <c r="I3" s="8">
        <f>+[4]Refinerías!$O$9</f>
        <v>34843.1</v>
      </c>
      <c r="J3" s="8">
        <f>+[4]Refinerías!$Z$9</f>
        <v>5232.8</v>
      </c>
      <c r="K3" s="14">
        <f>+[4]Refinerías!$S$9</f>
        <v>1397.47</v>
      </c>
      <c r="M3" s="19">
        <f>+J3/$L$1</f>
        <v>168.8</v>
      </c>
    </row>
    <row r="4" spans="1:14" ht="15.75" customHeight="1" thickBot="1" x14ac:dyDescent="0.3">
      <c r="A4" s="15" t="s">
        <v>21</v>
      </c>
      <c r="B4" s="7">
        <f>+[4]Refinerías!$Y$22</f>
        <v>24337.711540645159</v>
      </c>
      <c r="C4" s="9">
        <f>+[4]Refinerías!$H$22</f>
        <v>35974.400000000001</v>
      </c>
      <c r="D4" s="9">
        <f>+[4]Refinerías!$I$22</f>
        <v>468.5</v>
      </c>
      <c r="E4" s="9">
        <f>+[4]Refinerías!$M$22</f>
        <v>36279.300000000003</v>
      </c>
      <c r="F4" s="9">
        <f>+[4]Refinerías!$L$22</f>
        <v>10013.200000000001</v>
      </c>
      <c r="G4" s="9"/>
      <c r="H4" s="9">
        <f>+[4]Refinerías!$K$22</f>
        <v>32.1</v>
      </c>
      <c r="I4" s="9">
        <f>+[4]Refinerías!$O$22</f>
        <v>17963.2</v>
      </c>
      <c r="J4" s="9">
        <f>+[4]Refinerías!$Z$22</f>
        <v>4172.5999999999995</v>
      </c>
      <c r="K4" s="16"/>
      <c r="M4" s="19">
        <f t="shared" ref="M4:M7" si="0">+J4/$L$1</f>
        <v>134.6</v>
      </c>
    </row>
    <row r="5" spans="1:14" ht="15.75" thickBot="1" x14ac:dyDescent="0.3">
      <c r="A5" s="13" t="s">
        <v>2</v>
      </c>
      <c r="B5" s="6">
        <f>+[4]Refinerías!$Y$35</f>
        <v>1898.4056967096772</v>
      </c>
      <c r="C5" s="8">
        <f>+[4]Refinerías!$H$35</f>
        <v>3747.16</v>
      </c>
      <c r="D5" s="8"/>
      <c r="E5" s="8">
        <f>+[4]Refinerías!$M$35</f>
        <v>3974.93</v>
      </c>
      <c r="F5" s="8"/>
      <c r="G5" s="8"/>
      <c r="H5" s="8"/>
      <c r="I5" s="8">
        <f>+[4]Refinerías!$O$35</f>
        <v>186.34</v>
      </c>
      <c r="J5" s="8">
        <f>+[4]Refinerías!$Z$35</f>
        <v>149.78880000000004</v>
      </c>
      <c r="K5" s="14"/>
      <c r="M5" s="19">
        <f t="shared" si="0"/>
        <v>4.8318967741935497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+[4]PSL´s!$E$10</f>
        <v>11251</v>
      </c>
      <c r="K7" s="16"/>
      <c r="M7" s="19">
        <f t="shared" si="0"/>
        <v>362.93548387096774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100</v>
      </c>
      <c r="B9" s="7">
        <f>SUM(B3:B5)</f>
        <v>53516.907356709671</v>
      </c>
      <c r="C9" s="9">
        <f>SUM(C3:C5)</f>
        <v>77174.360000000015</v>
      </c>
      <c r="D9" s="9">
        <f t="shared" ref="D9:I9" si="1">SUM(D3:D5)</f>
        <v>468.5</v>
      </c>
      <c r="E9" s="9">
        <f t="shared" si="1"/>
        <v>74022.13</v>
      </c>
      <c r="F9" s="9">
        <f t="shared" si="1"/>
        <v>18587</v>
      </c>
      <c r="G9" s="9">
        <f t="shared" si="1"/>
        <v>656.4</v>
      </c>
      <c r="H9" s="9">
        <f t="shared" si="1"/>
        <v>1396.1999999999998</v>
      </c>
      <c r="I9" s="9">
        <f t="shared" si="1"/>
        <v>52992.639999999999</v>
      </c>
      <c r="J9" s="9">
        <f>SUM(J3:J5)+SUM(J7:J7)</f>
        <v>20806.1888</v>
      </c>
      <c r="K9" s="16">
        <f>SUM(K3:K5)+SUM(K7:K7)</f>
        <v>1397.47</v>
      </c>
      <c r="L9" s="2"/>
      <c r="M9" s="19">
        <f>SUM(M3:M8)</f>
        <v>671.1673806451613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2489.4954838709682</v>
      </c>
      <c r="D10" s="17">
        <f t="shared" si="2"/>
        <v>15.112903225806452</v>
      </c>
      <c r="E10" s="17">
        <f t="shared" si="2"/>
        <v>2387.8106451612903</v>
      </c>
      <c r="F10" s="17">
        <f t="shared" si="2"/>
        <v>599.58064516129036</v>
      </c>
      <c r="G10" s="17">
        <f t="shared" si="2"/>
        <v>21.174193548387095</v>
      </c>
      <c r="H10" s="17">
        <f t="shared" si="2"/>
        <v>45.038709677419348</v>
      </c>
      <c r="I10" s="17">
        <f t="shared" si="2"/>
        <v>1709.44</v>
      </c>
      <c r="J10" s="17">
        <f t="shared" si="2"/>
        <v>671.1673806451613</v>
      </c>
      <c r="K10" s="18">
        <f t="shared" si="2"/>
        <v>45.079677419354837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view="pageBreakPreview" zoomScale="110" zoomScaleNormal="100" zoomScaleSheetLayoutView="110" workbookViewId="0">
      <selection activeCell="B29" sqref="B29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101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+[4]Refinerías!$Y$10</f>
        <v>35014.220957419355</v>
      </c>
      <c r="C3" s="8">
        <f>+[4]Refinerías!$H$10</f>
        <v>48786.7</v>
      </c>
      <c r="D3" s="8"/>
      <c r="E3" s="8">
        <f>+[4]Refinerías!$M$10</f>
        <v>44633</v>
      </c>
      <c r="F3" s="8">
        <f>+[4]Refinerías!$L$10</f>
        <v>11007.9</v>
      </c>
      <c r="G3" s="8">
        <f>+[4]Refinerías!$J$10</f>
        <v>0</v>
      </c>
      <c r="H3" s="8">
        <f>+[4]Refinerías!$K$10</f>
        <v>1897.6</v>
      </c>
      <c r="I3" s="8">
        <f>+[4]Refinerías!$O$10</f>
        <v>43205.4</v>
      </c>
      <c r="J3" s="8">
        <f>+[4]Refinerías!$Z$10</f>
        <v>6764.2</v>
      </c>
      <c r="K3" s="14">
        <f>+[4]Refinerías!$S$10</f>
        <v>2042.27</v>
      </c>
      <c r="M3" s="19">
        <f>+J3/$L$1</f>
        <v>218.2</v>
      </c>
    </row>
    <row r="4" spans="1:14" ht="15.75" customHeight="1" thickBot="1" x14ac:dyDescent="0.3">
      <c r="A4" s="15" t="s">
        <v>21</v>
      </c>
      <c r="B4" s="7">
        <f>+[4]Refinerías!$Y$23</f>
        <v>25149.359506451612</v>
      </c>
      <c r="C4" s="9">
        <f>+[4]Refinerías!$H$23</f>
        <v>39991.699999999997</v>
      </c>
      <c r="D4" s="9">
        <f>+[4]Refinerías!$I$23</f>
        <v>0</v>
      </c>
      <c r="E4" s="9">
        <f>+[4]Refinerías!$M$23</f>
        <v>37852.400000000001</v>
      </c>
      <c r="F4" s="9">
        <f>+[4]Refinerías!$L$23</f>
        <v>10341.200000000001</v>
      </c>
      <c r="G4" s="9"/>
      <c r="H4" s="9">
        <f>+[4]Refinerías!$K$23</f>
        <v>31.3</v>
      </c>
      <c r="I4" s="9">
        <f>+[4]Refinerías!$O$23</f>
        <v>16071.4</v>
      </c>
      <c r="J4" s="9">
        <f>+[4]Refinerías!$Z$23</f>
        <v>5037.5</v>
      </c>
      <c r="K4" s="16"/>
      <c r="M4" s="19">
        <f t="shared" ref="M4:M7" si="0">+J4/$L$1</f>
        <v>162.5</v>
      </c>
    </row>
    <row r="5" spans="1:14" ht="15.75" thickBot="1" x14ac:dyDescent="0.3">
      <c r="A5" s="13" t="s">
        <v>2</v>
      </c>
      <c r="B5" s="6">
        <f>+[4]Refinerías!$Y$36</f>
        <v>3270.7771587096772</v>
      </c>
      <c r="C5" s="8">
        <f>+[4]Refinerías!$H$36</f>
        <v>5044.95</v>
      </c>
      <c r="D5" s="8"/>
      <c r="E5" s="8">
        <f>+[4]Refinerías!$M$36</f>
        <v>6476.35</v>
      </c>
      <c r="F5" s="8"/>
      <c r="G5" s="8"/>
      <c r="H5" s="8"/>
      <c r="I5" s="8">
        <f>+[4]Refinerías!$O$36</f>
        <v>638.20000000000005</v>
      </c>
      <c r="J5" s="8">
        <f>+[4]Refinerías!$Z$36</f>
        <v>354.93360000000001</v>
      </c>
      <c r="K5" s="14"/>
      <c r="M5" s="19">
        <f t="shared" si="0"/>
        <v>11.449470967741936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>
        <f t="shared" si="0"/>
        <v>0</v>
      </c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+[4]PSL´s!$E$11</f>
        <v>10009.5</v>
      </c>
      <c r="K7" s="16"/>
      <c r="M7" s="19">
        <f t="shared" si="0"/>
        <v>322.88709677419354</v>
      </c>
    </row>
    <row r="8" spans="1:14" s="1" customFormat="1" ht="3" customHeight="1" thickBo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5"/>
      <c r="L8" s="2"/>
      <c r="M8" s="2"/>
    </row>
    <row r="9" spans="1:14" s="1" customFormat="1" ht="15.75" thickBot="1" x14ac:dyDescent="0.3">
      <c r="A9" s="11" t="s">
        <v>102</v>
      </c>
      <c r="B9" s="7">
        <f>SUM(B3:B5)</f>
        <v>63434.357622580646</v>
      </c>
      <c r="C9" s="9">
        <f>SUM(C3:C5)</f>
        <v>93823.349999999991</v>
      </c>
      <c r="D9" s="9">
        <f t="shared" ref="D9:I9" si="1">SUM(D3:D5)</f>
        <v>0</v>
      </c>
      <c r="E9" s="9">
        <f t="shared" si="1"/>
        <v>88961.75</v>
      </c>
      <c r="F9" s="9">
        <f t="shared" si="1"/>
        <v>21349.1</v>
      </c>
      <c r="G9" s="9">
        <f t="shared" si="1"/>
        <v>0</v>
      </c>
      <c r="H9" s="9">
        <f t="shared" si="1"/>
        <v>1928.8999999999999</v>
      </c>
      <c r="I9" s="9">
        <f t="shared" si="1"/>
        <v>59915</v>
      </c>
      <c r="J9" s="9">
        <f>SUM(J3:J5)+SUM(J7:J7)</f>
        <v>22166.133600000001</v>
      </c>
      <c r="K9" s="16">
        <f>SUM(K3:K5)+SUM(K7:K7)</f>
        <v>2042.27</v>
      </c>
      <c r="L9" s="2"/>
      <c r="M9" s="19">
        <f>SUM(M3:M8)</f>
        <v>715.03656774193541</v>
      </c>
    </row>
    <row r="10" spans="1:14" s="1" customFormat="1" ht="15.75" thickBot="1" x14ac:dyDescent="0.3">
      <c r="A10" s="26" t="s">
        <v>19</v>
      </c>
      <c r="B10" s="27"/>
      <c r="C10" s="17">
        <f t="shared" ref="C10:K10" si="2">+C9/$L$1</f>
        <v>3026.5596774193546</v>
      </c>
      <c r="D10" s="17">
        <f t="shared" si="2"/>
        <v>0</v>
      </c>
      <c r="E10" s="17">
        <f t="shared" si="2"/>
        <v>2869.733870967742</v>
      </c>
      <c r="F10" s="17">
        <f t="shared" si="2"/>
        <v>688.68064516129027</v>
      </c>
      <c r="G10" s="17">
        <f t="shared" si="2"/>
        <v>0</v>
      </c>
      <c r="H10" s="17">
        <f t="shared" si="2"/>
        <v>62.222580645161287</v>
      </c>
      <c r="I10" s="17">
        <f t="shared" si="2"/>
        <v>1932.741935483871</v>
      </c>
      <c r="J10" s="17">
        <f t="shared" si="2"/>
        <v>715.03656774193553</v>
      </c>
      <c r="K10" s="18">
        <f t="shared" si="2"/>
        <v>65.879677419354834</v>
      </c>
      <c r="L10" s="2"/>
      <c r="M10" s="2"/>
    </row>
    <row r="11" spans="1:14" s="1" customFormat="1" x14ac:dyDescent="0.25">
      <c r="A11" s="28" t="s">
        <v>30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"/>
      <c r="M11" s="2"/>
    </row>
    <row r="12" spans="1:14" s="2" customFormat="1" x14ac:dyDescent="0.25">
      <c r="N12" s="1"/>
    </row>
    <row r="13" spans="1:14" s="2" customFormat="1" x14ac:dyDescent="0.25">
      <c r="C13" s="19"/>
      <c r="D13" s="19"/>
      <c r="E13" s="19"/>
      <c r="N13" s="1"/>
    </row>
    <row r="14" spans="1:14" s="2" customFormat="1" x14ac:dyDescent="0.25">
      <c r="C14" s="19"/>
      <c r="D14" s="19"/>
      <c r="E14" s="19"/>
      <c r="N14" s="1"/>
    </row>
    <row r="16" spans="1:14" s="2" customFormat="1" x14ac:dyDescent="0.25">
      <c r="C16" s="19"/>
      <c r="D16" s="19"/>
      <c r="E16" s="19"/>
      <c r="N16" s="1"/>
    </row>
  </sheetData>
  <mergeCells count="5">
    <mergeCell ref="A1:K1"/>
    <mergeCell ref="A6:K6"/>
    <mergeCell ref="A8:K8"/>
    <mergeCell ref="A10:B10"/>
    <mergeCell ref="A11:K11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view="pageBreakPreview" zoomScale="110" zoomScaleNormal="100" zoomScaleSheetLayoutView="110" workbookViewId="0">
      <selection activeCell="J7" sqref="J7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+[4]Refinerías!$Y$11</f>
        <v>34485.128391999999</v>
      </c>
      <c r="C3" s="8">
        <f>+[4]Refinerías!$H$11</f>
        <v>43373.7</v>
      </c>
      <c r="D3" s="8"/>
      <c r="E3" s="8">
        <f>+[4]Refinerías!$M$11</f>
        <v>46013.9</v>
      </c>
      <c r="F3" s="8">
        <f>+[4]Refinerías!$L$11</f>
        <v>8224.4</v>
      </c>
      <c r="G3" s="8">
        <f>+[4]Refinerías!$J$11</f>
        <v>655.4</v>
      </c>
      <c r="H3" s="8">
        <f>+[4]Refinerías!$K$11</f>
        <v>1217.2</v>
      </c>
      <c r="I3" s="8">
        <f>+[4]Refinerías!$O$11</f>
        <v>43324.3</v>
      </c>
      <c r="J3" s="8">
        <f>+[4]Refinerías!$Z$11</f>
        <v>6357</v>
      </c>
      <c r="K3" s="14">
        <f>+[4]Refinerías!$S$11</f>
        <v>1796.68</v>
      </c>
      <c r="M3" s="19">
        <f>+J3/$L$1</f>
        <v>211.9</v>
      </c>
    </row>
    <row r="4" spans="1:14" ht="15.75" customHeight="1" thickBot="1" x14ac:dyDescent="0.3">
      <c r="A4" s="15" t="s">
        <v>21</v>
      </c>
      <c r="B4" s="7">
        <f>+[4]Refinerías!$Y$24</f>
        <v>25133.726309999998</v>
      </c>
      <c r="C4" s="9">
        <f>+[4]Refinerías!$H$24</f>
        <v>39346.5</v>
      </c>
      <c r="D4" s="9">
        <f>+[4]Refinerías!$I$24</f>
        <v>458.7</v>
      </c>
      <c r="E4" s="9">
        <f>+[4]Refinerías!$M$24</f>
        <v>37918.300000000003</v>
      </c>
      <c r="F4" s="9">
        <f>+[4]Refinerías!$L$24</f>
        <v>8749.7999999999993</v>
      </c>
      <c r="G4" s="9"/>
      <c r="H4" s="9">
        <f>+[4]Refinerías!$K$24</f>
        <v>74.8</v>
      </c>
      <c r="I4" s="9">
        <f>+[4]Refinerías!$O$24</f>
        <v>17021.2</v>
      </c>
      <c r="J4" s="9">
        <f>+[4]Refinerías!$Z$24</f>
        <v>4413</v>
      </c>
      <c r="K4" s="16"/>
      <c r="M4" s="19">
        <f t="shared" ref="M4:M8" si="0">+J4/$L$1</f>
        <v>147.1</v>
      </c>
    </row>
    <row r="5" spans="1:14" ht="15.75" thickBot="1" x14ac:dyDescent="0.3">
      <c r="A5" s="13" t="s">
        <v>2</v>
      </c>
      <c r="B5" s="6">
        <f>+[4]Refinerías!$Y$37</f>
        <v>3275.5475323999999</v>
      </c>
      <c r="C5" s="8">
        <f>+[4]Refinerías!$H$37</f>
        <v>4898.37</v>
      </c>
      <c r="D5" s="8"/>
      <c r="E5" s="8">
        <f>+[4]Refinerías!$M$37</f>
        <v>6572.01</v>
      </c>
      <c r="F5" s="8"/>
      <c r="G5" s="8"/>
      <c r="H5" s="8"/>
      <c r="I5" s="8">
        <f>+[4]Refinerías!$O$37</f>
        <v>132.99</v>
      </c>
      <c r="J5" s="8">
        <f>+[4]Refinerías!$Z$37</f>
        <v>396.76000000000005</v>
      </c>
      <c r="K5" s="14"/>
      <c r="M5" s="19">
        <f t="shared" si="0"/>
        <v>13.225333333333335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+[4]PSL´s!$E$12</f>
        <v>10540.1</v>
      </c>
      <c r="K7" s="16"/>
      <c r="M7" s="19">
        <f t="shared" si="0"/>
        <v>351.3366666666667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+[4]PSL´s!$E$25</f>
        <v>6208.8399999999992</v>
      </c>
      <c r="K8" s="16"/>
      <c r="M8" s="19">
        <f t="shared" si="0"/>
        <v>206.9613333333333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104</v>
      </c>
      <c r="B10" s="7">
        <f t="shared" ref="B10:I10" si="1">SUM(B3:B5)</f>
        <v>62894.402234399997</v>
      </c>
      <c r="C10" s="9">
        <f t="shared" si="1"/>
        <v>87618.569999999992</v>
      </c>
      <c r="D10" s="9">
        <f t="shared" si="1"/>
        <v>458.7</v>
      </c>
      <c r="E10" s="9">
        <f t="shared" si="1"/>
        <v>90504.21</v>
      </c>
      <c r="F10" s="9">
        <f t="shared" si="1"/>
        <v>16974.199999999997</v>
      </c>
      <c r="G10" s="9">
        <f t="shared" si="1"/>
        <v>655.4</v>
      </c>
      <c r="H10" s="9">
        <f t="shared" si="1"/>
        <v>1292</v>
      </c>
      <c r="I10" s="9">
        <f t="shared" si="1"/>
        <v>60478.49</v>
      </c>
      <c r="J10" s="9">
        <f>SUM(J3:J5)+SUM(J7:J8)</f>
        <v>27915.699999999997</v>
      </c>
      <c r="K10" s="16">
        <f>SUM(K3:K5)+SUM(K7:K7)</f>
        <v>1796.68</v>
      </c>
      <c r="L10" s="2"/>
      <c r="M10" s="19">
        <f>SUM(M3:M9)</f>
        <v>930.52333333333331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2920.6189999999997</v>
      </c>
      <c r="D11" s="17">
        <f t="shared" si="2"/>
        <v>15.29</v>
      </c>
      <c r="E11" s="17">
        <f t="shared" si="2"/>
        <v>3016.8070000000002</v>
      </c>
      <c r="F11" s="17">
        <f t="shared" si="2"/>
        <v>565.80666666666662</v>
      </c>
      <c r="G11" s="17">
        <f t="shared" si="2"/>
        <v>21.846666666666668</v>
      </c>
      <c r="H11" s="17">
        <f t="shared" si="2"/>
        <v>43.06666666666667</v>
      </c>
      <c r="I11" s="17">
        <f t="shared" si="2"/>
        <v>2015.9496666666666</v>
      </c>
      <c r="J11" s="17">
        <f t="shared" si="2"/>
        <v>930.5233333333332</v>
      </c>
      <c r="K11" s="18">
        <f t="shared" si="2"/>
        <v>59.889333333333333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view="pageBreakPreview" zoomScale="110" zoomScaleNormal="100" zoomScaleSheetLayoutView="110" workbookViewId="0">
      <selection activeCell="D10" sqref="D10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106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+[4]Refinerías!$Y$12</f>
        <v>33545.877292258061</v>
      </c>
      <c r="C3" s="8">
        <f>+[4]Refinerías!$H$12</f>
        <v>55489.2</v>
      </c>
      <c r="D3" s="8"/>
      <c r="E3" s="8">
        <f>+[4]Refinerías!$M$12</f>
        <v>44756.2</v>
      </c>
      <c r="F3" s="8">
        <f>+[4]Refinerías!$L$12</f>
        <v>9096.7000000000007</v>
      </c>
      <c r="G3" s="8">
        <f>+[4]Refinerías!$J$12</f>
        <v>747</v>
      </c>
      <c r="H3" s="8">
        <f>+[4]Refinerías!$K$12</f>
        <v>1512.6</v>
      </c>
      <c r="I3" s="8">
        <f>+[4]Refinerías!$O$12</f>
        <v>35281.599999999999</v>
      </c>
      <c r="J3" s="8">
        <f>+[4]Refinerías!$Z$12</f>
        <v>6311.5999999999995</v>
      </c>
      <c r="K3" s="14">
        <f>+[4]Refinerías!$S$12</f>
        <v>1849.35</v>
      </c>
      <c r="M3" s="19">
        <f>+J3/$L$1</f>
        <v>203.6</v>
      </c>
    </row>
    <row r="4" spans="1:14" ht="15.75" customHeight="1" thickBot="1" x14ac:dyDescent="0.3">
      <c r="A4" s="15" t="s">
        <v>21</v>
      </c>
      <c r="B4" s="7">
        <f>+[4]Refinerías!$Y$25</f>
        <v>25151.794267741934</v>
      </c>
      <c r="C4" s="9">
        <f>+[4]Refinerías!$H$25</f>
        <v>44257.9</v>
      </c>
      <c r="D4" s="9">
        <f>+[4]Refinerías!$I$25</f>
        <v>476.6</v>
      </c>
      <c r="E4" s="9">
        <f>+[4]Refinerías!$M$25</f>
        <v>37206.9</v>
      </c>
      <c r="F4" s="9">
        <f>+[4]Refinerías!$L$25</f>
        <v>10687.3</v>
      </c>
      <c r="G4" s="9"/>
      <c r="H4" s="9">
        <f>+[4]Refinerías!$K$25</f>
        <v>130.1</v>
      </c>
      <c r="I4" s="9">
        <f>+[4]Refinerías!$O$25</f>
        <v>15165</v>
      </c>
      <c r="J4" s="9">
        <f>+[4]Refinerías!$Z$25</f>
        <v>4811.2</v>
      </c>
      <c r="K4" s="16"/>
      <c r="M4" s="19">
        <f t="shared" ref="M4:M8" si="0">+J4/$L$1</f>
        <v>155.19999999999999</v>
      </c>
    </row>
    <row r="5" spans="1:14" ht="15.75" thickBot="1" x14ac:dyDescent="0.3">
      <c r="A5" s="13" t="s">
        <v>2</v>
      </c>
      <c r="B5" s="6">
        <f>+[4]Refinerías!$Y$38</f>
        <v>3267.4963178709677</v>
      </c>
      <c r="C5" s="8">
        <f>+[4]Refinerías!$H$38</f>
        <v>5175.79</v>
      </c>
      <c r="D5" s="8"/>
      <c r="E5" s="8">
        <f>+[4]Refinerías!$M$38</f>
        <v>6734.9</v>
      </c>
      <c r="F5" s="8"/>
      <c r="G5" s="8"/>
      <c r="H5" s="8"/>
      <c r="I5" s="8">
        <f>+[4]Refinerías!$O$38</f>
        <v>143.13</v>
      </c>
      <c r="J5" s="8">
        <f>+[4]Refinerías!$Z$38</f>
        <v>413.98560000000003</v>
      </c>
      <c r="K5" s="14"/>
      <c r="M5" s="19">
        <f t="shared" si="0"/>
        <v>13.354374193548388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+[4]PSL´s!$E$13</f>
        <v>10297.200000000001</v>
      </c>
      <c r="K7" s="16"/>
      <c r="M7" s="19">
        <f t="shared" si="0"/>
        <v>332.16774193548389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+[4]PSL´s!$E$26</f>
        <v>13861.22</v>
      </c>
      <c r="K8" s="16"/>
      <c r="M8" s="19">
        <f t="shared" si="0"/>
        <v>447.13612903225805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107</v>
      </c>
      <c r="B10" s="7">
        <f t="shared" ref="B10:I10" si="1">SUM(B3:B5)</f>
        <v>61965.167877870961</v>
      </c>
      <c r="C10" s="9">
        <f t="shared" si="1"/>
        <v>104922.89</v>
      </c>
      <c r="D10" s="9">
        <f t="shared" si="1"/>
        <v>476.6</v>
      </c>
      <c r="E10" s="9">
        <f t="shared" si="1"/>
        <v>88698</v>
      </c>
      <c r="F10" s="9">
        <f t="shared" si="1"/>
        <v>19784</v>
      </c>
      <c r="G10" s="9">
        <f t="shared" si="1"/>
        <v>747</v>
      </c>
      <c r="H10" s="9">
        <f t="shared" si="1"/>
        <v>1642.6999999999998</v>
      </c>
      <c r="I10" s="9">
        <f t="shared" si="1"/>
        <v>50589.729999999996</v>
      </c>
      <c r="J10" s="9">
        <f>SUM(J3:J5)+SUM(J7:J8)</f>
        <v>35695.205600000001</v>
      </c>
      <c r="K10" s="16">
        <f>SUM(K3:K5)+SUM(K7:K7)</f>
        <v>1849.35</v>
      </c>
      <c r="L10" s="2"/>
      <c r="M10" s="19">
        <f>SUM(M3:M9)</f>
        <v>1151.4582451612903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3384.6093548387098</v>
      </c>
      <c r="D11" s="17">
        <f t="shared" si="2"/>
        <v>15.374193548387098</v>
      </c>
      <c r="E11" s="17">
        <f t="shared" si="2"/>
        <v>2861.2258064516127</v>
      </c>
      <c r="F11" s="17">
        <f t="shared" si="2"/>
        <v>638.19354838709683</v>
      </c>
      <c r="G11" s="17">
        <f t="shared" si="2"/>
        <v>24.096774193548388</v>
      </c>
      <c r="H11" s="17">
        <f t="shared" si="2"/>
        <v>52.990322580645156</v>
      </c>
      <c r="I11" s="17">
        <f t="shared" si="2"/>
        <v>1631.9267741935482</v>
      </c>
      <c r="J11" s="17">
        <f t="shared" si="2"/>
        <v>1151.4582451612903</v>
      </c>
      <c r="K11" s="18">
        <f t="shared" si="2"/>
        <v>59.656451612903226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/>
  <pageMargins left="0.39370078740157483" right="0.39370078740157483" top="2.7952755905511815" bottom="0.74803149606299213" header="0.31496062992125984" footer="0.31496062992125984"/>
  <pageSetup scale="7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I17" sqref="I17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108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+[4]Refinerías!$Y$13</f>
        <v>34573.709741999999</v>
      </c>
      <c r="C3" s="8">
        <f>+[4]Refinerías!$H$13</f>
        <v>46656.800000000003</v>
      </c>
      <c r="D3" s="8"/>
      <c r="E3" s="8">
        <f>+[4]Refinerías!$M$13</f>
        <v>41947.9</v>
      </c>
      <c r="F3" s="8">
        <f>+[4]Refinerías!$L$13</f>
        <v>11202.4</v>
      </c>
      <c r="G3" s="8">
        <f>+[4]Refinerías!$J$13</f>
        <v>654.5</v>
      </c>
      <c r="H3" s="8">
        <f>+[4]Refinerías!$K$13</f>
        <v>1232.9000000000001</v>
      </c>
      <c r="I3" s="8">
        <f>+[4]Refinerías!$O$13</f>
        <v>37674.199999999997</v>
      </c>
      <c r="J3" s="8">
        <f>+[4]Refinerías!$Z$13</f>
        <v>6441</v>
      </c>
      <c r="K3" s="14">
        <f>+[4]Refinerías!$S$13</f>
        <v>1905.6</v>
      </c>
      <c r="M3" s="19">
        <f>+J3/$L$1</f>
        <v>214.7</v>
      </c>
    </row>
    <row r="4" spans="1:14" ht="15.75" customHeight="1" thickBot="1" x14ac:dyDescent="0.3">
      <c r="A4" s="15" t="s">
        <v>21</v>
      </c>
      <c r="B4" s="7">
        <f>+[4]Refinerías!$Y$26</f>
        <v>21688.823816</v>
      </c>
      <c r="C4" s="9">
        <f>+[4]Refinerías!$H$26</f>
        <v>40132.9</v>
      </c>
      <c r="D4" s="9">
        <f>+[4]Refinerías!$I$26</f>
        <v>490.3</v>
      </c>
      <c r="E4" s="9">
        <f>+[4]Refinerías!$M$26</f>
        <v>30886.400000000001</v>
      </c>
      <c r="F4" s="9">
        <f>+[4]Refinerías!$L$26</f>
        <v>8210</v>
      </c>
      <c r="G4" s="9"/>
      <c r="H4" s="9">
        <f>+[4]Refinerías!$K$26</f>
        <v>106.5</v>
      </c>
      <c r="I4" s="9">
        <f>+[4]Refinerías!$O$26</f>
        <v>9603.7000000000007</v>
      </c>
      <c r="J4" s="9">
        <f>+[4]Refinerías!$Z$26</f>
        <v>3840</v>
      </c>
      <c r="K4" s="16"/>
      <c r="M4" s="19">
        <f t="shared" ref="M4:M8" si="0">+J4/$L$1</f>
        <v>128</v>
      </c>
    </row>
    <row r="5" spans="1:14" ht="15.75" thickBot="1" x14ac:dyDescent="0.3">
      <c r="A5" s="13" t="s">
        <v>2</v>
      </c>
      <c r="B5" s="6">
        <f>+[4]Refinerías!$Y$39</f>
        <v>2791.4006603999997</v>
      </c>
      <c r="C5" s="8">
        <f>+[4]Refinerías!$H$39</f>
        <v>4978.58</v>
      </c>
      <c r="D5" s="8"/>
      <c r="E5" s="8">
        <f>+[4]Refinerías!$M$39</f>
        <v>5575.08</v>
      </c>
      <c r="F5" s="8"/>
      <c r="G5" s="8"/>
      <c r="H5" s="8"/>
      <c r="I5" s="8">
        <f>+[4]Refinerías!$O$39</f>
        <v>127.26</v>
      </c>
      <c r="J5" s="8">
        <f>+[4]Refinerías!$Z$39</f>
        <v>352.06080000000003</v>
      </c>
      <c r="K5" s="14"/>
      <c r="M5" s="19">
        <f t="shared" si="0"/>
        <v>11.735360000000002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+[4]PSL´s!$E$14</f>
        <v>10533.8</v>
      </c>
      <c r="K7" s="16"/>
      <c r="M7" s="19">
        <f t="shared" si="0"/>
        <v>351.12666666666667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+[4]PSL´s!$E$27</f>
        <v>9322.11</v>
      </c>
      <c r="K8" s="16"/>
      <c r="M8" s="19">
        <f t="shared" si="0"/>
        <v>310.73700000000002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109</v>
      </c>
      <c r="B10" s="7">
        <f t="shared" ref="B10:I10" si="1">SUM(B3:B5)</f>
        <v>59053.934218399998</v>
      </c>
      <c r="C10" s="9">
        <f t="shared" si="1"/>
        <v>91768.280000000013</v>
      </c>
      <c r="D10" s="9">
        <f t="shared" si="1"/>
        <v>490.3</v>
      </c>
      <c r="E10" s="9">
        <f t="shared" si="1"/>
        <v>78409.38</v>
      </c>
      <c r="F10" s="9">
        <f t="shared" si="1"/>
        <v>19412.400000000001</v>
      </c>
      <c r="G10" s="9">
        <f t="shared" si="1"/>
        <v>654.5</v>
      </c>
      <c r="H10" s="9">
        <f t="shared" si="1"/>
        <v>1339.4</v>
      </c>
      <c r="I10" s="9">
        <f t="shared" si="1"/>
        <v>47405.159999999996</v>
      </c>
      <c r="J10" s="9">
        <f>SUM(J3:J5)+SUM(J7:J8)</f>
        <v>30488.970799999999</v>
      </c>
      <c r="K10" s="16">
        <f>SUM(K3:K5)+SUM(K7:K7)</f>
        <v>1905.6</v>
      </c>
      <c r="L10" s="2"/>
      <c r="M10" s="19">
        <f>SUM(M3:M9)</f>
        <v>1016.2990266666668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3058.9426666666673</v>
      </c>
      <c r="D11" s="17">
        <f t="shared" si="2"/>
        <v>16.343333333333334</v>
      </c>
      <c r="E11" s="17">
        <f t="shared" si="2"/>
        <v>2613.6460000000002</v>
      </c>
      <c r="F11" s="17">
        <f t="shared" si="2"/>
        <v>647.08000000000004</v>
      </c>
      <c r="G11" s="17">
        <f t="shared" si="2"/>
        <v>21.816666666666666</v>
      </c>
      <c r="H11" s="17">
        <f t="shared" si="2"/>
        <v>44.646666666666668</v>
      </c>
      <c r="I11" s="17">
        <f t="shared" si="2"/>
        <v>1580.1719999999998</v>
      </c>
      <c r="J11" s="17">
        <f t="shared" si="2"/>
        <v>1016.2990266666667</v>
      </c>
      <c r="K11" s="18">
        <f t="shared" si="2"/>
        <v>63.519999999999996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K15" sqref="K1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110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+[4]Refinerías!$Y$14</f>
        <v>34205.981657419354</v>
      </c>
      <c r="C3" s="8">
        <f>+[4]Refinerías!$H$14</f>
        <v>59145.3</v>
      </c>
      <c r="D3" s="8"/>
      <c r="E3" s="8">
        <f>+[4]Refinerías!$M$14</f>
        <v>44414.3</v>
      </c>
      <c r="F3" s="8">
        <f>+[4]Refinerías!$L$14</f>
        <v>10066.9</v>
      </c>
      <c r="G3" s="8">
        <f>+[4]Refinerías!$J$14</f>
        <v>41</v>
      </c>
      <c r="H3" s="8">
        <f>+[4]Refinerías!$K$14</f>
        <v>1321.5</v>
      </c>
      <c r="I3" s="8">
        <f>+[4]Refinerías!$O$14</f>
        <v>25639.200000000001</v>
      </c>
      <c r="J3" s="8">
        <f>+[4]Refinerías!$Z$14</f>
        <v>6634</v>
      </c>
      <c r="K3" s="14">
        <f>+[4]Refinerías!$S$14</f>
        <v>2063.56</v>
      </c>
      <c r="M3" s="19">
        <f>+J3/$L$1</f>
        <v>214</v>
      </c>
    </row>
    <row r="4" spans="1:14" ht="15.75" customHeight="1" thickBot="1" x14ac:dyDescent="0.3">
      <c r="A4" s="15" t="s">
        <v>21</v>
      </c>
      <c r="B4" s="7">
        <f>+[4]Refinerías!$Y$27</f>
        <v>24303.036481935484</v>
      </c>
      <c r="C4" s="9">
        <f>+[4]Refinerías!$H$27</f>
        <v>42828.5</v>
      </c>
      <c r="D4" s="9">
        <f>+[4]Refinerías!$I$27</f>
        <v>463.8</v>
      </c>
      <c r="E4" s="9">
        <f>+[4]Refinerías!$M$27</f>
        <v>35725.199999999997</v>
      </c>
      <c r="F4" s="9">
        <f>+[4]Refinerías!$L$27</f>
        <v>9526.7999999999993</v>
      </c>
      <c r="G4" s="9"/>
      <c r="H4" s="9">
        <f>+[4]Refinerías!$K$27</f>
        <v>71.3</v>
      </c>
      <c r="I4" s="9">
        <f>+[4]Refinerías!$O$27</f>
        <v>14807.9</v>
      </c>
      <c r="J4" s="9">
        <f>+[4]Refinerías!$Z$27</f>
        <v>4358.5999999999995</v>
      </c>
      <c r="K4" s="16"/>
      <c r="M4" s="19">
        <f t="shared" ref="M4:M8" si="0">+J4/$L$1</f>
        <v>140.6</v>
      </c>
    </row>
    <row r="5" spans="1:14" ht="15.75" thickBot="1" x14ac:dyDescent="0.3">
      <c r="A5" s="13" t="s">
        <v>2</v>
      </c>
      <c r="B5" s="6">
        <f>+[4]Refinerías!$Y$40</f>
        <v>2831.0085454838709</v>
      </c>
      <c r="C5" s="8">
        <f>+[4]Refinerías!$H$40</f>
        <v>5265.71</v>
      </c>
      <c r="D5" s="8"/>
      <c r="E5" s="8">
        <f>+[4]Refinerías!$M$40</f>
        <v>5739.01</v>
      </c>
      <c r="F5" s="8"/>
      <c r="G5" s="8"/>
      <c r="H5" s="8"/>
      <c r="I5" s="8">
        <f>+[4]Refinerías!$O$40</f>
        <v>215.92</v>
      </c>
      <c r="J5" s="8">
        <f>+[4]Refinerías!$Z$40</f>
        <v>384.8768</v>
      </c>
      <c r="K5" s="14"/>
      <c r="M5" s="19">
        <f t="shared" si="0"/>
        <v>12.41538064516129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+[4]PSL´s!$E$15</f>
        <v>10509.6</v>
      </c>
      <c r="K7" s="16"/>
      <c r="M7" s="19">
        <f t="shared" si="0"/>
        <v>339.01935483870972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+[4]PSL´s!$E$28</f>
        <v>9328.3700000000008</v>
      </c>
      <c r="K8" s="16"/>
      <c r="M8" s="19">
        <f t="shared" si="0"/>
        <v>300.9151612903226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111</v>
      </c>
      <c r="B10" s="7">
        <f t="shared" ref="B10:I10" si="1">SUM(B3:B5)</f>
        <v>61340.026684838711</v>
      </c>
      <c r="C10" s="9">
        <f t="shared" si="1"/>
        <v>107239.51000000001</v>
      </c>
      <c r="D10" s="9">
        <f t="shared" si="1"/>
        <v>463.8</v>
      </c>
      <c r="E10" s="9">
        <f t="shared" si="1"/>
        <v>85878.51</v>
      </c>
      <c r="F10" s="9">
        <f t="shared" si="1"/>
        <v>19593.699999999997</v>
      </c>
      <c r="G10" s="9">
        <f t="shared" si="1"/>
        <v>41</v>
      </c>
      <c r="H10" s="9">
        <f t="shared" si="1"/>
        <v>1392.8</v>
      </c>
      <c r="I10" s="9">
        <f t="shared" si="1"/>
        <v>40663.019999999997</v>
      </c>
      <c r="J10" s="9">
        <f>SUM(J3:J5)+SUM(J7:J8)</f>
        <v>31215.446799999998</v>
      </c>
      <c r="K10" s="16">
        <f>SUM(K3:K5)+SUM(K7:K7)</f>
        <v>2063.56</v>
      </c>
      <c r="L10" s="2"/>
      <c r="M10" s="19">
        <f>SUM(M3:M9)</f>
        <v>1006.9498967741936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3459.3390322580649</v>
      </c>
      <c r="D11" s="17">
        <f t="shared" si="2"/>
        <v>14.961290322580645</v>
      </c>
      <c r="E11" s="17">
        <f t="shared" si="2"/>
        <v>2770.2745161290322</v>
      </c>
      <c r="F11" s="17">
        <f t="shared" si="2"/>
        <v>632.05483870967737</v>
      </c>
      <c r="G11" s="17">
        <f t="shared" si="2"/>
        <v>1.3225806451612903</v>
      </c>
      <c r="H11" s="17">
        <f t="shared" si="2"/>
        <v>44.929032258064517</v>
      </c>
      <c r="I11" s="17">
        <f t="shared" si="2"/>
        <v>1311.710322580645</v>
      </c>
      <c r="J11" s="17">
        <f t="shared" si="2"/>
        <v>1006.9498967741935</v>
      </c>
      <c r="K11" s="18">
        <f t="shared" si="2"/>
        <v>66.566451612903222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I11" sqref="I11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112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+[5]Refinerías!$Y$3</f>
        <v>33107.133307741933</v>
      </c>
      <c r="C3" s="8">
        <f>+[5]Refinerías!$H$3</f>
        <v>71050.399999999994</v>
      </c>
      <c r="D3" s="8"/>
      <c r="E3" s="8">
        <f>+[5]Refinerías!$M$3</f>
        <v>40552.9</v>
      </c>
      <c r="F3" s="8">
        <f>+[5]Refinerías!$L$3</f>
        <v>9630.7000000000007</v>
      </c>
      <c r="G3" s="8">
        <f>+[5]Refinerías!$J$3</f>
        <v>677.4</v>
      </c>
      <c r="H3" s="8">
        <f>+[5]Refinerías!$K$3</f>
        <v>2129.1</v>
      </c>
      <c r="I3" s="8">
        <f>+[5]Refinerías!$O$3</f>
        <v>20535.099999999999</v>
      </c>
      <c r="J3" s="8">
        <f>+[5]Refinerías!$Z$3</f>
        <v>6655.7</v>
      </c>
      <c r="K3" s="14">
        <f>+[5]Refinerías!$S$3</f>
        <v>1997.93</v>
      </c>
      <c r="M3" s="19">
        <f>+J3/$L$1</f>
        <v>214.7</v>
      </c>
    </row>
    <row r="4" spans="1:14" ht="15.75" customHeight="1" thickBot="1" x14ac:dyDescent="0.3">
      <c r="A4" s="15" t="s">
        <v>21</v>
      </c>
      <c r="B4" s="7">
        <f>+[5]Refinerías!$Y$16</f>
        <v>24259.819469032256</v>
      </c>
      <c r="C4" s="9">
        <f>+[5]Refinerías!$H$16</f>
        <v>40681.9</v>
      </c>
      <c r="D4" s="9">
        <f>+[5]Refinerías!$I$16</f>
        <v>0</v>
      </c>
      <c r="E4" s="9">
        <f>+[5]Refinerías!$M$16</f>
        <v>37320.1</v>
      </c>
      <c r="F4" s="9">
        <f>+[5]Refinerías!$L$16</f>
        <v>7955.1</v>
      </c>
      <c r="G4" s="9"/>
      <c r="H4" s="9">
        <f>+[5]Refinerías!$K$16</f>
        <v>83.3</v>
      </c>
      <c r="I4" s="9">
        <f>+[5]Refinerías!$O$16</f>
        <v>17585.599999999999</v>
      </c>
      <c r="J4" s="9">
        <f>+[5]Refinerías!$Z$16</f>
        <v>4374.0999999999995</v>
      </c>
      <c r="K4" s="16"/>
      <c r="M4" s="19">
        <f t="shared" ref="M4:M8" si="0">+J4/$L$1</f>
        <v>141.1</v>
      </c>
    </row>
    <row r="5" spans="1:14" ht="15.75" thickBot="1" x14ac:dyDescent="0.3">
      <c r="A5" s="13" t="s">
        <v>2</v>
      </c>
      <c r="B5" s="6">
        <f>+[5]Refinerías!$Y$29</f>
        <v>2815.6147672258062</v>
      </c>
      <c r="C5" s="8">
        <f>+[5]Refinerías!$H$29</f>
        <v>5355.66</v>
      </c>
      <c r="D5" s="8"/>
      <c r="E5" s="8">
        <f>+[5]Refinerías!$M$29</f>
        <v>5706.2</v>
      </c>
      <c r="F5" s="8"/>
      <c r="G5" s="8"/>
      <c r="H5" s="8"/>
      <c r="I5" s="8">
        <f>+[5]Refinerías!$O$29</f>
        <v>85.65</v>
      </c>
      <c r="J5" s="8">
        <f>+[5]Refinerías!$Z$29</f>
        <v>417.37920000000008</v>
      </c>
      <c r="K5" s="14"/>
      <c r="M5" s="19">
        <f t="shared" si="0"/>
        <v>13.463845161290326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+[5]PSL´s!$E$4</f>
        <v>11160.84</v>
      </c>
      <c r="K7" s="16"/>
      <c r="M7" s="19">
        <f t="shared" si="0"/>
        <v>360.02709677419358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+[5]PSL´s!$E$17</f>
        <v>10637.94</v>
      </c>
      <c r="K8" s="16"/>
      <c r="M8" s="19">
        <f t="shared" si="0"/>
        <v>343.1593548387097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113</v>
      </c>
      <c r="B10" s="7">
        <f t="shared" ref="B10:I10" si="1">SUM(B3:B5)</f>
        <v>60182.567543999998</v>
      </c>
      <c r="C10" s="9">
        <f t="shared" si="1"/>
        <v>117087.95999999999</v>
      </c>
      <c r="D10" s="9">
        <f t="shared" si="1"/>
        <v>0</v>
      </c>
      <c r="E10" s="9">
        <f t="shared" si="1"/>
        <v>83579.199999999997</v>
      </c>
      <c r="F10" s="9">
        <f t="shared" si="1"/>
        <v>17585.800000000003</v>
      </c>
      <c r="G10" s="9">
        <f t="shared" si="1"/>
        <v>677.4</v>
      </c>
      <c r="H10" s="9">
        <f t="shared" si="1"/>
        <v>2212.4</v>
      </c>
      <c r="I10" s="9">
        <f t="shared" si="1"/>
        <v>38206.35</v>
      </c>
      <c r="J10" s="9">
        <f>SUM(J3:J5)+SUM(J7:J8)</f>
        <v>33245.959199999998</v>
      </c>
      <c r="K10" s="16">
        <f>SUM(K3:K5)+SUM(K7:K7)</f>
        <v>1997.93</v>
      </c>
      <c r="L10" s="2"/>
      <c r="M10" s="19">
        <f>SUM(M3:M9)</f>
        <v>1072.4502967741937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3777.030967741935</v>
      </c>
      <c r="D11" s="17">
        <f t="shared" si="2"/>
        <v>0</v>
      </c>
      <c r="E11" s="17">
        <f t="shared" si="2"/>
        <v>2696.1032258064515</v>
      </c>
      <c r="F11" s="17">
        <f t="shared" si="2"/>
        <v>567.28387096774202</v>
      </c>
      <c r="G11" s="17">
        <f t="shared" si="2"/>
        <v>21.851612903225806</v>
      </c>
      <c r="H11" s="17">
        <f t="shared" si="2"/>
        <v>71.367741935483878</v>
      </c>
      <c r="I11" s="17">
        <f t="shared" si="2"/>
        <v>1232.4629032258065</v>
      </c>
      <c r="J11" s="17">
        <f t="shared" si="2"/>
        <v>1072.4502967741935</v>
      </c>
      <c r="K11" s="18">
        <f t="shared" si="2"/>
        <v>64.449354838709681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F18" sqref="F18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114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29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+[5]Refinerías!$Y$4</f>
        <v>32619.748669655171</v>
      </c>
      <c r="C3" s="8">
        <f>+[5]Refinerías!$H$4</f>
        <v>60032</v>
      </c>
      <c r="D3" s="8"/>
      <c r="E3" s="8">
        <f>+[5]Refinerías!$M$4</f>
        <v>36301</v>
      </c>
      <c r="F3" s="8">
        <f>+[5]Refinerías!$L$4</f>
        <v>10074.9</v>
      </c>
      <c r="G3" s="8">
        <f>+[5]Refinerías!$J$4</f>
        <v>24.6</v>
      </c>
      <c r="H3" s="8">
        <f>+[5]Refinerías!$K$4</f>
        <v>2307.5</v>
      </c>
      <c r="I3" s="8">
        <f>+[5]Refinerías!$O$4</f>
        <v>14972.5</v>
      </c>
      <c r="J3" s="8">
        <f>+[5]Refinerías!$Z$4</f>
        <v>6736.7000000000007</v>
      </c>
      <c r="K3" s="14">
        <f>+[5]Refinerías!$S$4</f>
        <v>1893.56</v>
      </c>
      <c r="M3" s="19">
        <f>+J3/$L$1</f>
        <v>232.3</v>
      </c>
    </row>
    <row r="4" spans="1:14" ht="15.75" customHeight="1" thickBot="1" x14ac:dyDescent="0.3">
      <c r="A4" s="15" t="s">
        <v>21</v>
      </c>
      <c r="B4" s="7">
        <f>+[5]Refinerías!$Y$17</f>
        <v>24127.542666206893</v>
      </c>
      <c r="C4" s="9">
        <f>+[5]Refinerías!$H$17</f>
        <v>38177.699999999997</v>
      </c>
      <c r="D4" s="9">
        <f>+[5]Refinerías!$I$17</f>
        <v>473</v>
      </c>
      <c r="E4" s="9">
        <f>+[5]Refinerías!$M$17</f>
        <v>32629.4</v>
      </c>
      <c r="F4" s="9">
        <f>+[5]Refinerías!$L$17</f>
        <v>10259.1</v>
      </c>
      <c r="G4" s="9"/>
      <c r="H4" s="9">
        <f>+[5]Refinerías!$K$17</f>
        <v>76.3</v>
      </c>
      <c r="I4" s="9">
        <f>+[5]Refinerías!$O$17</f>
        <v>10246.200000000001</v>
      </c>
      <c r="J4" s="9">
        <f>+[5]Refinerías!$Z$17</f>
        <v>4341.2999999999993</v>
      </c>
      <c r="K4" s="16"/>
      <c r="M4" s="19">
        <f t="shared" ref="M4:M8" si="0">+J4/$L$1</f>
        <v>149.69999999999999</v>
      </c>
    </row>
    <row r="5" spans="1:14" ht="15.75" thickBot="1" x14ac:dyDescent="0.3">
      <c r="A5" s="13" t="s">
        <v>2</v>
      </c>
      <c r="B5" s="6">
        <f>+[5]Refinerías!$Y$30</f>
        <v>2876.7397992413794</v>
      </c>
      <c r="C5" s="8">
        <f>+[5]Refinerías!$H$30</f>
        <v>5022.87</v>
      </c>
      <c r="D5" s="8"/>
      <c r="E5" s="8">
        <f>+[5]Refinerías!$M$30</f>
        <v>5509.36</v>
      </c>
      <c r="F5" s="8"/>
      <c r="G5" s="8"/>
      <c r="H5" s="8"/>
      <c r="I5" s="8">
        <f>+[5]Refinerías!$O$30</f>
        <v>55.6</v>
      </c>
      <c r="J5" s="8">
        <f>+[5]Refinerías!$Z$30</f>
        <v>406.67200000000008</v>
      </c>
      <c r="K5" s="14"/>
      <c r="M5" s="19">
        <f t="shared" si="0"/>
        <v>14.023172413793107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+[5]PSL´s!$E$5</f>
        <v>8639.52</v>
      </c>
      <c r="K7" s="16"/>
      <c r="M7" s="19">
        <f t="shared" si="0"/>
        <v>297.91448275862069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+[5]PSL´s!$E$18</f>
        <v>10877.95</v>
      </c>
      <c r="K8" s="16"/>
      <c r="M8" s="19">
        <f t="shared" si="0"/>
        <v>375.10172413793106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115</v>
      </c>
      <c r="B10" s="7">
        <f t="shared" ref="B10:I10" si="1">SUM(B3:B5)</f>
        <v>59624.031135103447</v>
      </c>
      <c r="C10" s="9">
        <f t="shared" si="1"/>
        <v>103232.56999999999</v>
      </c>
      <c r="D10" s="9">
        <f t="shared" si="1"/>
        <v>473</v>
      </c>
      <c r="E10" s="9">
        <f t="shared" si="1"/>
        <v>74439.759999999995</v>
      </c>
      <c r="F10" s="9">
        <f t="shared" si="1"/>
        <v>20334</v>
      </c>
      <c r="G10" s="9">
        <f t="shared" si="1"/>
        <v>24.6</v>
      </c>
      <c r="H10" s="9">
        <f t="shared" si="1"/>
        <v>2383.8000000000002</v>
      </c>
      <c r="I10" s="9">
        <f t="shared" si="1"/>
        <v>25274.3</v>
      </c>
      <c r="J10" s="9">
        <f>SUM(J3:J5)+SUM(J7:J8)</f>
        <v>31002.142</v>
      </c>
      <c r="K10" s="16">
        <f>SUM(K3:K5)+SUM(K7:K7)</f>
        <v>1893.56</v>
      </c>
      <c r="L10" s="2"/>
      <c r="M10" s="19">
        <f>SUM(M3:M9)</f>
        <v>1069.0393793103449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3559.7437931034478</v>
      </c>
      <c r="D11" s="17">
        <f t="shared" si="2"/>
        <v>16.310344827586206</v>
      </c>
      <c r="E11" s="17">
        <f t="shared" si="2"/>
        <v>2566.8882758620689</v>
      </c>
      <c r="F11" s="17">
        <f t="shared" si="2"/>
        <v>701.17241379310349</v>
      </c>
      <c r="G11" s="17">
        <f t="shared" si="2"/>
        <v>0.84827586206896555</v>
      </c>
      <c r="H11" s="17">
        <f t="shared" si="2"/>
        <v>82.2</v>
      </c>
      <c r="I11" s="17">
        <f t="shared" si="2"/>
        <v>871.52758620689656</v>
      </c>
      <c r="J11" s="17">
        <f t="shared" si="2"/>
        <v>1069.0393793103449</v>
      </c>
      <c r="K11" s="18">
        <f t="shared" si="2"/>
        <v>65.295172413793097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I16" sqref="I16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116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+[5]Refinerías!$Y$5</f>
        <v>31333.429997419349</v>
      </c>
      <c r="C3" s="8">
        <f>+[5]Refinerías!$H$5</f>
        <v>68551.899999999994</v>
      </c>
      <c r="D3" s="8"/>
      <c r="E3" s="8">
        <f>+[5]Refinerías!$M$5</f>
        <v>37864.1</v>
      </c>
      <c r="F3" s="8">
        <f>+[5]Refinerías!$L$5</f>
        <v>10544.3</v>
      </c>
      <c r="G3" s="8">
        <f>+[5]Refinerías!$J$5</f>
        <v>655.5</v>
      </c>
      <c r="H3" s="8">
        <f>+[5]Refinerías!$K$5</f>
        <v>1550</v>
      </c>
      <c r="I3" s="8">
        <f>+[5]Refinerías!$O$5</f>
        <v>16407.099999999999</v>
      </c>
      <c r="J3" s="8">
        <f>+[5]Refinerías!$Z$5</f>
        <v>6708.4000000000005</v>
      </c>
      <c r="K3" s="14">
        <f>+[5]Refinerías!$S$5</f>
        <v>2106.5100000000002</v>
      </c>
      <c r="M3" s="19">
        <f>+J3/$L$1</f>
        <v>216.4</v>
      </c>
    </row>
    <row r="4" spans="1:14" ht="15.75" customHeight="1" thickBot="1" x14ac:dyDescent="0.3">
      <c r="A4" s="15" t="s">
        <v>21</v>
      </c>
      <c r="B4" s="7">
        <f>+[5]Refinerías!$Y$18</f>
        <v>24152.426206451612</v>
      </c>
      <c r="C4" s="9">
        <f>+[5]Refinerías!$H$18</f>
        <v>40094.699999999997</v>
      </c>
      <c r="D4" s="9">
        <f>+[5]Refinerías!$I$18</f>
        <v>463.9</v>
      </c>
      <c r="E4" s="9">
        <f>+[5]Refinerías!$M$18</f>
        <v>35085.800000000003</v>
      </c>
      <c r="F4" s="9">
        <f>+[5]Refinerías!$L$18</f>
        <v>10792.6</v>
      </c>
      <c r="G4" s="9"/>
      <c r="H4" s="9">
        <f>+[5]Refinerías!$K$18</f>
        <v>104</v>
      </c>
      <c r="I4" s="9">
        <f>+[5]Refinerías!$O$18</f>
        <v>12901.3</v>
      </c>
      <c r="J4" s="9">
        <f>+[5]Refinerías!$Z$18</f>
        <v>4910.4000000000005</v>
      </c>
      <c r="K4" s="16"/>
      <c r="M4" s="19">
        <f t="shared" ref="M4:M8" si="0">+J4/$L$1</f>
        <v>158.4</v>
      </c>
    </row>
    <row r="5" spans="1:14" ht="15.75" thickBot="1" x14ac:dyDescent="0.3">
      <c r="A5" s="13" t="s">
        <v>2</v>
      </c>
      <c r="B5" s="6">
        <f>+[5]Refinerías!$Y$31</f>
        <v>2694.1404685161287</v>
      </c>
      <c r="C5" s="8">
        <f>+[5]Refinerías!$H$31</f>
        <v>4657.1000000000004</v>
      </c>
      <c r="D5" s="8"/>
      <c r="E5" s="8">
        <f>+[5]Refinerías!$M$31</f>
        <v>5709.89</v>
      </c>
      <c r="F5" s="8"/>
      <c r="G5" s="8"/>
      <c r="H5" s="8"/>
      <c r="I5" s="8">
        <f>+[5]Refinerías!$O$31</f>
        <v>325.66000000000003</v>
      </c>
      <c r="J5" s="8">
        <f>+[5]Refinerías!$Z$31</f>
        <v>346.63440000000003</v>
      </c>
      <c r="K5" s="14"/>
      <c r="M5" s="19">
        <f t="shared" si="0"/>
        <v>11.181754838709677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+[5]PSL´s!$E$6</f>
        <v>9875.5</v>
      </c>
      <c r="K7" s="16"/>
      <c r="M7" s="19">
        <f t="shared" si="0"/>
        <v>318.56451612903226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+[5]PSL´s!$E$19</f>
        <v>13870.6</v>
      </c>
      <c r="K8" s="16"/>
      <c r="M8" s="19">
        <f t="shared" si="0"/>
        <v>447.43870967741935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117</v>
      </c>
      <c r="B10" s="7">
        <f t="shared" ref="B10:I10" si="1">SUM(B3:B5)</f>
        <v>58179.996672387089</v>
      </c>
      <c r="C10" s="9">
        <f t="shared" si="1"/>
        <v>113303.7</v>
      </c>
      <c r="D10" s="9">
        <f t="shared" si="1"/>
        <v>463.9</v>
      </c>
      <c r="E10" s="9">
        <f t="shared" si="1"/>
        <v>78659.789999999994</v>
      </c>
      <c r="F10" s="9">
        <f t="shared" si="1"/>
        <v>21336.9</v>
      </c>
      <c r="G10" s="9">
        <f t="shared" si="1"/>
        <v>655.5</v>
      </c>
      <c r="H10" s="9">
        <f t="shared" si="1"/>
        <v>1654</v>
      </c>
      <c r="I10" s="9">
        <f t="shared" si="1"/>
        <v>29634.059999999998</v>
      </c>
      <c r="J10" s="9">
        <f>SUM(J3:J5)+SUM(J7:J8)</f>
        <v>35711.534400000004</v>
      </c>
      <c r="K10" s="16">
        <f>SUM(K3:K5)+SUM(K7:K7)</f>
        <v>2106.5100000000002</v>
      </c>
      <c r="L10" s="2"/>
      <c r="M10" s="19">
        <f>SUM(M3:M9)</f>
        <v>1151.9849806451614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3654.9580645161291</v>
      </c>
      <c r="D11" s="17">
        <f t="shared" si="2"/>
        <v>14.964516129032257</v>
      </c>
      <c r="E11" s="17">
        <f t="shared" si="2"/>
        <v>2537.4125806451611</v>
      </c>
      <c r="F11" s="17">
        <f t="shared" si="2"/>
        <v>688.28709677419363</v>
      </c>
      <c r="G11" s="17">
        <f t="shared" si="2"/>
        <v>21.14516129032258</v>
      </c>
      <c r="H11" s="17">
        <f t="shared" si="2"/>
        <v>53.354838709677416</v>
      </c>
      <c r="I11" s="17">
        <f t="shared" si="2"/>
        <v>955.93741935483865</v>
      </c>
      <c r="J11" s="17">
        <f t="shared" si="2"/>
        <v>1151.9849806451614</v>
      </c>
      <c r="K11" s="18">
        <f t="shared" si="2"/>
        <v>67.951935483870969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J7" sqref="J7:J8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118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+[5]Refinerías!$Y$6</f>
        <v>28941.864753999998</v>
      </c>
      <c r="C3" s="8">
        <f>+[5]Refinerías!$H$6</f>
        <v>61162</v>
      </c>
      <c r="D3" s="8"/>
      <c r="E3" s="8">
        <f>+[5]Refinerías!$M$6</f>
        <v>37028.5</v>
      </c>
      <c r="F3" s="8">
        <f>+[5]Refinerías!$L$6</f>
        <v>7316.7</v>
      </c>
      <c r="G3" s="8">
        <f>+[5]Refinerías!$J$6</f>
        <v>694.6</v>
      </c>
      <c r="H3" s="8">
        <f>+[5]Refinerías!$K$6</f>
        <v>1065.2</v>
      </c>
      <c r="I3" s="8">
        <f>+[5]Refinerías!$O$6</f>
        <v>14940.9</v>
      </c>
      <c r="J3" s="8">
        <f>+[5]Refinerías!$Z$6</f>
        <v>6096</v>
      </c>
      <c r="K3" s="14">
        <f>+[5]Refinerías!$S$6</f>
        <v>2130.2600000000002</v>
      </c>
      <c r="M3" s="19">
        <f>+J3/$L$1</f>
        <v>203.2</v>
      </c>
    </row>
    <row r="4" spans="1:14" ht="15.75" customHeight="1" thickBot="1" x14ac:dyDescent="0.3">
      <c r="A4" s="15" t="s">
        <v>21</v>
      </c>
      <c r="B4" s="7">
        <f>+[5]Refinerías!$Y$19</f>
        <v>23765.275489999996</v>
      </c>
      <c r="C4" s="9">
        <f>+[5]Refinerías!$H$19</f>
        <v>44515.8</v>
      </c>
      <c r="D4" s="9">
        <f>+[5]Refinerías!$I$19</f>
        <v>0</v>
      </c>
      <c r="E4" s="9">
        <f>+[5]Refinerías!$M$19</f>
        <v>33121.1</v>
      </c>
      <c r="F4" s="9">
        <f>+[5]Refinerías!$L$19</f>
        <v>10651.6</v>
      </c>
      <c r="G4" s="9"/>
      <c r="H4" s="9">
        <f>+[5]Refinerías!$K$19</f>
        <v>99.9</v>
      </c>
      <c r="I4" s="9">
        <f>+[5]Refinerías!$O$19</f>
        <v>7315.5</v>
      </c>
      <c r="J4" s="9">
        <f>+[5]Refinerías!$Z$19</f>
        <v>4530</v>
      </c>
      <c r="K4" s="16"/>
      <c r="M4" s="19">
        <f t="shared" ref="M4:M8" si="0">+J4/$L$1</f>
        <v>151</v>
      </c>
    </row>
    <row r="5" spans="1:14" ht="15.75" thickBot="1" x14ac:dyDescent="0.3">
      <c r="A5" s="13" t="s">
        <v>2</v>
      </c>
      <c r="B5" s="6">
        <f>+[5]Refinerías!$Y$32</f>
        <v>2713.3484355999999</v>
      </c>
      <c r="C5" s="8">
        <f>+[5]Refinerías!$H$32</f>
        <v>5552.76</v>
      </c>
      <c r="D5" s="8"/>
      <c r="E5" s="8">
        <f>+[5]Refinerías!$M$32</f>
        <v>5378.14</v>
      </c>
      <c r="F5" s="8"/>
      <c r="G5" s="8"/>
      <c r="H5" s="8"/>
      <c r="I5" s="8">
        <f>+[5]Refinerías!$O$32</f>
        <v>0</v>
      </c>
      <c r="J5" s="8">
        <f>+[5]Refinerías!$Z$32</f>
        <v>429.08320000000003</v>
      </c>
      <c r="K5" s="14"/>
      <c r="M5" s="19">
        <f t="shared" si="0"/>
        <v>14.302773333333334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+[5]PSL´s!$E$7</f>
        <v>10638.34</v>
      </c>
      <c r="K7" s="16"/>
      <c r="M7" s="19">
        <f t="shared" si="0"/>
        <v>354.61133333333333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+[5]PSL´s!$E$20</f>
        <v>10530.3</v>
      </c>
      <c r="K8" s="16"/>
      <c r="M8" s="19">
        <f t="shared" si="0"/>
        <v>351.01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119</v>
      </c>
      <c r="B10" s="7">
        <f t="shared" ref="B10:I10" si="1">SUM(B3:B5)</f>
        <v>55420.488679599992</v>
      </c>
      <c r="C10" s="9">
        <f t="shared" si="1"/>
        <v>111230.56</v>
      </c>
      <c r="D10" s="9">
        <f t="shared" si="1"/>
        <v>0</v>
      </c>
      <c r="E10" s="9">
        <f t="shared" si="1"/>
        <v>75527.740000000005</v>
      </c>
      <c r="F10" s="9">
        <f t="shared" si="1"/>
        <v>17968.3</v>
      </c>
      <c r="G10" s="9">
        <f t="shared" si="1"/>
        <v>694.6</v>
      </c>
      <c r="H10" s="9">
        <f t="shared" si="1"/>
        <v>1165.1000000000001</v>
      </c>
      <c r="I10" s="9">
        <f t="shared" si="1"/>
        <v>22256.400000000001</v>
      </c>
      <c r="J10" s="9">
        <f>SUM(J3:J5)+SUM(J7:J8)</f>
        <v>32223.7232</v>
      </c>
      <c r="K10" s="16">
        <f>SUM(K3:K5)+SUM(K7:K7)</f>
        <v>2130.2600000000002</v>
      </c>
      <c r="L10" s="2"/>
      <c r="M10" s="19">
        <f>SUM(M3:M9)</f>
        <v>1074.1241066666666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3707.6853333333333</v>
      </c>
      <c r="D11" s="17">
        <f t="shared" si="2"/>
        <v>0</v>
      </c>
      <c r="E11" s="17">
        <f t="shared" si="2"/>
        <v>2517.5913333333333</v>
      </c>
      <c r="F11" s="17">
        <f t="shared" si="2"/>
        <v>598.94333333333327</v>
      </c>
      <c r="G11" s="17">
        <f t="shared" si="2"/>
        <v>23.153333333333332</v>
      </c>
      <c r="H11" s="17">
        <f t="shared" si="2"/>
        <v>38.836666666666673</v>
      </c>
      <c r="I11" s="17">
        <f t="shared" si="2"/>
        <v>741.88</v>
      </c>
      <c r="J11" s="17">
        <f t="shared" si="2"/>
        <v>1074.1241066666666</v>
      </c>
      <c r="K11" s="18">
        <f t="shared" si="2"/>
        <v>71.00866666666667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+[1]Refinerías!$X$10</f>
        <v>25002.705718064513</v>
      </c>
      <c r="C3" s="8">
        <f>+[1]Refinerías!$H$10</f>
        <v>51136.2</v>
      </c>
      <c r="D3" s="8"/>
      <c r="E3" s="8">
        <f>+[1]Refinerías!$M$10</f>
        <v>31901.4</v>
      </c>
      <c r="F3" s="8">
        <f>+[1]Refinerías!$L$10</f>
        <v>8505.2000000000007</v>
      </c>
      <c r="G3" s="8">
        <f>+[1]Refinerías!$J$10</f>
        <v>0</v>
      </c>
      <c r="H3" s="8">
        <f>+[1]Refinerías!$K$10</f>
        <v>1755.7</v>
      </c>
      <c r="I3" s="8">
        <f>+[1]Refinerías!$O$10</f>
        <v>11364.8</v>
      </c>
      <c r="J3" s="8">
        <f>+[1]Refinerías!$Y$10</f>
        <v>5487</v>
      </c>
      <c r="K3" s="14">
        <f>+[1]Refinerías!$R$10</f>
        <v>2122.17</v>
      </c>
    </row>
    <row r="4" spans="1:12" ht="15.75" customHeight="1" thickBot="1" x14ac:dyDescent="0.3">
      <c r="A4" s="15" t="s">
        <v>21</v>
      </c>
      <c r="B4" s="7">
        <f>+[1]Refinerías!$X$23</f>
        <v>9898.095942580645</v>
      </c>
      <c r="C4" s="9">
        <f>+[1]Refinerías!$H$23</f>
        <v>21871.599999999999</v>
      </c>
      <c r="D4" s="9">
        <f>+[1]Refinerías!$I$23</f>
        <v>0</v>
      </c>
      <c r="E4" s="9">
        <f>+[1]Refinerías!$M$23</f>
        <v>15835.5</v>
      </c>
      <c r="F4" s="9">
        <f>+[1]Refinerías!$L$23</f>
        <v>1234.3</v>
      </c>
      <c r="G4" s="9"/>
      <c r="H4" s="9">
        <f>+[1]Refinerías!$K$23</f>
        <v>61.2</v>
      </c>
      <c r="I4" s="9">
        <f>+[1]Refinerías!$O$23</f>
        <v>4478.8</v>
      </c>
      <c r="J4" s="9">
        <f>+[1]Refinerías!$Y$23</f>
        <v>1298.8999999999999</v>
      </c>
      <c r="K4" s="16"/>
    </row>
    <row r="5" spans="1:12" ht="15.75" thickBot="1" x14ac:dyDescent="0.3">
      <c r="A5" s="13" t="s">
        <v>2</v>
      </c>
      <c r="B5" s="6">
        <f>+[1]Refinerías!$X$36</f>
        <v>3220.3167309677419</v>
      </c>
      <c r="C5" s="8">
        <f>+[1]Refinerías!$H$36</f>
        <v>5130.83</v>
      </c>
      <c r="D5" s="8"/>
      <c r="E5" s="8">
        <f>+[1]Refinerías!$M$36</f>
        <v>5609.26</v>
      </c>
      <c r="F5" s="8"/>
      <c r="G5" s="8"/>
      <c r="H5" s="8"/>
      <c r="I5" s="8">
        <f>+[1]Refinerías!$O$36</f>
        <v>2476.98</v>
      </c>
      <c r="J5" s="8">
        <f>+[1]Refinerías!$Y$36</f>
        <v>8123.3308209871066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GLP'!$C$10</f>
        <v>7546.2337865753461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GLP'!$D$10</f>
        <v>5500.0640770000009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GLP'!$E$10</f>
        <v>4048.325745000001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GLP'!$F$10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GLP'!$H$10</f>
        <v>587.07371186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GLP'!$G$10</f>
        <v>1086.306982840686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29</v>
      </c>
      <c r="B14" s="7">
        <f>SUM(B3:B5)</f>
        <v>38121.118391612901</v>
      </c>
      <c r="C14" s="9">
        <f>SUM(C3:C5)</f>
        <v>78138.62999999999</v>
      </c>
      <c r="D14" s="9">
        <f t="shared" ref="D14:I14" si="0">SUM(D3:D5)</f>
        <v>0</v>
      </c>
      <c r="E14" s="9">
        <f t="shared" si="0"/>
        <v>53346.16</v>
      </c>
      <c r="F14" s="9">
        <f t="shared" si="0"/>
        <v>9739.5</v>
      </c>
      <c r="G14" s="9">
        <f t="shared" si="0"/>
        <v>0</v>
      </c>
      <c r="H14" s="9">
        <f t="shared" ref="H14" si="1">SUM(H3:H5)</f>
        <v>1816.9</v>
      </c>
      <c r="I14" s="9">
        <f t="shared" si="0"/>
        <v>18320.579999999998</v>
      </c>
      <c r="J14" s="9">
        <f>SUM(J3:J5)+SUM(J7:J12)</f>
        <v>33677.235124263141</v>
      </c>
      <c r="K14" s="16">
        <f>SUM(K3:K5)+SUM(K7:K12)</f>
        <v>2122.17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2520.6009677419352</v>
      </c>
      <c r="D15" s="17">
        <f t="shared" si="2"/>
        <v>0</v>
      </c>
      <c r="E15" s="17">
        <f t="shared" si="2"/>
        <v>1720.8438709677421</v>
      </c>
      <c r="F15" s="17">
        <f t="shared" si="2"/>
        <v>314.17741935483872</v>
      </c>
      <c r="G15" s="17">
        <f t="shared" si="2"/>
        <v>0</v>
      </c>
      <c r="H15" s="17">
        <f t="shared" ref="H15" si="3">+H14/$L$1</f>
        <v>58.609677419354838</v>
      </c>
      <c r="I15" s="17">
        <f t="shared" si="2"/>
        <v>590.98645161290312</v>
      </c>
      <c r="J15" s="17">
        <f t="shared" si="2"/>
        <v>1086.362423363327</v>
      </c>
      <c r="K15" s="18">
        <f t="shared" si="2"/>
        <v>68.457096774193545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L8" sqref="L8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120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+[5]Refinerías!$Y$7</f>
        <v>32645.259090967735</v>
      </c>
      <c r="C3" s="8">
        <f>+[5]Refinerías!$H$7</f>
        <v>66880.800000000003</v>
      </c>
      <c r="D3" s="8"/>
      <c r="E3" s="8">
        <f>+[5]Refinerías!$M$7</f>
        <v>40738.6</v>
      </c>
      <c r="F3" s="8">
        <f>+[5]Refinerías!$L$7</f>
        <v>11472.9</v>
      </c>
      <c r="G3" s="8">
        <f>+[5]Refinerías!$J$7</f>
        <v>0</v>
      </c>
      <c r="H3" s="8">
        <f>+[5]Refinerías!$K$7</f>
        <v>1387.8</v>
      </c>
      <c r="I3" s="8">
        <f>+[5]Refinerías!$O$7</f>
        <v>16531</v>
      </c>
      <c r="J3" s="8">
        <f>+[5]Refinerías!$Z$7</f>
        <v>7303.5999999999995</v>
      </c>
      <c r="K3" s="14">
        <f>+[5]Refinerías!$S$7</f>
        <v>1944.3</v>
      </c>
      <c r="M3" s="19">
        <f>+J3/$L$1</f>
        <v>235.6</v>
      </c>
    </row>
    <row r="4" spans="1:14" ht="15.75" customHeight="1" thickBot="1" x14ac:dyDescent="0.3">
      <c r="A4" s="15" t="s">
        <v>21</v>
      </c>
      <c r="B4" s="7">
        <f>+[5]Refinerías!$Y$20</f>
        <v>23056.174935483868</v>
      </c>
      <c r="C4" s="9">
        <f>+[5]Refinerías!$H$20</f>
        <v>52049.2</v>
      </c>
      <c r="D4" s="9">
        <f>+[5]Refinerías!$I$20</f>
        <v>458.3</v>
      </c>
      <c r="E4" s="9">
        <f>+[5]Refinerías!$M$20</f>
        <v>34314.6</v>
      </c>
      <c r="F4" s="9">
        <f>+[5]Refinerías!$L$20</f>
        <v>9202.2000000000007</v>
      </c>
      <c r="G4" s="9"/>
      <c r="H4" s="9">
        <f>+[5]Refinerías!$K$20</f>
        <v>92.5</v>
      </c>
      <c r="I4" s="9">
        <f>+[5]Refinerías!$O$20</f>
        <v>5855.8</v>
      </c>
      <c r="J4" s="9">
        <f>+[5]Refinerías!$Z$20</f>
        <v>4681</v>
      </c>
      <c r="K4" s="16"/>
      <c r="M4" s="19">
        <f t="shared" ref="M4:M8" si="0">+J4/$L$1</f>
        <v>151</v>
      </c>
    </row>
    <row r="5" spans="1:14" ht="15.75" thickBot="1" x14ac:dyDescent="0.3">
      <c r="A5" s="13" t="s">
        <v>2</v>
      </c>
      <c r="B5" s="6">
        <f>+[5]Refinerías!$Y$33</f>
        <v>2812.2000145161292</v>
      </c>
      <c r="C5" s="8">
        <f>+[5]Refinerías!$H$33</f>
        <v>5697.26</v>
      </c>
      <c r="D5" s="8"/>
      <c r="E5" s="8">
        <f>+[5]Refinerías!$M$33</f>
        <v>5800.48</v>
      </c>
      <c r="F5" s="8"/>
      <c r="G5" s="8"/>
      <c r="H5" s="8"/>
      <c r="I5" s="8">
        <f>+[5]Refinerías!$O$33</f>
        <v>79.45</v>
      </c>
      <c r="J5" s="8">
        <f>+[5]Refinerías!$Z$33</f>
        <v>458.15280000000001</v>
      </c>
      <c r="K5" s="14"/>
      <c r="M5" s="19">
        <f t="shared" si="0"/>
        <v>14.779122580645161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+[5]PSL´s!$E$8</f>
        <v>11087.98</v>
      </c>
      <c r="K7" s="16"/>
      <c r="M7" s="19">
        <f t="shared" si="0"/>
        <v>357.6767741935484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+[5]PSL´s!$E$21</f>
        <v>14556.41</v>
      </c>
      <c r="K8" s="16"/>
      <c r="M8" s="19">
        <f t="shared" si="0"/>
        <v>469.56161290322581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121</v>
      </c>
      <c r="B10" s="7">
        <f t="shared" ref="B10:I10" si="1">SUM(B3:B5)</f>
        <v>58513.634040967736</v>
      </c>
      <c r="C10" s="9">
        <f t="shared" si="1"/>
        <v>124627.26</v>
      </c>
      <c r="D10" s="9">
        <f t="shared" si="1"/>
        <v>458.3</v>
      </c>
      <c r="E10" s="9">
        <f t="shared" si="1"/>
        <v>80853.679999999993</v>
      </c>
      <c r="F10" s="9">
        <f t="shared" si="1"/>
        <v>20675.099999999999</v>
      </c>
      <c r="G10" s="9">
        <f t="shared" si="1"/>
        <v>0</v>
      </c>
      <c r="H10" s="9">
        <f t="shared" si="1"/>
        <v>1480.3</v>
      </c>
      <c r="I10" s="9">
        <f t="shared" si="1"/>
        <v>22466.25</v>
      </c>
      <c r="J10" s="9">
        <f>SUM(J3:J5)+SUM(J7:J8)</f>
        <v>38087.142800000001</v>
      </c>
      <c r="K10" s="16">
        <f>SUM(K3:K5)+SUM(K7:K7)</f>
        <v>1944.3</v>
      </c>
      <c r="L10" s="2"/>
      <c r="M10" s="19">
        <f>SUM(M3:M9)</f>
        <v>1228.6175096774193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4020.2341935483869</v>
      </c>
      <c r="D11" s="17">
        <f t="shared" si="2"/>
        <v>14.783870967741937</v>
      </c>
      <c r="E11" s="17">
        <f t="shared" si="2"/>
        <v>2608.1832258064514</v>
      </c>
      <c r="F11" s="17">
        <f t="shared" si="2"/>
        <v>666.9387096774193</v>
      </c>
      <c r="G11" s="17">
        <f t="shared" si="2"/>
        <v>0</v>
      </c>
      <c r="H11" s="17">
        <f t="shared" si="2"/>
        <v>47.751612903225805</v>
      </c>
      <c r="I11" s="17">
        <f t="shared" si="2"/>
        <v>724.7177419354839</v>
      </c>
      <c r="J11" s="17">
        <f t="shared" si="2"/>
        <v>1228.6175096774193</v>
      </c>
      <c r="K11" s="18">
        <f t="shared" si="2"/>
        <v>62.719354838709677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F17" sqref="F17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122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+[5]Refinerías!$Y$8</f>
        <v>32000.554590967735</v>
      </c>
      <c r="C3" s="8">
        <f>+[5]Refinerías!$H$8</f>
        <v>63857.599999999999</v>
      </c>
      <c r="D3" s="8"/>
      <c r="E3" s="8">
        <f>+[5]Refinerías!$M$8</f>
        <v>38419.199999999997</v>
      </c>
      <c r="F3" s="8">
        <f>+[5]Refinerías!$L$8</f>
        <v>10431.5</v>
      </c>
      <c r="G3" s="8">
        <f>+[5]Refinerías!$J$8</f>
        <v>658.3</v>
      </c>
      <c r="H3" s="8">
        <f>+[5]Refinerías!$K$8</f>
        <v>1848.1</v>
      </c>
      <c r="I3" s="8">
        <f>+[5]Refinerías!$O$8</f>
        <v>13627.8</v>
      </c>
      <c r="J3" s="8">
        <f>+[5]Refinerías!$Z$8</f>
        <v>7023</v>
      </c>
      <c r="K3" s="14">
        <f>+[5]Refinerías!$S$8</f>
        <v>2101.19</v>
      </c>
      <c r="M3" s="19">
        <f>+J3/$L$1</f>
        <v>234.1</v>
      </c>
    </row>
    <row r="4" spans="1:14" ht="15.75" customHeight="1" thickBot="1" x14ac:dyDescent="0.3">
      <c r="A4" s="15" t="s">
        <v>21</v>
      </c>
      <c r="B4" s="7">
        <f>+[5]Refinerías!$Y$21</f>
        <v>18989.681941999999</v>
      </c>
      <c r="C4" s="9">
        <f>+[5]Refinerías!$H$21</f>
        <v>39134.6</v>
      </c>
      <c r="D4" s="9">
        <f>+[5]Refinerías!$I$21</f>
        <v>517.20000000000005</v>
      </c>
      <c r="E4" s="9">
        <f>+[5]Refinerías!$M$21</f>
        <v>24057.9</v>
      </c>
      <c r="F4" s="9">
        <f>+[5]Refinerías!$L$21</f>
        <v>7118.9</v>
      </c>
      <c r="G4" s="9"/>
      <c r="H4" s="9">
        <f>+[5]Refinerías!$K$21</f>
        <v>105.5</v>
      </c>
      <c r="I4" s="9">
        <f>+[5]Refinerías!$O$21</f>
        <v>5148.3999999999996</v>
      </c>
      <c r="J4" s="9">
        <f>+[5]Refinerías!$Z$21</f>
        <v>3980.9999999999995</v>
      </c>
      <c r="K4" s="16"/>
      <c r="M4" s="19">
        <f t="shared" ref="M4:M8" si="0">+J4/$L$1</f>
        <v>132.69999999999999</v>
      </c>
    </row>
    <row r="5" spans="1:14" ht="15.75" thickBot="1" x14ac:dyDescent="0.3">
      <c r="A5" s="13" t="s">
        <v>2</v>
      </c>
      <c r="B5" s="6">
        <f>+[5]Refinerías!$Y$34</f>
        <v>2535.166788</v>
      </c>
      <c r="C5" s="8">
        <f>+[5]Refinerías!$H$34</f>
        <v>5197.74</v>
      </c>
      <c r="D5" s="8"/>
      <c r="E5" s="8">
        <f>+[5]Refinerías!$M$34</f>
        <v>5103.6000000000004</v>
      </c>
      <c r="F5" s="8"/>
      <c r="G5" s="8"/>
      <c r="H5" s="8"/>
      <c r="I5" s="8">
        <f>+[5]Refinerías!$O$34</f>
        <v>132.59</v>
      </c>
      <c r="J5" s="8">
        <f>+[5]Refinerías!$Z$34</f>
        <v>358.41680000000002</v>
      </c>
      <c r="K5" s="14"/>
      <c r="M5" s="19">
        <f t="shared" si="0"/>
        <v>11.947226666666667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+[5]PSL´s!$E$9</f>
        <v>10737.93</v>
      </c>
      <c r="K7" s="16"/>
      <c r="M7" s="19">
        <f t="shared" si="0"/>
        <v>357.93099999999998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+[5]PSL´s!$E$22</f>
        <v>15462.71</v>
      </c>
      <c r="K8" s="16"/>
      <c r="M8" s="19">
        <f t="shared" si="0"/>
        <v>515.42366666666669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123</v>
      </c>
      <c r="B10" s="7">
        <f t="shared" ref="B10:I10" si="1">SUM(B3:B5)</f>
        <v>53525.403320967736</v>
      </c>
      <c r="C10" s="9">
        <f t="shared" si="1"/>
        <v>108189.94</v>
      </c>
      <c r="D10" s="9">
        <f t="shared" si="1"/>
        <v>517.20000000000005</v>
      </c>
      <c r="E10" s="9">
        <f t="shared" si="1"/>
        <v>67580.7</v>
      </c>
      <c r="F10" s="9">
        <f t="shared" si="1"/>
        <v>17550.400000000001</v>
      </c>
      <c r="G10" s="9">
        <f t="shared" si="1"/>
        <v>658.3</v>
      </c>
      <c r="H10" s="9">
        <f t="shared" si="1"/>
        <v>1953.6</v>
      </c>
      <c r="I10" s="9">
        <f t="shared" si="1"/>
        <v>18908.789999999997</v>
      </c>
      <c r="J10" s="9">
        <f>SUM(J3:J5)+SUM(J7:J8)</f>
        <v>37563.056799999998</v>
      </c>
      <c r="K10" s="16">
        <f>SUM(K3:K5)+SUM(K7:K7)</f>
        <v>2101.19</v>
      </c>
      <c r="L10" s="2"/>
      <c r="M10" s="19">
        <f>SUM(M3:M9)</f>
        <v>1252.1018933333335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3606.3313333333335</v>
      </c>
      <c r="D11" s="17">
        <f t="shared" si="2"/>
        <v>17.240000000000002</v>
      </c>
      <c r="E11" s="17">
        <f t="shared" si="2"/>
        <v>2252.69</v>
      </c>
      <c r="F11" s="17">
        <f t="shared" si="2"/>
        <v>585.01333333333343</v>
      </c>
      <c r="G11" s="17">
        <f t="shared" si="2"/>
        <v>21.943333333333332</v>
      </c>
      <c r="H11" s="17">
        <f t="shared" si="2"/>
        <v>65.11999999999999</v>
      </c>
      <c r="I11" s="17">
        <f t="shared" si="2"/>
        <v>630.29299999999989</v>
      </c>
      <c r="J11" s="17">
        <f t="shared" si="2"/>
        <v>1252.1018933333332</v>
      </c>
      <c r="K11" s="18">
        <f t="shared" si="2"/>
        <v>70.039666666666662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110" zoomScaleNormal="100" zoomScaleSheetLayoutView="110" workbookViewId="0">
      <selection activeCell="G20" sqref="G20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124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+[5]Refinerías!$Y$9</f>
        <v>30946.607297419348</v>
      </c>
      <c r="C3" s="8">
        <f>+[5]Refinerías!$H$9</f>
        <v>64045.1</v>
      </c>
      <c r="D3" s="8"/>
      <c r="E3" s="8">
        <f>+[5]Refinerías!$M$9</f>
        <v>37455</v>
      </c>
      <c r="F3" s="8">
        <f>+[5]Refinerías!$L$9</f>
        <v>10496.2</v>
      </c>
      <c r="G3" s="8">
        <f>+[5]Refinerías!$J$9</f>
        <v>654.79999999999995</v>
      </c>
      <c r="H3" s="8">
        <f>+[5]Refinerías!$K$9</f>
        <v>2324.1999999999998</v>
      </c>
      <c r="I3" s="8">
        <f>+[5]Refinerías!$O$9</f>
        <v>17298.900000000001</v>
      </c>
      <c r="J3" s="8">
        <f>+[5]Refinerías!$Z$9</f>
        <v>7467.9000000000005</v>
      </c>
      <c r="K3" s="14">
        <f>+[5]Refinerías!$S$9</f>
        <v>1982.62</v>
      </c>
      <c r="M3" s="19">
        <f>+J3/$L$1</f>
        <v>240.9</v>
      </c>
    </row>
    <row r="4" spans="1:14" ht="15.75" customHeight="1" thickBot="1" x14ac:dyDescent="0.3">
      <c r="A4" s="15" t="s">
        <v>21</v>
      </c>
      <c r="B4" s="7">
        <f>+[5]Refinerías!$Y$22</f>
        <v>23765.907851612901</v>
      </c>
      <c r="C4" s="9">
        <f>+[5]Refinerías!$H$22</f>
        <v>56138.2</v>
      </c>
      <c r="D4" s="9">
        <f>+[5]Refinerías!$I$22</f>
        <v>0</v>
      </c>
      <c r="E4" s="9">
        <f>+[5]Refinerías!$M$22</f>
        <v>33315.300000000003</v>
      </c>
      <c r="F4" s="9">
        <f>+[5]Refinerías!$L$22</f>
        <v>9540.6</v>
      </c>
      <c r="G4" s="9"/>
      <c r="H4" s="9">
        <f>+[5]Refinerías!$K$22</f>
        <v>101.7</v>
      </c>
      <c r="I4" s="9">
        <f>+[5]Refinerías!$O$22</f>
        <v>4482.6000000000004</v>
      </c>
      <c r="J4" s="9">
        <f>+[5]Refinerías!$Z$22</f>
        <v>4705.8</v>
      </c>
      <c r="K4" s="16"/>
      <c r="M4" s="19">
        <f t="shared" ref="M4:M8" si="0">+J4/$L$1</f>
        <v>151.80000000000001</v>
      </c>
    </row>
    <row r="5" spans="1:14" ht="15.75" thickBot="1" x14ac:dyDescent="0.3">
      <c r="A5" s="13" t="s">
        <v>2</v>
      </c>
      <c r="B5" s="6">
        <f>+[5]Refinerías!$Y$35</f>
        <v>2921.3605079999998</v>
      </c>
      <c r="C5" s="8">
        <f>+[5]Refinerías!$H$35</f>
        <v>5538.73</v>
      </c>
      <c r="D5" s="8"/>
      <c r="E5" s="8">
        <f>+[5]Refinerías!$M$35</f>
        <v>5967.41</v>
      </c>
      <c r="F5" s="8"/>
      <c r="G5" s="8"/>
      <c r="H5" s="8"/>
      <c r="I5" s="8">
        <f>+[5]Refinerías!$O$35</f>
        <v>103.39</v>
      </c>
      <c r="J5" s="8">
        <f>+[5]Refinerías!$Z$35</f>
        <v>487.54160000000007</v>
      </c>
      <c r="K5" s="14"/>
      <c r="M5" s="19">
        <f t="shared" si="0"/>
        <v>15.727148387096777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+[5]PSL´s!$E$10</f>
        <v>11124.03</v>
      </c>
      <c r="K7" s="16"/>
      <c r="M7" s="19">
        <f t="shared" si="0"/>
        <v>358.83967741935487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+[5]PSL´s!$E$23</f>
        <v>16004.31</v>
      </c>
      <c r="K8" s="16"/>
      <c r="M8" s="19">
        <f t="shared" si="0"/>
        <v>516.26806451612902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125</v>
      </c>
      <c r="B10" s="7">
        <f t="shared" ref="B10:I10" si="1">SUM(B3:B5)</f>
        <v>57633.875657032244</v>
      </c>
      <c r="C10" s="9">
        <f t="shared" si="1"/>
        <v>125722.02999999998</v>
      </c>
      <c r="D10" s="9">
        <f t="shared" si="1"/>
        <v>0</v>
      </c>
      <c r="E10" s="9">
        <f t="shared" si="1"/>
        <v>76737.710000000006</v>
      </c>
      <c r="F10" s="9">
        <f t="shared" si="1"/>
        <v>20036.800000000003</v>
      </c>
      <c r="G10" s="9">
        <f t="shared" si="1"/>
        <v>654.79999999999995</v>
      </c>
      <c r="H10" s="9">
        <f t="shared" si="1"/>
        <v>2425.8999999999996</v>
      </c>
      <c r="I10" s="9">
        <f t="shared" si="1"/>
        <v>21884.89</v>
      </c>
      <c r="J10" s="9">
        <f>SUM(J3:J5)+SUM(J7:J8)</f>
        <v>39789.581600000005</v>
      </c>
      <c r="K10" s="16">
        <f>SUM(K3:K5)+SUM(K7:K7)</f>
        <v>1982.62</v>
      </c>
      <c r="L10" s="2"/>
      <c r="M10" s="19">
        <f>SUM(M3:M9)</f>
        <v>1283.5348903225808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4055.549354838709</v>
      </c>
      <c r="D11" s="17">
        <f t="shared" si="2"/>
        <v>0</v>
      </c>
      <c r="E11" s="17">
        <f t="shared" si="2"/>
        <v>2475.4100000000003</v>
      </c>
      <c r="F11" s="17">
        <f t="shared" si="2"/>
        <v>646.34838709677433</v>
      </c>
      <c r="G11" s="17">
        <f t="shared" si="2"/>
        <v>21.122580645161289</v>
      </c>
      <c r="H11" s="17">
        <f t="shared" si="2"/>
        <v>78.254838709677401</v>
      </c>
      <c r="I11" s="17">
        <f t="shared" si="2"/>
        <v>705.96419354838713</v>
      </c>
      <c r="J11" s="17">
        <f t="shared" si="2"/>
        <v>1283.5348903225808</v>
      </c>
      <c r="K11" s="18">
        <f t="shared" si="2"/>
        <v>63.95548387096774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Normal="100" zoomScaleSheetLayoutView="100" workbookViewId="0">
      <selection activeCell="J7" sqref="J7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126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+[5]Refinerías!$Y$10</f>
        <v>31046.391930967744</v>
      </c>
      <c r="C3" s="8">
        <f>+[5]Refinerías!$H$10</f>
        <v>66504.600000000006</v>
      </c>
      <c r="D3" s="8"/>
      <c r="E3" s="8">
        <f>+[5]Refinerías!$M$10</f>
        <v>38211.4</v>
      </c>
      <c r="F3" s="8">
        <f>+[5]Refinerías!$L$10</f>
        <v>11032</v>
      </c>
      <c r="G3" s="8">
        <f>+[5]Refinerías!$J$10</f>
        <v>676</v>
      </c>
      <c r="H3" s="8">
        <f>+[5]Refinerías!$K$10</f>
        <v>1596.8</v>
      </c>
      <c r="I3" s="8">
        <f>+[5]Refinerías!$O$10</f>
        <v>11794.2</v>
      </c>
      <c r="J3" s="8">
        <f>+[5]Refinerías!$Z$10</f>
        <v>7117.5999999999995</v>
      </c>
      <c r="K3" s="14">
        <f>+[5]Refinerías!$S$10</f>
        <v>2168.91</v>
      </c>
      <c r="M3" s="19">
        <f>+J3/$L$1</f>
        <v>229.6</v>
      </c>
    </row>
    <row r="4" spans="1:14" ht="15.75" customHeight="1" thickBot="1" x14ac:dyDescent="0.3">
      <c r="A4" s="15" t="s">
        <v>21</v>
      </c>
      <c r="B4" s="7">
        <f>+[5]Refinerías!$Y$23</f>
        <v>24486.597193548387</v>
      </c>
      <c r="C4" s="9">
        <f>+[5]Refinerías!$H$23</f>
        <v>55182.5</v>
      </c>
      <c r="D4" s="9">
        <f>+[5]Refinerías!$I$23</f>
        <v>447.5</v>
      </c>
      <c r="E4" s="9">
        <f>+[5]Refinerías!$M$23</f>
        <v>35263.1</v>
      </c>
      <c r="F4" s="9">
        <f>+[5]Refinerías!$L$23</f>
        <v>10510.8</v>
      </c>
      <c r="G4" s="9"/>
      <c r="H4" s="9">
        <f>+[5]Refinerías!$K$23</f>
        <v>93.7</v>
      </c>
      <c r="I4" s="9">
        <f>+[5]Refinerías!$O$23</f>
        <v>6745</v>
      </c>
      <c r="J4" s="9">
        <f>+[5]Refinerías!$Z$23</f>
        <v>4485.7</v>
      </c>
      <c r="K4" s="16"/>
      <c r="M4" s="19">
        <f t="shared" ref="M4:M8" si="0">+J4/$L$1</f>
        <v>144.69999999999999</v>
      </c>
    </row>
    <row r="5" spans="1:14" ht="15.75" thickBot="1" x14ac:dyDescent="0.3">
      <c r="A5" s="13" t="s">
        <v>2</v>
      </c>
      <c r="B5" s="6">
        <f>+[5]Refinerías!$Y$36</f>
        <v>2825.0028009677417</v>
      </c>
      <c r="C5" s="8">
        <f>+[5]Refinerías!$H$36</f>
        <v>5064.58</v>
      </c>
      <c r="D5" s="8"/>
      <c r="E5" s="8">
        <f>+[5]Refinerías!$M$36</f>
        <v>5752.63</v>
      </c>
      <c r="F5" s="8"/>
      <c r="G5" s="8"/>
      <c r="H5" s="8"/>
      <c r="I5" s="8">
        <f>+[5]Refinerías!$O$36</f>
        <v>111.33</v>
      </c>
      <c r="J5" s="8">
        <f>+[5]Refinerías!$Z$36</f>
        <v>447.37280000000004</v>
      </c>
      <c r="K5" s="14"/>
      <c r="M5" s="19">
        <f t="shared" si="0"/>
        <v>14.431380645161292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+[5]PSL´s!$E$11</f>
        <v>9918.0499999999993</v>
      </c>
      <c r="K7" s="16"/>
      <c r="M7" s="19">
        <f t="shared" si="0"/>
        <v>319.93709677419355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+[5]PSL´s!$E$24</f>
        <v>16372.61</v>
      </c>
      <c r="K8" s="16"/>
      <c r="M8" s="19">
        <f t="shared" si="0"/>
        <v>528.14870967741933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127</v>
      </c>
      <c r="B10" s="7">
        <f t="shared" ref="B10:I10" si="1">SUM(B3:B5)</f>
        <v>58357.991925483868</v>
      </c>
      <c r="C10" s="9">
        <f t="shared" si="1"/>
        <v>126751.68000000001</v>
      </c>
      <c r="D10" s="9">
        <f t="shared" si="1"/>
        <v>447.5</v>
      </c>
      <c r="E10" s="9">
        <f t="shared" si="1"/>
        <v>79227.13</v>
      </c>
      <c r="F10" s="9">
        <f t="shared" si="1"/>
        <v>21542.799999999999</v>
      </c>
      <c r="G10" s="9">
        <f t="shared" si="1"/>
        <v>676</v>
      </c>
      <c r="H10" s="9">
        <f t="shared" si="1"/>
        <v>1690.5</v>
      </c>
      <c r="I10" s="9">
        <f t="shared" si="1"/>
        <v>18650.530000000002</v>
      </c>
      <c r="J10" s="9">
        <f>SUM(J3:J5)+SUM(J7:J8)</f>
        <v>38341.332799999996</v>
      </c>
      <c r="K10" s="16">
        <f>SUM(K3:K5)+SUM(K7:K7)</f>
        <v>2168.91</v>
      </c>
      <c r="L10" s="2"/>
      <c r="M10" s="19">
        <f>SUM(M3:M9)</f>
        <v>1236.817187096774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4088.7638709677422</v>
      </c>
      <c r="D11" s="17">
        <f t="shared" si="2"/>
        <v>14.435483870967742</v>
      </c>
      <c r="E11" s="17">
        <f t="shared" si="2"/>
        <v>2555.713870967742</v>
      </c>
      <c r="F11" s="17">
        <f t="shared" si="2"/>
        <v>694.92903225806447</v>
      </c>
      <c r="G11" s="17">
        <f t="shared" si="2"/>
        <v>21.806451612903224</v>
      </c>
      <c r="H11" s="17">
        <f t="shared" si="2"/>
        <v>54.532258064516128</v>
      </c>
      <c r="I11" s="17">
        <f t="shared" si="2"/>
        <v>601.63000000000011</v>
      </c>
      <c r="J11" s="17">
        <f t="shared" si="2"/>
        <v>1236.817187096774</v>
      </c>
      <c r="K11" s="18">
        <f t="shared" si="2"/>
        <v>69.964838709677409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Normal="100" zoomScaleSheetLayoutView="100" workbookViewId="0">
      <selection activeCell="C7" sqref="C7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132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+[5]Refinerías!$Y$11</f>
        <v>31761.728855999998</v>
      </c>
      <c r="C3" s="8">
        <f>+[5]Refinerías!$H$11</f>
        <v>68796.2</v>
      </c>
      <c r="D3" s="8"/>
      <c r="E3" s="8">
        <f>+[5]Refinerías!$M$11</f>
        <v>39289.199999999997</v>
      </c>
      <c r="F3" s="8">
        <f>+[5]Refinerías!$L$11</f>
        <v>9639.6</v>
      </c>
      <c r="G3" s="8">
        <f>+[5]Refinerías!$J$11</f>
        <v>0</v>
      </c>
      <c r="H3" s="8">
        <f>+[5]Refinerías!$K$11</f>
        <v>1253.3</v>
      </c>
      <c r="I3" s="8">
        <f>+[5]Refinerías!$O$11</f>
        <v>12908.6</v>
      </c>
      <c r="J3" s="8">
        <f>+[5]Refinerías!$Z$11</f>
        <v>6858</v>
      </c>
      <c r="K3" s="14">
        <f>+[5]Refinerías!$S$11</f>
        <v>2009.94</v>
      </c>
      <c r="M3" s="19">
        <f>+J3/$L$1</f>
        <v>228.6</v>
      </c>
    </row>
    <row r="4" spans="1:14" ht="15.75" customHeight="1" thickBot="1" x14ac:dyDescent="0.3">
      <c r="A4" s="15" t="s">
        <v>21</v>
      </c>
      <c r="B4" s="7">
        <f>+[5]Refinerías!$Y$24</f>
        <v>24679.560817999998</v>
      </c>
      <c r="C4" s="9">
        <f>+[5]Refinerías!$H$24</f>
        <v>50083.4</v>
      </c>
      <c r="D4" s="9">
        <f>+[5]Refinerías!$I$24</f>
        <v>468.2</v>
      </c>
      <c r="E4" s="9">
        <f>+[5]Refinerías!$M$24</f>
        <v>34619.800000000003</v>
      </c>
      <c r="F4" s="9">
        <f>+[5]Refinerías!$L$24</f>
        <v>10482.9</v>
      </c>
      <c r="G4" s="9"/>
      <c r="H4" s="9">
        <f>+[5]Refinerías!$K$24</f>
        <v>121.5</v>
      </c>
      <c r="I4" s="9">
        <f>+[5]Refinerías!$O$24</f>
        <v>4270.1000000000004</v>
      </c>
      <c r="J4" s="9">
        <f>+[5]Refinerías!$Z$24</f>
        <v>4449</v>
      </c>
      <c r="K4" s="16"/>
      <c r="M4" s="19">
        <f t="shared" ref="M4:M8" si="0">+J4/$L$1</f>
        <v>148.30000000000001</v>
      </c>
    </row>
    <row r="5" spans="1:14" ht="15.75" thickBot="1" x14ac:dyDescent="0.3">
      <c r="A5" s="13" t="s">
        <v>2</v>
      </c>
      <c r="B5" s="6">
        <f>+[5]Refinerías!$Y$37</f>
        <v>2857.0682689999999</v>
      </c>
      <c r="C5" s="8">
        <f>+[5]Refinerías!$H$37</f>
        <v>4455.93</v>
      </c>
      <c r="D5" s="8"/>
      <c r="E5" s="8">
        <f>+[5]Refinerías!$M$37</f>
        <v>5648.7</v>
      </c>
      <c r="F5" s="8"/>
      <c r="G5" s="8"/>
      <c r="H5" s="8"/>
      <c r="I5" s="8">
        <f>+[5]Refinerías!$O$37</f>
        <v>127.2</v>
      </c>
      <c r="J5" s="8">
        <f>+[5]Refinerías!$Z$37</f>
        <v>414.76400000000001</v>
      </c>
      <c r="K5" s="14"/>
      <c r="M5" s="19">
        <f t="shared" si="0"/>
        <v>13.825466666666667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+[5]PSL´s!$E$12</f>
        <v>8596.86</v>
      </c>
      <c r="K7" s="16"/>
      <c r="M7" s="19">
        <f t="shared" si="0"/>
        <v>286.56200000000001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+[5]PSL´s!$E$25</f>
        <v>15851.94</v>
      </c>
      <c r="K8" s="16"/>
      <c r="M8" s="19">
        <f t="shared" si="0"/>
        <v>528.39800000000002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133</v>
      </c>
      <c r="B10" s="7">
        <f t="shared" ref="B10:I10" si="1">SUM(B3:B5)</f>
        <v>59298.357943000003</v>
      </c>
      <c r="C10" s="9">
        <f t="shared" si="1"/>
        <v>123335.53</v>
      </c>
      <c r="D10" s="9">
        <f t="shared" si="1"/>
        <v>468.2</v>
      </c>
      <c r="E10" s="9">
        <f t="shared" si="1"/>
        <v>79557.7</v>
      </c>
      <c r="F10" s="9">
        <f t="shared" si="1"/>
        <v>20122.5</v>
      </c>
      <c r="G10" s="9">
        <f t="shared" si="1"/>
        <v>0</v>
      </c>
      <c r="H10" s="9">
        <f t="shared" si="1"/>
        <v>1374.8</v>
      </c>
      <c r="I10" s="9">
        <f t="shared" si="1"/>
        <v>17305.900000000001</v>
      </c>
      <c r="J10" s="9">
        <f>SUM(J3:J5)+SUM(J7:J8)</f>
        <v>36170.563999999998</v>
      </c>
      <c r="K10" s="16">
        <f>SUM(K3:K5)+SUM(K7:K7)</f>
        <v>2009.94</v>
      </c>
      <c r="L10" s="2"/>
      <c r="M10" s="19">
        <f>SUM(M3:M9)</f>
        <v>1205.6854666666668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4111.1843333333336</v>
      </c>
      <c r="D11" s="17">
        <f t="shared" si="2"/>
        <v>15.606666666666666</v>
      </c>
      <c r="E11" s="17">
        <f t="shared" si="2"/>
        <v>2651.9233333333332</v>
      </c>
      <c r="F11" s="17">
        <f t="shared" si="2"/>
        <v>670.75</v>
      </c>
      <c r="G11" s="17">
        <f t="shared" si="2"/>
        <v>0</v>
      </c>
      <c r="H11" s="17">
        <f t="shared" si="2"/>
        <v>45.826666666666668</v>
      </c>
      <c r="I11" s="17">
        <f t="shared" si="2"/>
        <v>576.86333333333334</v>
      </c>
      <c r="J11" s="17">
        <f t="shared" si="2"/>
        <v>1205.6854666666666</v>
      </c>
      <c r="K11" s="18">
        <f t="shared" si="2"/>
        <v>66.998000000000005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Normal="100" zoomScaleSheetLayoutView="100" workbookViewId="0">
      <selection activeCell="B14" sqref="B1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130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+[5]Refinerías!$Y$12</f>
        <v>35515.3557</v>
      </c>
      <c r="C3" s="8">
        <f>+[5]Refinerías!$H$12</f>
        <v>73645.399999999994</v>
      </c>
      <c r="D3" s="8"/>
      <c r="E3" s="8">
        <f>+[5]Refinerías!$M$12</f>
        <v>45853.1</v>
      </c>
      <c r="F3" s="8">
        <f>+[5]Refinerías!$L$12</f>
        <v>9077.4</v>
      </c>
      <c r="G3" s="8">
        <f>+[5]Refinerías!$J$12</f>
        <v>635.29999999999995</v>
      </c>
      <c r="H3" s="8">
        <f>+[5]Refinerías!$K$12</f>
        <v>1722.4</v>
      </c>
      <c r="I3" s="8">
        <f>+[5]Refinerías!$O$12</f>
        <v>21111</v>
      </c>
      <c r="J3" s="8">
        <f>+[5]Refinerías!$Z$12</f>
        <v>7415.2</v>
      </c>
      <c r="K3" s="14">
        <f>+[5]Refinerías!$S$12</f>
        <v>1947.26</v>
      </c>
      <c r="M3" s="19">
        <f>+J3/$L$1</f>
        <v>239.2</v>
      </c>
    </row>
    <row r="4" spans="1:14" ht="15.75" customHeight="1" thickBot="1" x14ac:dyDescent="0.3">
      <c r="A4" s="15" t="s">
        <v>21</v>
      </c>
      <c r="B4" s="7">
        <f>+[5]Refinerías!$Y$25</f>
        <v>19324.740940645162</v>
      </c>
      <c r="C4" s="9">
        <f>+[5]Refinerías!$H$25</f>
        <v>37781.5</v>
      </c>
      <c r="D4" s="9">
        <f>+[5]Refinerías!$I$25</f>
        <v>454.5</v>
      </c>
      <c r="E4" s="9">
        <f>+[5]Refinerías!$M$25</f>
        <v>28051.200000000001</v>
      </c>
      <c r="F4" s="9">
        <f>+[5]Refinerías!$L$25</f>
        <v>9217.7000000000007</v>
      </c>
      <c r="G4" s="9"/>
      <c r="H4" s="9">
        <f>+[5]Refinerías!$K$25</f>
        <v>101.4</v>
      </c>
      <c r="I4" s="9">
        <f>+[5]Refinerías!$O$25</f>
        <v>5968.9</v>
      </c>
      <c r="J4" s="9">
        <f>+[5]Refinerías!$Z$25</f>
        <v>3543.2999999999997</v>
      </c>
      <c r="K4" s="16"/>
      <c r="M4" s="19">
        <f t="shared" ref="M4:M8" si="0">+J4/$L$1</f>
        <v>114.3</v>
      </c>
    </row>
    <row r="5" spans="1:14" ht="15.75" thickBot="1" x14ac:dyDescent="0.3">
      <c r="A5" s="13" t="s">
        <v>2</v>
      </c>
      <c r="B5" s="6">
        <f>+[5]Refinerías!$Y$38</f>
        <v>2983.6498176774194</v>
      </c>
      <c r="C5" s="8">
        <f>+[5]Refinerías!$H$38</f>
        <v>5221.79</v>
      </c>
      <c r="D5" s="8"/>
      <c r="E5" s="8">
        <f>+[5]Refinerías!$M$38</f>
        <v>6551.15</v>
      </c>
      <c r="F5" s="8"/>
      <c r="G5" s="8"/>
      <c r="H5" s="8"/>
      <c r="I5" s="8">
        <f>+[5]Refinerías!$O$38</f>
        <v>301.18</v>
      </c>
      <c r="J5" s="8">
        <f>+[5]Refinerías!$Z$38</f>
        <v>309.14800000000002</v>
      </c>
      <c r="K5" s="14"/>
      <c r="M5" s="19">
        <f t="shared" si="0"/>
        <v>9.9725161290322593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+[5]PSL´s!$E$13</f>
        <v>10128.81</v>
      </c>
      <c r="K7" s="16"/>
      <c r="M7" s="19">
        <f t="shared" si="0"/>
        <v>326.73580645161286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+[5]PSL´s!$E$26</f>
        <v>15938.57</v>
      </c>
      <c r="K8" s="16"/>
      <c r="M8" s="19">
        <f t="shared" si="0"/>
        <v>514.14741935483869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131</v>
      </c>
      <c r="B10" s="7">
        <f t="shared" ref="B10:I10" si="1">SUM(B3:B5)</f>
        <v>57823.746458322581</v>
      </c>
      <c r="C10" s="9">
        <f t="shared" si="1"/>
        <v>116648.68999999999</v>
      </c>
      <c r="D10" s="9">
        <f t="shared" si="1"/>
        <v>454.5</v>
      </c>
      <c r="E10" s="9">
        <f t="shared" si="1"/>
        <v>80455.45</v>
      </c>
      <c r="F10" s="9">
        <f t="shared" si="1"/>
        <v>18295.099999999999</v>
      </c>
      <c r="G10" s="9">
        <f t="shared" si="1"/>
        <v>635.29999999999995</v>
      </c>
      <c r="H10" s="9">
        <f t="shared" si="1"/>
        <v>1823.8000000000002</v>
      </c>
      <c r="I10" s="9">
        <f t="shared" si="1"/>
        <v>27381.08</v>
      </c>
      <c r="J10" s="9">
        <f>SUM(J3:J5)+SUM(J7:J8)</f>
        <v>37335.027999999998</v>
      </c>
      <c r="K10" s="16">
        <f>SUM(K3:K5)+SUM(K7:K7)</f>
        <v>1947.26</v>
      </c>
      <c r="L10" s="2"/>
      <c r="M10" s="19">
        <f>SUM(M3:M9)</f>
        <v>1204.3557419354838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3762.8609677419349</v>
      </c>
      <c r="D11" s="17">
        <f t="shared" si="2"/>
        <v>14.661290322580646</v>
      </c>
      <c r="E11" s="17">
        <f t="shared" si="2"/>
        <v>2595.3370967741935</v>
      </c>
      <c r="F11" s="17">
        <f t="shared" si="2"/>
        <v>590.16451612903222</v>
      </c>
      <c r="G11" s="17">
        <f t="shared" si="2"/>
        <v>20.493548387096773</v>
      </c>
      <c r="H11" s="17">
        <f t="shared" si="2"/>
        <v>58.832258064516132</v>
      </c>
      <c r="I11" s="17">
        <f t="shared" si="2"/>
        <v>883.26064516129043</v>
      </c>
      <c r="J11" s="17">
        <f t="shared" si="2"/>
        <v>1204.3557419354838</v>
      </c>
      <c r="K11" s="18">
        <f t="shared" si="2"/>
        <v>62.814838709677417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zoomScaleNormal="100" zoomScaleSheetLayoutView="100" workbookViewId="0">
      <selection activeCell="C18" sqref="C18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4" ht="29.25" customHeight="1" thickBot="1" x14ac:dyDescent="0.3">
      <c r="A1" s="20" t="s">
        <v>128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4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4" ht="15.75" thickBot="1" x14ac:dyDescent="0.3">
      <c r="A3" s="13" t="s">
        <v>1</v>
      </c>
      <c r="B3" s="6">
        <f>+[5]Refinerías!$Y$13</f>
        <v>33041.241903999995</v>
      </c>
      <c r="C3" s="8">
        <f>+[5]Refinerías!$H$13</f>
        <v>67066</v>
      </c>
      <c r="D3" s="8"/>
      <c r="E3" s="8">
        <f>+[5]Refinerías!$M$13</f>
        <v>40007.699999999997</v>
      </c>
      <c r="F3" s="8">
        <f>+[5]Refinerías!$L$13</f>
        <v>9844.7000000000007</v>
      </c>
      <c r="G3" s="8">
        <f>+[5]Refinerías!$J$13</f>
        <v>644.29999999999995</v>
      </c>
      <c r="H3" s="8">
        <f>+[5]Refinerías!$K$13</f>
        <v>1622.2</v>
      </c>
      <c r="I3" s="8">
        <f>+[5]Refinerías!$O$13</f>
        <v>21893.4</v>
      </c>
      <c r="J3" s="8">
        <f>+[5]Refinerías!$Z$13</f>
        <v>6768</v>
      </c>
      <c r="K3" s="14">
        <f>+[5]Refinerías!$S$13</f>
        <v>1996.54</v>
      </c>
      <c r="M3" s="19">
        <f>+J3/$L$1</f>
        <v>225.6</v>
      </c>
    </row>
    <row r="4" spans="1:14" ht="15.75" customHeight="1" thickBot="1" x14ac:dyDescent="0.3">
      <c r="A4" s="15" t="s">
        <v>21</v>
      </c>
      <c r="B4" s="7">
        <f>+[5]Refinerías!$Y$26</f>
        <v>24138.931541999998</v>
      </c>
      <c r="C4" s="9">
        <f>+[5]Refinerías!$H$26</f>
        <v>48801.3</v>
      </c>
      <c r="D4" s="9">
        <f>+[5]Refinerías!$I$26</f>
        <v>0</v>
      </c>
      <c r="E4" s="9">
        <f>+[5]Refinerías!$M$26</f>
        <v>32895.199999999997</v>
      </c>
      <c r="F4" s="9">
        <f>+[5]Refinerías!$L$26</f>
        <v>10456.700000000001</v>
      </c>
      <c r="G4" s="9"/>
      <c r="H4" s="9">
        <f>+[5]Refinerías!$K$26</f>
        <v>114.9</v>
      </c>
      <c r="I4" s="9">
        <f>+[5]Refinerías!$O$26</f>
        <v>4999</v>
      </c>
      <c r="J4" s="9">
        <f>+[5]Refinerías!$Z$26</f>
        <v>4092</v>
      </c>
      <c r="K4" s="16"/>
      <c r="M4" s="19">
        <f t="shared" ref="M4:M8" si="0">+J4/$L$1</f>
        <v>136.4</v>
      </c>
    </row>
    <row r="5" spans="1:14" ht="15.75" thickBot="1" x14ac:dyDescent="0.3">
      <c r="A5" s="13" t="s">
        <v>2</v>
      </c>
      <c r="B5" s="6">
        <f>+[5]Refinerías!$Y$39</f>
        <v>2755.4355839999998</v>
      </c>
      <c r="C5" s="8">
        <f>+[5]Refinerías!$H$39</f>
        <v>5371.2</v>
      </c>
      <c r="D5" s="8"/>
      <c r="E5" s="8">
        <f>+[5]Refinerías!$M$39</f>
        <v>5780.87</v>
      </c>
      <c r="F5" s="8"/>
      <c r="G5" s="8"/>
      <c r="H5" s="8"/>
      <c r="I5" s="8">
        <f>+[5]Refinerías!$O$39</f>
        <v>15.98</v>
      </c>
      <c r="J5" s="8">
        <f>+[5]Refinerías!$Z$39</f>
        <v>367.76320000000004</v>
      </c>
      <c r="K5" s="14"/>
      <c r="M5" s="19">
        <f t="shared" si="0"/>
        <v>12.258773333333334</v>
      </c>
    </row>
    <row r="6" spans="1:14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  <c r="M6" s="19"/>
    </row>
    <row r="7" spans="1:14" ht="15.75" thickBot="1" x14ac:dyDescent="0.3">
      <c r="A7" s="15" t="s">
        <v>65</v>
      </c>
      <c r="B7" s="5"/>
      <c r="C7" s="5"/>
      <c r="D7" s="5"/>
      <c r="E7" s="5"/>
      <c r="F7" s="5"/>
      <c r="G7" s="5"/>
      <c r="H7" s="5"/>
      <c r="I7" s="5"/>
      <c r="J7" s="9">
        <f>+[5]PSL´s!$E$14</f>
        <v>9273.85</v>
      </c>
      <c r="K7" s="16"/>
      <c r="M7" s="19">
        <f t="shared" si="0"/>
        <v>309.12833333333333</v>
      </c>
    </row>
    <row r="8" spans="1:14" ht="15.75" thickBot="1" x14ac:dyDescent="0.3">
      <c r="A8" s="15" t="s">
        <v>105</v>
      </c>
      <c r="B8" s="5"/>
      <c r="C8" s="5"/>
      <c r="D8" s="5"/>
      <c r="E8" s="5"/>
      <c r="F8" s="5"/>
      <c r="G8" s="5"/>
      <c r="H8" s="5"/>
      <c r="I8" s="5"/>
      <c r="J8" s="9">
        <f>+[5]PSL´s!$E$27</f>
        <v>15818.07</v>
      </c>
      <c r="K8" s="16"/>
      <c r="M8" s="19">
        <f t="shared" si="0"/>
        <v>527.26900000000001</v>
      </c>
    </row>
    <row r="9" spans="1:14" s="1" customFormat="1" ht="3" customHeight="1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  <c r="L9" s="2"/>
      <c r="M9" s="2"/>
    </row>
    <row r="10" spans="1:14" s="1" customFormat="1" ht="15.75" thickBot="1" x14ac:dyDescent="0.3">
      <c r="A10" s="11" t="s">
        <v>129</v>
      </c>
      <c r="B10" s="7">
        <f t="shared" ref="B10:I10" si="1">SUM(B3:B5)</f>
        <v>59935.609029999992</v>
      </c>
      <c r="C10" s="9">
        <f t="shared" si="1"/>
        <v>121238.5</v>
      </c>
      <c r="D10" s="9">
        <f t="shared" si="1"/>
        <v>0</v>
      </c>
      <c r="E10" s="9">
        <f t="shared" si="1"/>
        <v>78683.76999999999</v>
      </c>
      <c r="F10" s="9">
        <f t="shared" si="1"/>
        <v>20301.400000000001</v>
      </c>
      <c r="G10" s="9">
        <f t="shared" si="1"/>
        <v>644.29999999999995</v>
      </c>
      <c r="H10" s="9">
        <f t="shared" si="1"/>
        <v>1737.1000000000001</v>
      </c>
      <c r="I10" s="9">
        <f t="shared" si="1"/>
        <v>26908.38</v>
      </c>
      <c r="J10" s="9">
        <f>SUM(J3:J5)+SUM(J7:J8)</f>
        <v>36319.683199999999</v>
      </c>
      <c r="K10" s="16">
        <f>SUM(K3:K5)+SUM(K7:K7)</f>
        <v>1996.54</v>
      </c>
      <c r="L10" s="2"/>
      <c r="M10" s="19">
        <f>SUM(M3:M9)</f>
        <v>1210.6561066666668</v>
      </c>
    </row>
    <row r="11" spans="1:14" s="1" customFormat="1" ht="15.75" thickBot="1" x14ac:dyDescent="0.3">
      <c r="A11" s="26" t="s">
        <v>19</v>
      </c>
      <c r="B11" s="27"/>
      <c r="C11" s="17">
        <f t="shared" ref="C11:K11" si="2">+C10/$L$1</f>
        <v>4041.2833333333333</v>
      </c>
      <c r="D11" s="17">
        <f t="shared" si="2"/>
        <v>0</v>
      </c>
      <c r="E11" s="17">
        <f t="shared" si="2"/>
        <v>2622.7923333333329</v>
      </c>
      <c r="F11" s="17">
        <f t="shared" si="2"/>
        <v>676.71333333333337</v>
      </c>
      <c r="G11" s="17">
        <f t="shared" si="2"/>
        <v>21.476666666666667</v>
      </c>
      <c r="H11" s="17">
        <f t="shared" si="2"/>
        <v>57.903333333333336</v>
      </c>
      <c r="I11" s="17">
        <f t="shared" si="2"/>
        <v>896.94600000000003</v>
      </c>
      <c r="J11" s="17">
        <f t="shared" si="2"/>
        <v>1210.6561066666666</v>
      </c>
      <c r="K11" s="18">
        <f t="shared" si="2"/>
        <v>66.551333333333332</v>
      </c>
      <c r="L11" s="2"/>
      <c r="M11" s="2"/>
    </row>
    <row r="12" spans="1:14" s="1" customFormat="1" x14ac:dyDescent="0.25">
      <c r="A12" s="28" t="s">
        <v>30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2"/>
    </row>
    <row r="13" spans="1:14" s="2" customFormat="1" x14ac:dyDescent="0.25">
      <c r="N13" s="1"/>
    </row>
    <row r="14" spans="1:14" s="2" customFormat="1" x14ac:dyDescent="0.25">
      <c r="C14" s="19"/>
      <c r="D14" s="19"/>
      <c r="E14" s="19"/>
      <c r="N14" s="1"/>
    </row>
    <row r="15" spans="1:14" s="2" customFormat="1" x14ac:dyDescent="0.25">
      <c r="C15" s="19"/>
      <c r="D15" s="19"/>
      <c r="E15" s="19"/>
      <c r="N15" s="1"/>
    </row>
    <row r="17" spans="3:14" s="2" customFormat="1" x14ac:dyDescent="0.25">
      <c r="C17" s="19"/>
      <c r="D17" s="19"/>
      <c r="E17" s="19"/>
      <c r="N17" s="1"/>
    </row>
  </sheetData>
  <mergeCells count="5">
    <mergeCell ref="A1:K1"/>
    <mergeCell ref="A6:K6"/>
    <mergeCell ref="A9:K9"/>
    <mergeCell ref="A11:B11"/>
    <mergeCell ref="A12:K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+[1]Refinerías!$X$11</f>
        <v>23594.088099999997</v>
      </c>
      <c r="C3" s="8">
        <f>+[1]Refinerías!$H$11</f>
        <v>45826.9</v>
      </c>
      <c r="D3" s="8"/>
      <c r="E3" s="8">
        <f>+[1]Refinerías!$M$11</f>
        <v>29331.1</v>
      </c>
      <c r="F3" s="8">
        <f>+[1]Refinerías!$L$11</f>
        <v>7511.6</v>
      </c>
      <c r="G3" s="8">
        <f>+[1]Refinerías!$J$11</f>
        <v>598.4</v>
      </c>
      <c r="H3" s="8">
        <f>+[1]Refinerías!$K$11</f>
        <v>1478</v>
      </c>
      <c r="I3" s="8">
        <f>+[1]Refinerías!$O$11</f>
        <v>15213.3</v>
      </c>
      <c r="J3" s="8">
        <f>+[1]Refinerías!$Y$11</f>
        <v>5100</v>
      </c>
      <c r="K3" s="14">
        <f>+[1]Refinerías!$R$11</f>
        <v>2315.11</v>
      </c>
    </row>
    <row r="4" spans="1:12" ht="15.75" customHeight="1" thickBot="1" x14ac:dyDescent="0.3">
      <c r="A4" s="15" t="s">
        <v>21</v>
      </c>
      <c r="B4" s="7">
        <f>+[1]Refinerías!$X$24</f>
        <v>21257.238706</v>
      </c>
      <c r="C4" s="9">
        <f>+[1]Refinerías!$H$24</f>
        <v>35750.300000000003</v>
      </c>
      <c r="D4" s="9">
        <f>+[1]Refinerías!$I$24</f>
        <v>413.3</v>
      </c>
      <c r="E4" s="9">
        <f>+[1]Refinerías!$M$24</f>
        <v>31010.3</v>
      </c>
      <c r="F4" s="9">
        <f>+[1]Refinerías!$L$24</f>
        <v>6553.9</v>
      </c>
      <c r="G4" s="9"/>
      <c r="H4" s="9">
        <f>+[1]Refinerías!$K$24</f>
        <v>61.5</v>
      </c>
      <c r="I4" s="9">
        <f>+[1]Refinerías!$O$24</f>
        <v>11462.5</v>
      </c>
      <c r="J4" s="9">
        <f>+[1]Refinerías!$Y$24</f>
        <v>3549</v>
      </c>
      <c r="K4" s="16"/>
    </row>
    <row r="5" spans="1:12" ht="15.75" thickBot="1" x14ac:dyDescent="0.3">
      <c r="A5" s="13" t="s">
        <v>2</v>
      </c>
      <c r="B5" s="6">
        <f>+[1]Refinerías!$X$37</f>
        <v>3158.5090305999997</v>
      </c>
      <c r="C5" s="8">
        <f>+[1]Refinerías!$H$37</f>
        <v>4892.28</v>
      </c>
      <c r="D5" s="8"/>
      <c r="E5" s="8">
        <f>+[1]Refinerías!$M$37</f>
        <v>5281.27</v>
      </c>
      <c r="F5" s="8"/>
      <c r="G5" s="8"/>
      <c r="H5" s="8"/>
      <c r="I5" s="8">
        <f>+[1]Refinerías!$O$37</f>
        <v>2250.2800000000002</v>
      </c>
      <c r="J5" s="8">
        <f>+[1]Refinerías!$Y$37</f>
        <v>6725.9263233573665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GLP'!$C$11</f>
        <v>6045.0971475113174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GLP'!$D$11</f>
        <v>5243.8762309999993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GLP'!$E$11</f>
        <v>3778.6789829999998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GLP'!$F$11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GLP'!$H$11</f>
        <v>559.9059080400001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GLP'!$G$11</f>
        <v>982.51627380452146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32</v>
      </c>
      <c r="B14" s="7">
        <f>SUM(B3:B5)</f>
        <v>48009.835836599996</v>
      </c>
      <c r="C14" s="9">
        <f>SUM(C3:C5)</f>
        <v>86469.48000000001</v>
      </c>
      <c r="D14" s="9">
        <f t="shared" ref="D14:I14" si="0">SUM(D3:D5)</f>
        <v>413.3</v>
      </c>
      <c r="E14" s="9">
        <f t="shared" si="0"/>
        <v>65622.67</v>
      </c>
      <c r="F14" s="9">
        <f t="shared" si="0"/>
        <v>14065.5</v>
      </c>
      <c r="G14" s="9">
        <f t="shared" si="0"/>
        <v>598.4</v>
      </c>
      <c r="H14" s="9">
        <f t="shared" ref="H14" si="1">SUM(H3:H5)</f>
        <v>1539.5</v>
      </c>
      <c r="I14" s="9">
        <f t="shared" si="0"/>
        <v>28926.079999999998</v>
      </c>
      <c r="J14" s="9">
        <f>SUM(J3:J5)+SUM(J7:J12)</f>
        <v>31985.000866713202</v>
      </c>
      <c r="K14" s="16">
        <f>SUM(K3:K5)+SUM(K7:K12)</f>
        <v>2315.11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2882.3160000000003</v>
      </c>
      <c r="D15" s="17">
        <f t="shared" si="2"/>
        <v>13.776666666666667</v>
      </c>
      <c r="E15" s="17">
        <f t="shared" si="2"/>
        <v>2187.4223333333334</v>
      </c>
      <c r="F15" s="17">
        <f t="shared" si="2"/>
        <v>468.85</v>
      </c>
      <c r="G15" s="17">
        <f t="shared" si="2"/>
        <v>19.946666666666665</v>
      </c>
      <c r="H15" s="17">
        <f t="shared" ref="H15" si="3">+H14/$L$1</f>
        <v>51.31666666666667</v>
      </c>
      <c r="I15" s="17">
        <f t="shared" si="2"/>
        <v>964.20266666666657</v>
      </c>
      <c r="J15" s="17">
        <f t="shared" si="2"/>
        <v>1066.1666955571068</v>
      </c>
      <c r="K15" s="18">
        <f t="shared" si="2"/>
        <v>77.170333333333332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H3" sqref="H3:H4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+[1]Refinerías!$X$12</f>
        <v>9452.6969438709657</v>
      </c>
      <c r="C3" s="8">
        <f>+[1]Refinerías!$H$12</f>
        <v>12803.9</v>
      </c>
      <c r="D3" s="8"/>
      <c r="E3" s="8">
        <f>+[1]Refinerías!$M$12</f>
        <v>11840.5</v>
      </c>
      <c r="F3" s="8">
        <f>+[1]Refinerías!$L$12</f>
        <v>3008</v>
      </c>
      <c r="G3" s="8">
        <f>+[1]Refinerías!$J$12</f>
        <v>795.4</v>
      </c>
      <c r="H3" s="8">
        <f>+[1]Refinerías!$K$12</f>
        <v>1044.4000000000001</v>
      </c>
      <c r="I3" s="8">
        <f>+[1]Refinerías!$O$12</f>
        <v>5026.2</v>
      </c>
      <c r="J3" s="8">
        <f>+[1]Refinerías!$Y$12</f>
        <v>1934.3999999999999</v>
      </c>
      <c r="K3" s="14">
        <f>+[1]Refinerías!$R$12</f>
        <v>458.9</v>
      </c>
    </row>
    <row r="4" spans="1:12" ht="15.75" customHeight="1" thickBot="1" x14ac:dyDescent="0.3">
      <c r="A4" s="15" t="s">
        <v>21</v>
      </c>
      <c r="B4" s="7">
        <f>+[1]Refinerías!$X$25</f>
        <v>21467.756959354836</v>
      </c>
      <c r="C4" s="9">
        <f>+[1]Refinerías!$H$25</f>
        <v>35490.699999999997</v>
      </c>
      <c r="D4" s="9">
        <f>+[1]Refinerías!$I$25</f>
        <v>399.9</v>
      </c>
      <c r="E4" s="9">
        <f>+[1]Refinerías!$M$25</f>
        <v>32179.599999999999</v>
      </c>
      <c r="F4" s="9">
        <f>+[1]Refinerías!$L$25</f>
        <v>6917.9</v>
      </c>
      <c r="G4" s="9"/>
      <c r="H4" s="9">
        <f>+[1]Refinerías!$K$25</f>
        <v>99.3</v>
      </c>
      <c r="I4" s="9">
        <f>+[1]Refinerías!$O$25</f>
        <v>15540.2</v>
      </c>
      <c r="J4" s="9">
        <f>+[1]Refinerías!$Y$25</f>
        <v>4172.5999999999995</v>
      </c>
      <c r="K4" s="16"/>
    </row>
    <row r="5" spans="1:12" ht="15.75" thickBot="1" x14ac:dyDescent="0.3">
      <c r="A5" s="13" t="s">
        <v>2</v>
      </c>
      <c r="B5" s="6">
        <f>+[1]Refinerías!$X$38</f>
        <v>3234.8908062580649</v>
      </c>
      <c r="C5" s="8">
        <f>+[1]Refinerías!$H$38</f>
        <v>5180.96</v>
      </c>
      <c r="D5" s="8"/>
      <c r="E5" s="8">
        <f>+[1]Refinerías!$M$38</f>
        <v>5711</v>
      </c>
      <c r="F5" s="8"/>
      <c r="G5" s="8"/>
      <c r="H5" s="8"/>
      <c r="I5" s="8">
        <f>+[1]Refinerías!$O$38</f>
        <v>2366</v>
      </c>
      <c r="J5" s="8">
        <f>+[1]Refinerías!$Y$38</f>
        <v>8221.8549003607077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GLP'!$C$12</f>
        <v>4810.0092755177084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GLP'!$D$12</f>
        <v>5011.9792800000005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GLP'!$E$12</f>
        <v>3777.6528119999998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GLP'!$F$12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GLP'!$H$12</f>
        <v>571.45133126999997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GLP'!$G$12</f>
        <v>1000.3714082730876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34</v>
      </c>
      <c r="B14" s="7">
        <f>SUM(B3:B5)</f>
        <v>34155.34470948387</v>
      </c>
      <c r="C14" s="9">
        <f>SUM(C3:C5)</f>
        <v>53475.56</v>
      </c>
      <c r="D14" s="9">
        <f t="shared" ref="D14:I14" si="0">SUM(D3:D5)</f>
        <v>399.9</v>
      </c>
      <c r="E14" s="9">
        <f t="shared" si="0"/>
        <v>49731.1</v>
      </c>
      <c r="F14" s="9">
        <f t="shared" si="0"/>
        <v>9925.9</v>
      </c>
      <c r="G14" s="9">
        <f t="shared" si="0"/>
        <v>795.4</v>
      </c>
      <c r="H14" s="9">
        <f t="shared" ref="H14" si="1">SUM(H3:H5)</f>
        <v>1143.7</v>
      </c>
      <c r="I14" s="9">
        <f t="shared" si="0"/>
        <v>22932.400000000001</v>
      </c>
      <c r="J14" s="9">
        <f>SUM(J3:J5)+SUM(J7:J12)</f>
        <v>29500.319007421505</v>
      </c>
      <c r="K14" s="16">
        <f>SUM(K3:K5)+SUM(K7:K12)</f>
        <v>458.9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1725.018064516129</v>
      </c>
      <c r="D15" s="17">
        <f t="shared" si="2"/>
        <v>12.899999999999999</v>
      </c>
      <c r="E15" s="17">
        <f t="shared" si="2"/>
        <v>1604.2290322580645</v>
      </c>
      <c r="F15" s="17">
        <f t="shared" si="2"/>
        <v>320.19032258064516</v>
      </c>
      <c r="G15" s="17">
        <f t="shared" si="2"/>
        <v>25.658064516129031</v>
      </c>
      <c r="H15" s="17">
        <f t="shared" ref="H15" si="3">+H14/$L$1</f>
        <v>36.893548387096779</v>
      </c>
      <c r="I15" s="17">
        <f t="shared" si="2"/>
        <v>739.75483870967741</v>
      </c>
      <c r="J15" s="17">
        <f t="shared" si="2"/>
        <v>951.62319378779046</v>
      </c>
      <c r="K15" s="18">
        <f t="shared" si="2"/>
        <v>14.803225806451612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I14" sqref="H14:I1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30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+[1]Refinerías!$X$13</f>
        <v>25884.728429999999</v>
      </c>
      <c r="C3" s="8">
        <f>+[1]Refinerías!$H$13</f>
        <v>46830.8</v>
      </c>
      <c r="D3" s="8"/>
      <c r="E3" s="8">
        <f>+[1]Refinerías!$M$13</f>
        <v>31554.9</v>
      </c>
      <c r="F3" s="8">
        <f>+[1]Refinerías!$L$13</f>
        <v>8941.7999999999993</v>
      </c>
      <c r="G3" s="8">
        <f>+[1]Refinerías!$J$13</f>
        <v>0</v>
      </c>
      <c r="H3" s="8">
        <f>+[1]Refinerías!$K$13</f>
        <v>1615.2</v>
      </c>
      <c r="I3" s="8">
        <f>+[1]Refinerías!$O$13</f>
        <v>13580.2</v>
      </c>
      <c r="J3" s="8">
        <f>+[1]Refinerías!$Y$13</f>
        <v>5160</v>
      </c>
      <c r="K3" s="14">
        <f>+[1]Refinerías!$R$13</f>
        <v>1331.32</v>
      </c>
    </row>
    <row r="4" spans="1:12" ht="15.75" customHeight="1" thickBot="1" x14ac:dyDescent="0.3">
      <c r="A4" s="15" t="s">
        <v>21</v>
      </c>
      <c r="B4" s="7">
        <f>+[1]Refinerías!$X$26</f>
        <v>21863.491561999996</v>
      </c>
      <c r="C4" s="9">
        <f>+[1]Refinerías!$H$26</f>
        <v>37277.9</v>
      </c>
      <c r="D4" s="9">
        <f>+[1]Refinerías!$I$26</f>
        <v>359.5</v>
      </c>
      <c r="E4" s="9">
        <f>+[1]Refinerías!$M$26</f>
        <v>33605.300000000003</v>
      </c>
      <c r="F4" s="9">
        <f>+[1]Refinerías!$L$26</f>
        <v>6048.8</v>
      </c>
      <c r="G4" s="9"/>
      <c r="H4" s="9">
        <f>+[1]Refinerías!$K$26</f>
        <v>46</v>
      </c>
      <c r="I4" s="9">
        <f>+[1]Refinerías!$O$26</f>
        <v>11820.7</v>
      </c>
      <c r="J4" s="9">
        <f>+[1]Refinerías!$Y$26</f>
        <v>4227</v>
      </c>
      <c r="K4" s="16"/>
    </row>
    <row r="5" spans="1:12" ht="15.75" thickBot="1" x14ac:dyDescent="0.3">
      <c r="A5" s="13" t="s">
        <v>2</v>
      </c>
      <c r="B5" s="6">
        <f>+[1]Refinerías!$X$39</f>
        <v>3240.6328525999998</v>
      </c>
      <c r="C5" s="8">
        <f>+[1]Refinerías!$H$39</f>
        <v>5104.91</v>
      </c>
      <c r="D5" s="8"/>
      <c r="E5" s="8">
        <f>+[1]Refinerías!$M$39</f>
        <v>5636.22</v>
      </c>
      <c r="F5" s="8"/>
      <c r="G5" s="8"/>
      <c r="H5" s="8"/>
      <c r="I5" s="8">
        <f>+[1]Refinerías!$O$39</f>
        <v>1616.45</v>
      </c>
      <c r="J5" s="8">
        <f>+[1]Refinerías!$Y$39</f>
        <v>7699.3455546410842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GLP'!$C$13</f>
        <v>4374.3389566755786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GLP'!$D$13</f>
        <v>4950.1923410000009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GLP'!$E$13</f>
        <v>3510.4859220000003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GLP'!$F$13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GLP'!$H$13</f>
        <v>525.80035481000004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GLP'!$G$13</f>
        <v>824.79714430419779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36</v>
      </c>
      <c r="B14" s="7">
        <f>SUM(B3:B5)</f>
        <v>50988.852844599998</v>
      </c>
      <c r="C14" s="9">
        <f>SUM(C3:C5)</f>
        <v>89213.610000000015</v>
      </c>
      <c r="D14" s="9">
        <f t="shared" ref="D14:I14" si="0">SUM(D3:D5)</f>
        <v>359.5</v>
      </c>
      <c r="E14" s="9">
        <f t="shared" si="0"/>
        <v>70796.42</v>
      </c>
      <c r="F14" s="9">
        <f t="shared" si="0"/>
        <v>14990.599999999999</v>
      </c>
      <c r="G14" s="9">
        <f t="shared" si="0"/>
        <v>0</v>
      </c>
      <c r="H14" s="9">
        <f t="shared" ref="H14" si="1">SUM(H3:H5)</f>
        <v>1661.2</v>
      </c>
      <c r="I14" s="9">
        <f t="shared" si="0"/>
        <v>27017.350000000002</v>
      </c>
      <c r="J14" s="9">
        <f>SUM(J3:J5)+SUM(J7:J12)</f>
        <v>31271.960273430861</v>
      </c>
      <c r="K14" s="16">
        <f>SUM(K3:K5)+SUM(K7:K12)</f>
        <v>1331.32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2973.7870000000007</v>
      </c>
      <c r="D15" s="17">
        <f t="shared" si="2"/>
        <v>11.983333333333333</v>
      </c>
      <c r="E15" s="17">
        <f t="shared" si="2"/>
        <v>2359.8806666666665</v>
      </c>
      <c r="F15" s="17">
        <f t="shared" si="2"/>
        <v>499.68666666666661</v>
      </c>
      <c r="G15" s="17">
        <f t="shared" si="2"/>
        <v>0</v>
      </c>
      <c r="H15" s="17">
        <f t="shared" ref="H15" si="3">+H14/$L$1</f>
        <v>55.373333333333335</v>
      </c>
      <c r="I15" s="17">
        <f t="shared" si="2"/>
        <v>900.57833333333338</v>
      </c>
      <c r="J15" s="17">
        <f t="shared" si="2"/>
        <v>1042.3986757810287</v>
      </c>
      <c r="K15" s="18">
        <f t="shared" si="2"/>
        <v>44.377333333333333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selection activeCell="I14" sqref="H14:I15"/>
    </sheetView>
  </sheetViews>
  <sheetFormatPr baseColWidth="10" defaultRowHeight="15" x14ac:dyDescent="0.25"/>
  <cols>
    <col min="1" max="1" width="21" style="2" customWidth="1"/>
    <col min="2" max="2" width="11.42578125" style="2"/>
    <col min="3" max="13" width="14.7109375" style="2" customWidth="1"/>
    <col min="14" max="14" width="14.7109375" style="1" customWidth="1"/>
    <col min="15" max="15" width="14.7109375" customWidth="1"/>
  </cols>
  <sheetData>
    <row r="1" spans="1:12" ht="29.25" customHeight="1" thickBot="1" x14ac:dyDescent="0.3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10">
        <v>31</v>
      </c>
    </row>
    <row r="2" spans="1:12" ht="36.75" thickBot="1" x14ac:dyDescent="0.3">
      <c r="A2" s="11" t="s">
        <v>0</v>
      </c>
      <c r="B2" s="3" t="s">
        <v>20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50</v>
      </c>
      <c r="I2" s="3" t="s">
        <v>16</v>
      </c>
      <c r="J2" s="3" t="s">
        <v>14</v>
      </c>
      <c r="K2" s="12" t="s">
        <v>17</v>
      </c>
    </row>
    <row r="3" spans="1:12" ht="15.75" thickBot="1" x14ac:dyDescent="0.3">
      <c r="A3" s="13" t="s">
        <v>1</v>
      </c>
      <c r="B3" s="6">
        <f>+[1]Refinerías!$X$14</f>
        <v>26750.397661935483</v>
      </c>
      <c r="C3" s="8">
        <f>+[1]Refinerías!$H$14</f>
        <v>54426.2</v>
      </c>
      <c r="D3" s="8"/>
      <c r="E3" s="8">
        <f>+[1]Refinerías!$M$14</f>
        <v>34408</v>
      </c>
      <c r="F3" s="8">
        <f>+[1]Refinerías!$L$14</f>
        <v>8260.2000000000007</v>
      </c>
      <c r="G3" s="8">
        <f>+[1]Refinerías!$J$14</f>
        <v>1499</v>
      </c>
      <c r="H3" s="8">
        <f>+[1]Refinerías!$K$14</f>
        <v>1840.4</v>
      </c>
      <c r="I3" s="8">
        <f>+[1]Refinerías!$O$14</f>
        <v>18042.8</v>
      </c>
      <c r="J3" s="8">
        <f>+[1]Refinerías!$Y$14</f>
        <v>6358.0999999999995</v>
      </c>
      <c r="K3" s="14">
        <f>+[1]Refinerías!$R$14</f>
        <v>1978.85</v>
      </c>
    </row>
    <row r="4" spans="1:12" ht="15.75" customHeight="1" thickBot="1" x14ac:dyDescent="0.3">
      <c r="A4" s="15" t="s">
        <v>21</v>
      </c>
      <c r="B4" s="7">
        <f>+[1]Refinerías!$X$27</f>
        <v>21604.164460645163</v>
      </c>
      <c r="C4" s="9">
        <f>+[1]Refinerías!$H$27</f>
        <v>35381.599999999999</v>
      </c>
      <c r="D4" s="9">
        <f>+[1]Refinerías!$I$27</f>
        <v>316.7</v>
      </c>
      <c r="E4" s="9">
        <f>+[1]Refinerías!$M$27</f>
        <v>33021.1</v>
      </c>
      <c r="F4" s="9">
        <f>+[1]Refinerías!$L$27</f>
        <v>7212.2</v>
      </c>
      <c r="G4" s="9"/>
      <c r="H4" s="9">
        <f>+[1]Refinerías!$K$27</f>
        <v>112.8</v>
      </c>
      <c r="I4" s="9">
        <f>+[1]Refinerías!$O$27</f>
        <v>15434.3</v>
      </c>
      <c r="J4" s="9">
        <f>+[1]Refinerías!$Y$27</f>
        <v>4092</v>
      </c>
      <c r="K4" s="16"/>
    </row>
    <row r="5" spans="1:12" ht="15.75" thickBot="1" x14ac:dyDescent="0.3">
      <c r="A5" s="13" t="s">
        <v>2</v>
      </c>
      <c r="B5" s="6">
        <f>+[1]Refinerías!$X$40</f>
        <v>3129.0537619354836</v>
      </c>
      <c r="C5" s="8">
        <f>+[1]Refinerías!$H$40</f>
        <v>5305.41</v>
      </c>
      <c r="D5" s="8"/>
      <c r="E5" s="8">
        <f>+[1]Refinerías!$M$40</f>
        <v>5709.92</v>
      </c>
      <c r="F5" s="8"/>
      <c r="G5" s="8"/>
      <c r="H5" s="8"/>
      <c r="I5" s="8">
        <f>+[1]Refinerías!$O$40</f>
        <v>1604.28</v>
      </c>
      <c r="J5" s="8">
        <f>+[1]Refinerías!$Y$40</f>
        <v>8192.5066269258168</v>
      </c>
      <c r="K5" s="14"/>
    </row>
    <row r="6" spans="1:12" ht="3" customHeight="1" thickBo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1:12" ht="15.75" thickBot="1" x14ac:dyDescent="0.3">
      <c r="A7" s="15" t="s">
        <v>3</v>
      </c>
      <c r="B7" s="5"/>
      <c r="C7" s="5"/>
      <c r="D7" s="5"/>
      <c r="E7" s="5"/>
      <c r="F7" s="5"/>
      <c r="G7" s="5"/>
      <c r="H7" s="5"/>
      <c r="I7" s="5"/>
      <c r="J7" s="9">
        <f>+'[2]Plantas GLP'!$C$14</f>
        <v>3863.547644928587</v>
      </c>
      <c r="K7" s="16"/>
    </row>
    <row r="8" spans="1:12" ht="15.75" thickBot="1" x14ac:dyDescent="0.3">
      <c r="A8" s="13" t="s">
        <v>4</v>
      </c>
      <c r="B8" s="4"/>
      <c r="C8" s="4"/>
      <c r="D8" s="4"/>
      <c r="E8" s="4"/>
      <c r="F8" s="4"/>
      <c r="G8" s="4"/>
      <c r="H8" s="4"/>
      <c r="I8" s="4"/>
      <c r="J8" s="8">
        <f>+'[2]Plantas GLP'!$D$14</f>
        <v>5025.6508430000004</v>
      </c>
      <c r="K8" s="14"/>
    </row>
    <row r="9" spans="1:12" ht="15.75" thickBot="1" x14ac:dyDescent="0.3">
      <c r="A9" s="15" t="s">
        <v>5</v>
      </c>
      <c r="B9" s="5"/>
      <c r="C9" s="5"/>
      <c r="D9" s="5"/>
      <c r="E9" s="5"/>
      <c r="F9" s="5"/>
      <c r="G9" s="5"/>
      <c r="H9" s="5"/>
      <c r="I9" s="5"/>
      <c r="J9" s="9">
        <f>+'[2]Plantas GLP'!$E$14</f>
        <v>3634.0212419999993</v>
      </c>
      <c r="K9" s="16"/>
    </row>
    <row r="10" spans="1:12" ht="15.75" thickBot="1" x14ac:dyDescent="0.3">
      <c r="A10" s="13" t="s">
        <v>6</v>
      </c>
      <c r="B10" s="4"/>
      <c r="C10" s="4"/>
      <c r="D10" s="4"/>
      <c r="E10" s="4"/>
      <c r="F10" s="4"/>
      <c r="G10" s="4"/>
      <c r="H10" s="4"/>
      <c r="I10" s="4"/>
      <c r="J10" s="8">
        <f>+'[2]Plantas GLP'!$F$14</f>
        <v>0</v>
      </c>
      <c r="K10" s="14"/>
    </row>
    <row r="11" spans="1:12" ht="15.75" thickBot="1" x14ac:dyDescent="0.3">
      <c r="A11" s="15" t="s">
        <v>7</v>
      </c>
      <c r="B11" s="5"/>
      <c r="C11" s="5"/>
      <c r="D11" s="5"/>
      <c r="E11" s="5"/>
      <c r="F11" s="5"/>
      <c r="G11" s="5"/>
      <c r="H11" s="5"/>
      <c r="I11" s="5"/>
      <c r="J11" s="9">
        <f>+'[2]Plantas GLP'!$H$14</f>
        <v>574.04036472999996</v>
      </c>
      <c r="K11" s="16"/>
    </row>
    <row r="12" spans="1:12" ht="15.75" thickBot="1" x14ac:dyDescent="0.3">
      <c r="A12" s="13" t="s">
        <v>8</v>
      </c>
      <c r="B12" s="4"/>
      <c r="C12" s="4"/>
      <c r="D12" s="4"/>
      <c r="E12" s="4"/>
      <c r="F12" s="4"/>
      <c r="G12" s="4"/>
      <c r="H12" s="4"/>
      <c r="I12" s="4"/>
      <c r="J12" s="8">
        <f>+'[2]Plantas GLP'!$G$14</f>
        <v>777.91446893758757</v>
      </c>
      <c r="K12" s="14"/>
    </row>
    <row r="13" spans="1:12" ht="3" customHeight="1" thickBo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</row>
    <row r="14" spans="1:12" ht="15.75" thickBot="1" x14ac:dyDescent="0.3">
      <c r="A14" s="11" t="s">
        <v>38</v>
      </c>
      <c r="B14" s="7">
        <f>SUM(B3:B5)</f>
        <v>51483.615884516126</v>
      </c>
      <c r="C14" s="9">
        <f>SUM(C3:C5)</f>
        <v>95113.209999999992</v>
      </c>
      <c r="D14" s="9">
        <f t="shared" ref="D14:I14" si="0">SUM(D3:D5)</f>
        <v>316.7</v>
      </c>
      <c r="E14" s="9">
        <f t="shared" si="0"/>
        <v>73139.02</v>
      </c>
      <c r="F14" s="9">
        <f t="shared" si="0"/>
        <v>15472.400000000001</v>
      </c>
      <c r="G14" s="9">
        <f t="shared" si="0"/>
        <v>1499</v>
      </c>
      <c r="H14" s="9">
        <f t="shared" ref="H14" si="1">SUM(H3:H5)</f>
        <v>1953.2</v>
      </c>
      <c r="I14" s="9">
        <f t="shared" si="0"/>
        <v>35081.379999999997</v>
      </c>
      <c r="J14" s="9">
        <f>SUM(J3:J5)+SUM(J7:J12)</f>
        <v>32517.781190521993</v>
      </c>
      <c r="K14" s="16">
        <f>SUM(K3:K5)+SUM(K7:K12)</f>
        <v>1978.85</v>
      </c>
    </row>
    <row r="15" spans="1:12" ht="15.75" thickBot="1" x14ac:dyDescent="0.3">
      <c r="A15" s="26" t="s">
        <v>19</v>
      </c>
      <c r="B15" s="27"/>
      <c r="C15" s="17">
        <f t="shared" ref="C15:K15" si="2">+C14/$L$1</f>
        <v>3068.1680645161287</v>
      </c>
      <c r="D15" s="17">
        <f t="shared" si="2"/>
        <v>10.216129032258063</v>
      </c>
      <c r="E15" s="17">
        <f t="shared" si="2"/>
        <v>2359.3232258064518</v>
      </c>
      <c r="F15" s="17">
        <f t="shared" si="2"/>
        <v>499.10967741935491</v>
      </c>
      <c r="G15" s="17">
        <f t="shared" si="2"/>
        <v>48.354838709677416</v>
      </c>
      <c r="H15" s="17">
        <f t="shared" ref="H15" si="3">+H14/$L$1</f>
        <v>63.006451612903227</v>
      </c>
      <c r="I15" s="17">
        <f t="shared" si="2"/>
        <v>1131.6574193548386</v>
      </c>
      <c r="J15" s="17">
        <f t="shared" si="2"/>
        <v>1048.9606835652255</v>
      </c>
      <c r="K15" s="18">
        <f t="shared" si="2"/>
        <v>63.83387096774193</v>
      </c>
    </row>
    <row r="16" spans="1:12" x14ac:dyDescent="0.25">
      <c r="A16" s="28" t="s">
        <v>30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5">
    <mergeCell ref="A1:K1"/>
    <mergeCell ref="A6:K6"/>
    <mergeCell ref="A13:K13"/>
    <mergeCell ref="A15:B15"/>
    <mergeCell ref="A16:K16"/>
  </mergeCells>
  <pageMargins left="1.1417322834645669" right="0.2" top="2.81" bottom="0.74803149606299213" header="0.31496062992125984" footer="0.31496062992125984"/>
  <pageSetup scale="7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26</vt:i4>
      </vt:variant>
    </vt:vector>
  </HeadingPairs>
  <TitlesOfParts>
    <vt:vector size="82" baseType="lpstr">
      <vt:lpstr>Abr_12</vt:lpstr>
      <vt:lpstr>May_12</vt:lpstr>
      <vt:lpstr>Jun_12</vt:lpstr>
      <vt:lpstr>Jul_12</vt:lpstr>
      <vt:lpstr>Ago_12</vt:lpstr>
      <vt:lpstr>Sep_12</vt:lpstr>
      <vt:lpstr>Oct_12</vt:lpstr>
      <vt:lpstr>Nov_12</vt:lpstr>
      <vt:lpstr>Dic_12</vt:lpstr>
      <vt:lpstr>Ene_13</vt:lpstr>
      <vt:lpstr>Feb_13</vt:lpstr>
      <vt:lpstr>Mar_13</vt:lpstr>
      <vt:lpstr>Abr_13</vt:lpstr>
      <vt:lpstr>May_13</vt:lpstr>
      <vt:lpstr>Jun_13</vt:lpstr>
      <vt:lpstr>Jul_13</vt:lpstr>
      <vt:lpstr>Ago_13</vt:lpstr>
      <vt:lpstr>Sep_13</vt:lpstr>
      <vt:lpstr>Oct_13</vt:lpstr>
      <vt:lpstr>Nov_13</vt:lpstr>
      <vt:lpstr>Dic_13</vt:lpstr>
      <vt:lpstr>Ene_14</vt:lpstr>
      <vt:lpstr>Feb_14</vt:lpstr>
      <vt:lpstr>Mar_14</vt:lpstr>
      <vt:lpstr>Abr_14</vt:lpstr>
      <vt:lpstr>May_14</vt:lpstr>
      <vt:lpstr>Jun_14</vt:lpstr>
      <vt:lpstr>Jul_14</vt:lpstr>
      <vt:lpstr>Ago_14</vt:lpstr>
      <vt:lpstr>Sep_14</vt:lpstr>
      <vt:lpstr>Oct_14</vt:lpstr>
      <vt:lpstr>Nov_14</vt:lpstr>
      <vt:lpstr>Dic_14</vt:lpstr>
      <vt:lpstr>Ene_15</vt:lpstr>
      <vt:lpstr>Feb_15</vt:lpstr>
      <vt:lpstr>Mar_15</vt:lpstr>
      <vt:lpstr>Abr_15</vt:lpstr>
      <vt:lpstr>May_15</vt:lpstr>
      <vt:lpstr>Jun_15</vt:lpstr>
      <vt:lpstr>Jul_15</vt:lpstr>
      <vt:lpstr>Ago_15</vt:lpstr>
      <vt:lpstr>Sep_15</vt:lpstr>
      <vt:lpstr>Oct_15</vt:lpstr>
      <vt:lpstr>Nov_15</vt:lpstr>
      <vt:lpstr>Dic_15</vt:lpstr>
      <vt:lpstr>Ene_16</vt:lpstr>
      <vt:lpstr>Feb_16</vt:lpstr>
      <vt:lpstr>Mar_16</vt:lpstr>
      <vt:lpstr>Abr_16</vt:lpstr>
      <vt:lpstr>May_16</vt:lpstr>
      <vt:lpstr>Jun_16</vt:lpstr>
      <vt:lpstr>Jul_16</vt:lpstr>
      <vt:lpstr>Ago_16</vt:lpstr>
      <vt:lpstr>Sep_16</vt:lpstr>
      <vt:lpstr>Oct_16</vt:lpstr>
      <vt:lpstr>Nov_16</vt:lpstr>
      <vt:lpstr>Abr_15!Área_de_impresión</vt:lpstr>
      <vt:lpstr>Abr_16!Área_de_impresión</vt:lpstr>
      <vt:lpstr>Ago_15!Área_de_impresión</vt:lpstr>
      <vt:lpstr>Ago_16!Área_de_impresión</vt:lpstr>
      <vt:lpstr>Dic_14!Área_de_impresión</vt:lpstr>
      <vt:lpstr>Dic_15!Área_de_impresión</vt:lpstr>
      <vt:lpstr>Ene_15!Área_de_impresión</vt:lpstr>
      <vt:lpstr>Ene_16!Área_de_impresión</vt:lpstr>
      <vt:lpstr>Feb_15!Área_de_impresión</vt:lpstr>
      <vt:lpstr>Feb_16!Área_de_impresión</vt:lpstr>
      <vt:lpstr>Jul_15!Área_de_impresión</vt:lpstr>
      <vt:lpstr>Jul_16!Área_de_impresión</vt:lpstr>
      <vt:lpstr>Jun_15!Área_de_impresión</vt:lpstr>
      <vt:lpstr>Jun_16!Área_de_impresión</vt:lpstr>
      <vt:lpstr>Mar_15!Área_de_impresión</vt:lpstr>
      <vt:lpstr>Mar_16!Área_de_impresión</vt:lpstr>
      <vt:lpstr>May_15!Área_de_impresión</vt:lpstr>
      <vt:lpstr>May_16!Área_de_impresión</vt:lpstr>
      <vt:lpstr>Nov_14!Área_de_impresión</vt:lpstr>
      <vt:lpstr>Nov_15!Área_de_impresión</vt:lpstr>
      <vt:lpstr>Nov_16!Área_de_impresión</vt:lpstr>
      <vt:lpstr>Oct_14!Área_de_impresión</vt:lpstr>
      <vt:lpstr>Oct_15!Área_de_impresión</vt:lpstr>
      <vt:lpstr>Oct_16!Área_de_impresión</vt:lpstr>
      <vt:lpstr>Sep_15!Área_de_impresión</vt:lpstr>
      <vt:lpstr>Sep_16!Área_de_impresión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 - Denis Gonzales Vasquez</dc:creator>
  <cp:lastModifiedBy>DRI - Tania Victoria Franck Churruarrin</cp:lastModifiedBy>
  <cp:lastPrinted>2016-12-23T15:43:58Z</cp:lastPrinted>
  <dcterms:created xsi:type="dcterms:W3CDTF">2012-05-31T19:11:58Z</dcterms:created>
  <dcterms:modified xsi:type="dcterms:W3CDTF">2016-12-23T15:46:10Z</dcterms:modified>
</cp:coreProperties>
</file>