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yuyia\Desktop\"/>
    </mc:Choice>
  </mc:AlternateContent>
  <xr:revisionPtr revIDLastSave="0" documentId="8_{927459CD-597B-40B7-949C-A5C57EFFCEF6}" xr6:coauthVersionLast="47" xr6:coauthVersionMax="47" xr10:uidLastSave="{00000000-0000-0000-0000-000000000000}"/>
  <bookViews>
    <workbookView xWindow="-110" yWindow="-110" windowWidth="19420" windowHeight="10420" tabRatio="595" xr2:uid="{00000000-000D-0000-FFFF-FFFF00000000}"/>
  </bookViews>
  <sheets>
    <sheet name="Summary" sheetId="2" r:id="rId1"/>
    <sheet name="TNB" sheetId="1" r:id="rId2"/>
    <sheet name="LNB" sheetId="3" r:id="rId3"/>
    <sheet name="TDT" sheetId="4" r:id="rId4"/>
    <sheet name="LDT" sheetId="6" r:id="rId5"/>
  </sheets>
  <definedNames>
    <definedName name="_xlnm._FilterDatabase" localSheetId="4" hidden="1">LDT!$B$1:$B$265</definedName>
    <definedName name="_xlnm._FilterDatabase" localSheetId="2" hidden="1">LNB!$A$2:$WVR$267</definedName>
    <definedName name="_xlnm._FilterDatabase" localSheetId="0" hidden="1">Summary!$A$2:$AO$603</definedName>
    <definedName name="_xlnm._FilterDatabase" localSheetId="3" hidden="1">TDT!$B$1:$B$264</definedName>
    <definedName name="_xlnm._FilterDatabase" localSheetId="1" hidden="1">TNB!$A$1:$A$306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N3" i="2"/>
  <c r="T3" i="2"/>
  <c r="U3" i="2" s="1"/>
  <c r="AN3" i="2" s="1"/>
  <c r="Z3" i="2"/>
  <c r="AE3" i="2"/>
  <c r="AL3" i="2" s="1"/>
  <c r="AO3" i="2" s="1"/>
  <c r="AK3" i="2"/>
  <c r="AN4" i="2"/>
  <c r="AO4" i="2"/>
  <c r="AN5" i="2"/>
  <c r="AO5" i="2"/>
  <c r="E6" i="2"/>
  <c r="F6" i="2"/>
  <c r="I6" i="2" s="1"/>
  <c r="I7" i="2" s="1"/>
  <c r="G6" i="2"/>
  <c r="H6" i="2"/>
  <c r="J6" i="2"/>
  <c r="K6" i="2"/>
  <c r="L6" i="2"/>
  <c r="N6" i="2" s="1"/>
  <c r="M6" i="2"/>
  <c r="O6" i="2"/>
  <c r="P6" i="2"/>
  <c r="Q6" i="2"/>
  <c r="R6" i="2"/>
  <c r="S6" i="2"/>
  <c r="T6" i="2"/>
  <c r="U6" i="2" s="1"/>
  <c r="V6" i="2"/>
  <c r="Z6" i="2" s="1"/>
  <c r="W6" i="2"/>
  <c r="X6" i="2"/>
  <c r="Y6" i="2"/>
  <c r="AA6" i="2"/>
  <c r="AB6" i="2"/>
  <c r="AC6" i="2"/>
  <c r="AD6" i="2"/>
  <c r="AF6" i="2"/>
  <c r="AG6" i="2"/>
  <c r="AH6" i="2"/>
  <c r="AI6" i="2"/>
  <c r="AJ6" i="2"/>
  <c r="E7" i="2"/>
  <c r="F7" i="2" s="1"/>
  <c r="H7" i="2" s="1"/>
  <c r="H8" i="2" s="1"/>
  <c r="AN8" i="2"/>
  <c r="AO8" i="2"/>
  <c r="I9" i="2"/>
  <c r="N9" i="2"/>
  <c r="T9" i="2"/>
  <c r="U9" i="2"/>
  <c r="AN9" i="2" s="1"/>
  <c r="Z9" i="2"/>
  <c r="AE9" i="2"/>
  <c r="AL9" i="2" s="1"/>
  <c r="AO9" i="2" s="1"/>
  <c r="AK9" i="2"/>
  <c r="AN10" i="2"/>
  <c r="AO10" i="2"/>
  <c r="AN11" i="2"/>
  <c r="AO11" i="2"/>
  <c r="E12" i="2"/>
  <c r="F12" i="2"/>
  <c r="G12" i="2"/>
  <c r="H12" i="2"/>
  <c r="I12" i="2"/>
  <c r="I13" i="2" s="1"/>
  <c r="J13" i="2" s="1"/>
  <c r="J12" i="2"/>
  <c r="N12" i="2" s="1"/>
  <c r="K12" i="2"/>
  <c r="L12" i="2"/>
  <c r="M12" i="2"/>
  <c r="O12" i="2"/>
  <c r="P12" i="2"/>
  <c r="Q12" i="2"/>
  <c r="R12" i="2"/>
  <c r="T12" i="2" s="1"/>
  <c r="U12" i="2" s="1"/>
  <c r="S12" i="2"/>
  <c r="V12" i="2"/>
  <c r="W12" i="2"/>
  <c r="X12" i="2"/>
  <c r="Y12" i="2"/>
  <c r="Z12" i="2"/>
  <c r="AA12" i="2"/>
  <c r="AB12" i="2"/>
  <c r="AE12" i="2" s="1"/>
  <c r="AC12" i="2"/>
  <c r="AD12" i="2"/>
  <c r="AF12" i="2"/>
  <c r="AG12" i="2"/>
  <c r="AK12" i="2" s="1"/>
  <c r="AH12" i="2"/>
  <c r="AI12" i="2"/>
  <c r="AJ12" i="2"/>
  <c r="E13" i="2"/>
  <c r="E14" i="2" s="1"/>
  <c r="F13" i="2"/>
  <c r="AN14" i="2"/>
  <c r="AO14" i="2"/>
  <c r="I15" i="2"/>
  <c r="N15" i="2"/>
  <c r="U15" i="2" s="1"/>
  <c r="AN15" i="2" s="1"/>
  <c r="T15" i="2"/>
  <c r="Z15" i="2"/>
  <c r="AE15" i="2"/>
  <c r="AK15" i="2"/>
  <c r="AL15" i="2" s="1"/>
  <c r="AO15" i="2" s="1"/>
  <c r="AN16" i="2"/>
  <c r="AO16" i="2"/>
  <c r="AN17" i="2"/>
  <c r="AO17" i="2"/>
  <c r="E18" i="2"/>
  <c r="I18" i="2" s="1"/>
  <c r="I19" i="2" s="1"/>
  <c r="F18" i="2"/>
  <c r="G18" i="2"/>
  <c r="H18" i="2"/>
  <c r="J18" i="2"/>
  <c r="N18" i="2" s="1"/>
  <c r="K18" i="2"/>
  <c r="L18" i="2"/>
  <c r="M18" i="2"/>
  <c r="O18" i="2"/>
  <c r="T18" i="2" s="1"/>
  <c r="U18" i="2" s="1"/>
  <c r="P18" i="2"/>
  <c r="Q18" i="2"/>
  <c r="R18" i="2"/>
  <c r="S18" i="2"/>
  <c r="V18" i="2"/>
  <c r="W18" i="2"/>
  <c r="X18" i="2"/>
  <c r="Z18" i="2" s="1"/>
  <c r="Y18" i="2"/>
  <c r="AA18" i="2"/>
  <c r="AB18" i="2"/>
  <c r="AC18" i="2"/>
  <c r="AD18" i="2"/>
  <c r="AE18" i="2"/>
  <c r="AF18" i="2"/>
  <c r="AK18" i="2" s="1"/>
  <c r="AL18" i="2" s="1"/>
  <c r="AO18" i="2" s="1"/>
  <c r="AG18" i="2"/>
  <c r="AH18" i="2"/>
  <c r="AI18" i="2"/>
  <c r="AJ18" i="2"/>
  <c r="AN20" i="2"/>
  <c r="AO20" i="2"/>
  <c r="I21" i="2"/>
  <c r="N21" i="2"/>
  <c r="U21" i="2" s="1"/>
  <c r="AN21" i="2" s="1"/>
  <c r="T21" i="2"/>
  <c r="Z21" i="2"/>
  <c r="AE21" i="2"/>
  <c r="AK21" i="2"/>
  <c r="AL21" i="2"/>
  <c r="AO21" i="2" s="1"/>
  <c r="AN22" i="2"/>
  <c r="AO22" i="2"/>
  <c r="AN23" i="2"/>
  <c r="AO23" i="2"/>
  <c r="E24" i="2"/>
  <c r="F24" i="2"/>
  <c r="G24" i="2"/>
  <c r="H24" i="2"/>
  <c r="J24" i="2"/>
  <c r="K24" i="2"/>
  <c r="L24" i="2"/>
  <c r="M24" i="2"/>
  <c r="N24" i="2"/>
  <c r="O24" i="2"/>
  <c r="T24" i="2" s="1"/>
  <c r="P24" i="2"/>
  <c r="Q24" i="2"/>
  <c r="R24" i="2"/>
  <c r="S24" i="2"/>
  <c r="V24" i="2"/>
  <c r="Z24" i="2" s="1"/>
  <c r="W24" i="2"/>
  <c r="X24" i="2"/>
  <c r="Y24" i="2"/>
  <c r="AA24" i="2"/>
  <c r="AB24" i="2"/>
  <c r="AC24" i="2"/>
  <c r="AD24" i="2"/>
  <c r="AF24" i="2"/>
  <c r="AK24" i="2" s="1"/>
  <c r="AG24" i="2"/>
  <c r="AH24" i="2"/>
  <c r="AI24" i="2"/>
  <c r="AJ24" i="2"/>
  <c r="AN26" i="2"/>
  <c r="AO26" i="2"/>
  <c r="D306" i="2"/>
  <c r="C306" i="2"/>
  <c r="C305" i="2"/>
  <c r="AO304" i="2"/>
  <c r="AN304" i="2"/>
  <c r="AJ304" i="2"/>
  <c r="AI304" i="2"/>
  <c r="AH304" i="2"/>
  <c r="AH305" i="2" s="1"/>
  <c r="AG304" i="2"/>
  <c r="AF304" i="2"/>
  <c r="AD304" i="2"/>
  <c r="AC304" i="2"/>
  <c r="AB304" i="2"/>
  <c r="AA304" i="2"/>
  <c r="Y304" i="2"/>
  <c r="X304" i="2"/>
  <c r="X305" i="2" s="1"/>
  <c r="W304" i="2"/>
  <c r="V304" i="2"/>
  <c r="S304" i="2"/>
  <c r="R304" i="2"/>
  <c r="Q304" i="2"/>
  <c r="P304" i="2"/>
  <c r="O304" i="2"/>
  <c r="M304" i="2"/>
  <c r="M305" i="2" s="1"/>
  <c r="L304" i="2"/>
  <c r="K304" i="2"/>
  <c r="J304" i="2"/>
  <c r="H304" i="2"/>
  <c r="G304" i="2"/>
  <c r="F304" i="2"/>
  <c r="E304" i="2"/>
  <c r="C304" i="2"/>
  <c r="AO303" i="2"/>
  <c r="AN303" i="2"/>
  <c r="AJ303" i="2"/>
  <c r="AI303" i="2"/>
  <c r="AH303" i="2"/>
  <c r="AG303" i="2"/>
  <c r="AF303" i="2"/>
  <c r="AD303" i="2"/>
  <c r="AC303" i="2"/>
  <c r="AB303" i="2"/>
  <c r="AA303" i="2"/>
  <c r="Y303" i="2"/>
  <c r="X303" i="2"/>
  <c r="W303" i="2"/>
  <c r="V303" i="2"/>
  <c r="S303" i="2"/>
  <c r="R303" i="2"/>
  <c r="Q303" i="2"/>
  <c r="P303" i="2"/>
  <c r="O303" i="2"/>
  <c r="M303" i="2"/>
  <c r="L303" i="2"/>
  <c r="K303" i="2"/>
  <c r="J303" i="2"/>
  <c r="H303" i="2"/>
  <c r="G303" i="2"/>
  <c r="F303" i="2"/>
  <c r="E303" i="2"/>
  <c r="AJ302" i="2"/>
  <c r="AI302" i="2"/>
  <c r="AH302" i="2"/>
  <c r="AG302" i="2"/>
  <c r="AF302" i="2"/>
  <c r="AD302" i="2"/>
  <c r="AC302" i="2"/>
  <c r="AB302" i="2"/>
  <c r="AA302" i="2"/>
  <c r="AE302" i="2" s="1"/>
  <c r="Y302" i="2"/>
  <c r="X302" i="2"/>
  <c r="W302" i="2"/>
  <c r="V302" i="2"/>
  <c r="S302" i="2"/>
  <c r="R302" i="2"/>
  <c r="Q302" i="2"/>
  <c r="P302" i="2"/>
  <c r="O302" i="2"/>
  <c r="T302" i="2" s="1"/>
  <c r="M302" i="2"/>
  <c r="L302" i="2"/>
  <c r="K302" i="2"/>
  <c r="J302" i="2"/>
  <c r="H302" i="2"/>
  <c r="G302" i="2"/>
  <c r="F302" i="2"/>
  <c r="E302" i="2"/>
  <c r="D301" i="2"/>
  <c r="C301" i="2"/>
  <c r="C300" i="2"/>
  <c r="AO299" i="2"/>
  <c r="AN299" i="2"/>
  <c r="AJ299" i="2"/>
  <c r="AI299" i="2"/>
  <c r="AH299" i="2"/>
  <c r="AG299" i="2"/>
  <c r="AF299" i="2"/>
  <c r="AF300" i="2" s="1"/>
  <c r="AD299" i="2"/>
  <c r="AC299" i="2"/>
  <c r="AB299" i="2"/>
  <c r="AA299" i="2"/>
  <c r="Y299" i="2"/>
  <c r="X299" i="2"/>
  <c r="W299" i="2"/>
  <c r="W300" i="2" s="1"/>
  <c r="V299" i="2"/>
  <c r="V300" i="2" s="1"/>
  <c r="S299" i="2"/>
  <c r="R299" i="2"/>
  <c r="Q299" i="2"/>
  <c r="P299" i="2"/>
  <c r="O299" i="2"/>
  <c r="M299" i="2"/>
  <c r="L299" i="2"/>
  <c r="L300" i="2" s="1"/>
  <c r="K299" i="2"/>
  <c r="K300" i="2" s="1"/>
  <c r="J299" i="2"/>
  <c r="H299" i="2"/>
  <c r="G299" i="2"/>
  <c r="F299" i="2"/>
  <c r="E299" i="2"/>
  <c r="C299" i="2"/>
  <c r="AO298" i="2"/>
  <c r="AN298" i="2"/>
  <c r="AJ298" i="2"/>
  <c r="AI298" i="2"/>
  <c r="AH298" i="2"/>
  <c r="AG298" i="2"/>
  <c r="AF298" i="2"/>
  <c r="AK298" i="2" s="1"/>
  <c r="AD298" i="2"/>
  <c r="AC298" i="2"/>
  <c r="AB298" i="2"/>
  <c r="AA298" i="2"/>
  <c r="Y298" i="2"/>
  <c r="X298" i="2"/>
  <c r="W298" i="2"/>
  <c r="V298" i="2"/>
  <c r="Z298" i="2" s="1"/>
  <c r="S298" i="2"/>
  <c r="R298" i="2"/>
  <c r="Q298" i="2"/>
  <c r="P298" i="2"/>
  <c r="O298" i="2"/>
  <c r="M298" i="2"/>
  <c r="L298" i="2"/>
  <c r="K298" i="2"/>
  <c r="J298" i="2"/>
  <c r="N298" i="2" s="1"/>
  <c r="H298" i="2"/>
  <c r="G298" i="2"/>
  <c r="F298" i="2"/>
  <c r="E298" i="2"/>
  <c r="AJ297" i="2"/>
  <c r="AI297" i="2"/>
  <c r="AH297" i="2"/>
  <c r="AG297" i="2"/>
  <c r="AF297" i="2"/>
  <c r="AD297" i="2"/>
  <c r="AC297" i="2"/>
  <c r="AB297" i="2"/>
  <c r="AA297" i="2"/>
  <c r="Y297" i="2"/>
  <c r="X297" i="2"/>
  <c r="W297" i="2"/>
  <c r="V297" i="2"/>
  <c r="S297" i="2"/>
  <c r="R297" i="2"/>
  <c r="Q297" i="2"/>
  <c r="P297" i="2"/>
  <c r="O297" i="2"/>
  <c r="M297" i="2"/>
  <c r="L297" i="2"/>
  <c r="K297" i="2"/>
  <c r="J297" i="2"/>
  <c r="H297" i="2"/>
  <c r="G297" i="2"/>
  <c r="F297" i="2"/>
  <c r="E297" i="2"/>
  <c r="AO296" i="2"/>
  <c r="AN296" i="2"/>
  <c r="AJ294" i="2"/>
  <c r="AI294" i="2"/>
  <c r="AH294" i="2"/>
  <c r="AG294" i="2"/>
  <c r="AF294" i="2"/>
  <c r="AD294" i="2"/>
  <c r="AC294" i="2"/>
  <c r="AB294" i="2"/>
  <c r="AA294" i="2"/>
  <c r="Z294" i="2"/>
  <c r="Y294" i="2"/>
  <c r="X294" i="2"/>
  <c r="W294" i="2"/>
  <c r="V294" i="2"/>
  <c r="S294" i="2"/>
  <c r="R294" i="2"/>
  <c r="Q294" i="2"/>
  <c r="P294" i="2"/>
  <c r="O294" i="2"/>
  <c r="M294" i="2"/>
  <c r="L294" i="2"/>
  <c r="K294" i="2"/>
  <c r="J294" i="2"/>
  <c r="H294" i="2"/>
  <c r="G294" i="2"/>
  <c r="F294" i="2"/>
  <c r="E294" i="2"/>
  <c r="E295" i="2" s="1"/>
  <c r="AO293" i="2"/>
  <c r="AN293" i="2"/>
  <c r="AO292" i="2"/>
  <c r="AN292" i="2"/>
  <c r="AK291" i="2"/>
  <c r="AE291" i="2"/>
  <c r="Z291" i="2"/>
  <c r="T291" i="2"/>
  <c r="N291" i="2"/>
  <c r="I291" i="2"/>
  <c r="AO290" i="2"/>
  <c r="AN290" i="2"/>
  <c r="AJ288" i="2"/>
  <c r="AI288" i="2"/>
  <c r="AH288" i="2"/>
  <c r="AG288" i="2"/>
  <c r="AF288" i="2"/>
  <c r="AD288" i="2"/>
  <c r="AC288" i="2"/>
  <c r="AB288" i="2"/>
  <c r="AA288" i="2"/>
  <c r="Y288" i="2"/>
  <c r="X288" i="2"/>
  <c r="W288" i="2"/>
  <c r="V288" i="2"/>
  <c r="S288" i="2"/>
  <c r="R288" i="2"/>
  <c r="Q288" i="2"/>
  <c r="P288" i="2"/>
  <c r="O288" i="2"/>
  <c r="M288" i="2"/>
  <c r="L288" i="2"/>
  <c r="K288" i="2"/>
  <c r="J288" i="2"/>
  <c r="H288" i="2"/>
  <c r="G288" i="2"/>
  <c r="F288" i="2"/>
  <c r="E288" i="2"/>
  <c r="E289" i="2" s="1"/>
  <c r="E290" i="2" s="1"/>
  <c r="AO287" i="2"/>
  <c r="AN287" i="2"/>
  <c r="AO286" i="2"/>
  <c r="AN286" i="2"/>
  <c r="AK285" i="2"/>
  <c r="AE285" i="2"/>
  <c r="Z285" i="2"/>
  <c r="T285" i="2"/>
  <c r="N285" i="2"/>
  <c r="I285" i="2"/>
  <c r="AO284" i="2"/>
  <c r="AN284" i="2"/>
  <c r="AJ282" i="2"/>
  <c r="AI282" i="2"/>
  <c r="AH282" i="2"/>
  <c r="AG282" i="2"/>
  <c r="AF282" i="2"/>
  <c r="AD282" i="2"/>
  <c r="AC282" i="2"/>
  <c r="AB282" i="2"/>
  <c r="AA282" i="2"/>
  <c r="AE282" i="2" s="1"/>
  <c r="Y282" i="2"/>
  <c r="X282" i="2"/>
  <c r="W282" i="2"/>
  <c r="V282" i="2"/>
  <c r="S282" i="2"/>
  <c r="R282" i="2"/>
  <c r="Q282" i="2"/>
  <c r="P282" i="2"/>
  <c r="O282" i="2"/>
  <c r="M282" i="2"/>
  <c r="L282" i="2"/>
  <c r="K282" i="2"/>
  <c r="J282" i="2"/>
  <c r="H282" i="2"/>
  <c r="G282" i="2"/>
  <c r="F282" i="2"/>
  <c r="E282" i="2"/>
  <c r="E283" i="2" s="1"/>
  <c r="E284" i="2" s="1"/>
  <c r="AO281" i="2"/>
  <c r="AN281" i="2"/>
  <c r="AO280" i="2"/>
  <c r="AN280" i="2"/>
  <c r="AK279" i="2"/>
  <c r="AL279" i="2" s="1"/>
  <c r="AO279" i="2" s="1"/>
  <c r="AE279" i="2"/>
  <c r="Z279" i="2"/>
  <c r="T279" i="2"/>
  <c r="N279" i="2"/>
  <c r="I279" i="2"/>
  <c r="AO278" i="2"/>
  <c r="AN278" i="2"/>
  <c r="AJ276" i="2"/>
  <c r="AI276" i="2"/>
  <c r="AH276" i="2"/>
  <c r="AG276" i="2"/>
  <c r="AF276" i="2"/>
  <c r="AD276" i="2"/>
  <c r="AC276" i="2"/>
  <c r="AB276" i="2"/>
  <c r="AA276" i="2"/>
  <c r="Y276" i="2"/>
  <c r="X276" i="2"/>
  <c r="W276" i="2"/>
  <c r="V276" i="2"/>
  <c r="S276" i="2"/>
  <c r="R276" i="2"/>
  <c r="Q276" i="2"/>
  <c r="P276" i="2"/>
  <c r="O276" i="2"/>
  <c r="M276" i="2"/>
  <c r="L276" i="2"/>
  <c r="K276" i="2"/>
  <c r="J276" i="2"/>
  <c r="H276" i="2"/>
  <c r="G276" i="2"/>
  <c r="F276" i="2"/>
  <c r="E276" i="2"/>
  <c r="E277" i="2" s="1"/>
  <c r="AO275" i="2"/>
  <c r="AN275" i="2"/>
  <c r="AO274" i="2"/>
  <c r="AN274" i="2"/>
  <c r="AK273" i="2"/>
  <c r="AE273" i="2"/>
  <c r="Z273" i="2"/>
  <c r="T273" i="2"/>
  <c r="N273" i="2"/>
  <c r="I273" i="2"/>
  <c r="AO272" i="2"/>
  <c r="AN272" i="2"/>
  <c r="AJ270" i="2"/>
  <c r="AI270" i="2"/>
  <c r="AH270" i="2"/>
  <c r="AK270" i="2" s="1"/>
  <c r="AG270" i="2"/>
  <c r="AF270" i="2"/>
  <c r="AD270" i="2"/>
  <c r="AC270" i="2"/>
  <c r="AB270" i="2"/>
  <c r="AA270" i="2"/>
  <c r="Y270" i="2"/>
  <c r="X270" i="2"/>
  <c r="W270" i="2"/>
  <c r="V270" i="2"/>
  <c r="S270" i="2"/>
  <c r="R270" i="2"/>
  <c r="Q270" i="2"/>
  <c r="P270" i="2"/>
  <c r="O270" i="2"/>
  <c r="M270" i="2"/>
  <c r="L270" i="2"/>
  <c r="K270" i="2"/>
  <c r="J270" i="2"/>
  <c r="N270" i="2" s="1"/>
  <c r="H270" i="2"/>
  <c r="G270" i="2"/>
  <c r="F270" i="2"/>
  <c r="E270" i="2"/>
  <c r="E271" i="2" s="1"/>
  <c r="AO269" i="2"/>
  <c r="AN269" i="2"/>
  <c r="AO268" i="2"/>
  <c r="AN268" i="2"/>
  <c r="AK267" i="2"/>
  <c r="AE267" i="2"/>
  <c r="Z267" i="2"/>
  <c r="T267" i="2"/>
  <c r="U267" i="2" s="1"/>
  <c r="AN267" i="2" s="1"/>
  <c r="N267" i="2"/>
  <c r="I267" i="2"/>
  <c r="AO266" i="2"/>
  <c r="AN266" i="2"/>
  <c r="AJ264" i="2"/>
  <c r="AI264" i="2"/>
  <c r="AH264" i="2"/>
  <c r="AG264" i="2"/>
  <c r="AF264" i="2"/>
  <c r="AD264" i="2"/>
  <c r="AC264" i="2"/>
  <c r="AB264" i="2"/>
  <c r="AA264" i="2"/>
  <c r="Y264" i="2"/>
  <c r="X264" i="2"/>
  <c r="W264" i="2"/>
  <c r="V264" i="2"/>
  <c r="S264" i="2"/>
  <c r="R264" i="2"/>
  <c r="Q264" i="2"/>
  <c r="P264" i="2"/>
  <c r="O264" i="2"/>
  <c r="M264" i="2"/>
  <c r="L264" i="2"/>
  <c r="K264" i="2"/>
  <c r="J264" i="2"/>
  <c r="H264" i="2"/>
  <c r="G264" i="2"/>
  <c r="F264" i="2"/>
  <c r="E264" i="2"/>
  <c r="E265" i="2" s="1"/>
  <c r="AO263" i="2"/>
  <c r="AN263" i="2"/>
  <c r="AO262" i="2"/>
  <c r="AN262" i="2"/>
  <c r="AK261" i="2"/>
  <c r="AE261" i="2"/>
  <c r="Z261" i="2"/>
  <c r="T261" i="2"/>
  <c r="N261" i="2"/>
  <c r="I261" i="2"/>
  <c r="AO260" i="2"/>
  <c r="AN260" i="2"/>
  <c r="AJ258" i="2"/>
  <c r="AI258" i="2"/>
  <c r="AH258" i="2"/>
  <c r="AG258" i="2"/>
  <c r="AF258" i="2"/>
  <c r="AD258" i="2"/>
  <c r="AC258" i="2"/>
  <c r="AB258" i="2"/>
  <c r="AA258" i="2"/>
  <c r="Y258" i="2"/>
  <c r="X258" i="2"/>
  <c r="W258" i="2"/>
  <c r="V258" i="2"/>
  <c r="S258" i="2"/>
  <c r="R258" i="2"/>
  <c r="Q258" i="2"/>
  <c r="P258" i="2"/>
  <c r="O258" i="2"/>
  <c r="M258" i="2"/>
  <c r="L258" i="2"/>
  <c r="K258" i="2"/>
  <c r="J258" i="2"/>
  <c r="H258" i="2"/>
  <c r="G258" i="2"/>
  <c r="F258" i="2"/>
  <c r="E258" i="2"/>
  <c r="E259" i="2" s="1"/>
  <c r="AO257" i="2"/>
  <c r="AN257" i="2"/>
  <c r="AO256" i="2"/>
  <c r="AN256" i="2"/>
  <c r="AK255" i="2"/>
  <c r="AE255" i="2"/>
  <c r="Z255" i="2"/>
  <c r="T255" i="2"/>
  <c r="N255" i="2"/>
  <c r="I255" i="2"/>
  <c r="AO254" i="2"/>
  <c r="AN254" i="2"/>
  <c r="AJ252" i="2"/>
  <c r="AI252" i="2"/>
  <c r="AH252" i="2"/>
  <c r="AG252" i="2"/>
  <c r="AF252" i="2"/>
  <c r="AD252" i="2"/>
  <c r="AC252" i="2"/>
  <c r="AB252" i="2"/>
  <c r="AA252" i="2"/>
  <c r="Y252" i="2"/>
  <c r="X252" i="2"/>
  <c r="W252" i="2"/>
  <c r="V252" i="2"/>
  <c r="S252" i="2"/>
  <c r="R252" i="2"/>
  <c r="Q252" i="2"/>
  <c r="P252" i="2"/>
  <c r="O252" i="2"/>
  <c r="M252" i="2"/>
  <c r="L252" i="2"/>
  <c r="K252" i="2"/>
  <c r="J252" i="2"/>
  <c r="H252" i="2"/>
  <c r="G252" i="2"/>
  <c r="F252" i="2"/>
  <c r="E252" i="2"/>
  <c r="E253" i="2" s="1"/>
  <c r="AO251" i="2"/>
  <c r="AN251" i="2"/>
  <c r="AO250" i="2"/>
  <c r="AN250" i="2"/>
  <c r="AK249" i="2"/>
  <c r="AE249" i="2"/>
  <c r="Z249" i="2"/>
  <c r="T249" i="2"/>
  <c r="N249" i="2"/>
  <c r="I249" i="2"/>
  <c r="AO248" i="2"/>
  <c r="AN248" i="2"/>
  <c r="AJ246" i="2"/>
  <c r="AI246" i="2"/>
  <c r="AH246" i="2"/>
  <c r="AG246" i="2"/>
  <c r="AF246" i="2"/>
  <c r="AD246" i="2"/>
  <c r="AC246" i="2"/>
  <c r="AB246" i="2"/>
  <c r="AA246" i="2"/>
  <c r="Y246" i="2"/>
  <c r="X246" i="2"/>
  <c r="W246" i="2"/>
  <c r="V246" i="2"/>
  <c r="S246" i="2"/>
  <c r="R246" i="2"/>
  <c r="Q246" i="2"/>
  <c r="P246" i="2"/>
  <c r="O246" i="2"/>
  <c r="M246" i="2"/>
  <c r="L246" i="2"/>
  <c r="K246" i="2"/>
  <c r="J246" i="2"/>
  <c r="H246" i="2"/>
  <c r="G246" i="2"/>
  <c r="F246" i="2"/>
  <c r="E246" i="2"/>
  <c r="AO245" i="2"/>
  <c r="AN245" i="2"/>
  <c r="AO244" i="2"/>
  <c r="AN244" i="2"/>
  <c r="AK243" i="2"/>
  <c r="AL243" i="2" s="1"/>
  <c r="AO243" i="2" s="1"/>
  <c r="AE243" i="2"/>
  <c r="Z243" i="2"/>
  <c r="T243" i="2"/>
  <c r="N243" i="2"/>
  <c r="I243" i="2"/>
  <c r="AO242" i="2"/>
  <c r="AN242" i="2"/>
  <c r="AJ240" i="2"/>
  <c r="AI240" i="2"/>
  <c r="AH240" i="2"/>
  <c r="AG240" i="2"/>
  <c r="AF240" i="2"/>
  <c r="AD240" i="2"/>
  <c r="AC240" i="2"/>
  <c r="AB240" i="2"/>
  <c r="AE240" i="2" s="1"/>
  <c r="AA240" i="2"/>
  <c r="Y240" i="2"/>
  <c r="X240" i="2"/>
  <c r="W240" i="2"/>
  <c r="V240" i="2"/>
  <c r="S240" i="2"/>
  <c r="R240" i="2"/>
  <c r="Q240" i="2"/>
  <c r="P240" i="2"/>
  <c r="O240" i="2"/>
  <c r="M240" i="2"/>
  <c r="L240" i="2"/>
  <c r="K240" i="2"/>
  <c r="J240" i="2"/>
  <c r="H240" i="2"/>
  <c r="G240" i="2"/>
  <c r="F240" i="2"/>
  <c r="E240" i="2"/>
  <c r="E241" i="2" s="1"/>
  <c r="AO239" i="2"/>
  <c r="AN239" i="2"/>
  <c r="AO238" i="2"/>
  <c r="AN238" i="2"/>
  <c r="AK237" i="2"/>
  <c r="AE237" i="2"/>
  <c r="Z237" i="2"/>
  <c r="T237" i="2"/>
  <c r="N237" i="2"/>
  <c r="I237" i="2"/>
  <c r="AO236" i="2"/>
  <c r="AN236" i="2"/>
  <c r="AJ234" i="2"/>
  <c r="AI234" i="2"/>
  <c r="AH234" i="2"/>
  <c r="AG234" i="2"/>
  <c r="AF234" i="2"/>
  <c r="AD234" i="2"/>
  <c r="AC234" i="2"/>
  <c r="AB234" i="2"/>
  <c r="AA234" i="2"/>
  <c r="Y234" i="2"/>
  <c r="X234" i="2"/>
  <c r="W234" i="2"/>
  <c r="V234" i="2"/>
  <c r="S234" i="2"/>
  <c r="R234" i="2"/>
  <c r="Q234" i="2"/>
  <c r="P234" i="2"/>
  <c r="O234" i="2"/>
  <c r="M234" i="2"/>
  <c r="L234" i="2"/>
  <c r="K234" i="2"/>
  <c r="J234" i="2"/>
  <c r="H234" i="2"/>
  <c r="G234" i="2"/>
  <c r="F234" i="2"/>
  <c r="E234" i="2"/>
  <c r="E235" i="2" s="1"/>
  <c r="F235" i="2" s="1"/>
  <c r="AO233" i="2"/>
  <c r="AN233" i="2"/>
  <c r="AO232" i="2"/>
  <c r="AN232" i="2"/>
  <c r="AK231" i="2"/>
  <c r="AE231" i="2"/>
  <c r="Z231" i="2"/>
  <c r="T231" i="2"/>
  <c r="N231" i="2"/>
  <c r="I231" i="2"/>
  <c r="AO230" i="2"/>
  <c r="AN230" i="2"/>
  <c r="AJ228" i="2"/>
  <c r="AI228" i="2"/>
  <c r="AH228" i="2"/>
  <c r="AG228" i="2"/>
  <c r="AF228" i="2"/>
  <c r="AD228" i="2"/>
  <c r="AC228" i="2"/>
  <c r="AB228" i="2"/>
  <c r="AA228" i="2"/>
  <c r="AE228" i="2" s="1"/>
  <c r="Y228" i="2"/>
  <c r="X228" i="2"/>
  <c r="W228" i="2"/>
  <c r="V228" i="2"/>
  <c r="S228" i="2"/>
  <c r="R228" i="2"/>
  <c r="Q228" i="2"/>
  <c r="P228" i="2"/>
  <c r="O228" i="2"/>
  <c r="T228" i="2" s="1"/>
  <c r="M228" i="2"/>
  <c r="L228" i="2"/>
  <c r="K228" i="2"/>
  <c r="J228" i="2"/>
  <c r="H228" i="2"/>
  <c r="G228" i="2"/>
  <c r="F228" i="2"/>
  <c r="E228" i="2"/>
  <c r="E229" i="2" s="1"/>
  <c r="AO227" i="2"/>
  <c r="AN227" i="2"/>
  <c r="AO226" i="2"/>
  <c r="AN226" i="2"/>
  <c r="AK225" i="2"/>
  <c r="AE225" i="2"/>
  <c r="Z225" i="2"/>
  <c r="T225" i="2"/>
  <c r="N225" i="2"/>
  <c r="I225" i="2"/>
  <c r="AO224" i="2"/>
  <c r="AN224" i="2"/>
  <c r="AJ222" i="2"/>
  <c r="AI222" i="2"/>
  <c r="AH222" i="2"/>
  <c r="AG222" i="2"/>
  <c r="AF222" i="2"/>
  <c r="AD222" i="2"/>
  <c r="AC222" i="2"/>
  <c r="AB222" i="2"/>
  <c r="AA222" i="2"/>
  <c r="Y222" i="2"/>
  <c r="X222" i="2"/>
  <c r="W222" i="2"/>
  <c r="V222" i="2"/>
  <c r="S222" i="2"/>
  <c r="R222" i="2"/>
  <c r="Q222" i="2"/>
  <c r="P222" i="2"/>
  <c r="O222" i="2"/>
  <c r="M222" i="2"/>
  <c r="L222" i="2"/>
  <c r="K222" i="2"/>
  <c r="J222" i="2"/>
  <c r="H222" i="2"/>
  <c r="G222" i="2"/>
  <c r="F222" i="2"/>
  <c r="E222" i="2"/>
  <c r="E223" i="2" s="1"/>
  <c r="AO221" i="2"/>
  <c r="AN221" i="2"/>
  <c r="AO220" i="2"/>
  <c r="AN220" i="2"/>
  <c r="AK219" i="2"/>
  <c r="AE219" i="2"/>
  <c r="Z219" i="2"/>
  <c r="T219" i="2"/>
  <c r="N219" i="2"/>
  <c r="I219" i="2"/>
  <c r="AO218" i="2"/>
  <c r="AN218" i="2"/>
  <c r="AJ216" i="2"/>
  <c r="AI216" i="2"/>
  <c r="AH216" i="2"/>
  <c r="AG216" i="2"/>
  <c r="AF216" i="2"/>
  <c r="AD216" i="2"/>
  <c r="AC216" i="2"/>
  <c r="AB216" i="2"/>
  <c r="AA216" i="2"/>
  <c r="Y216" i="2"/>
  <c r="X216" i="2"/>
  <c r="W216" i="2"/>
  <c r="V216" i="2"/>
  <c r="S216" i="2"/>
  <c r="R216" i="2"/>
  <c r="Q216" i="2"/>
  <c r="P216" i="2"/>
  <c r="O216" i="2"/>
  <c r="M216" i="2"/>
  <c r="L216" i="2"/>
  <c r="K216" i="2"/>
  <c r="J216" i="2"/>
  <c r="H216" i="2"/>
  <c r="G216" i="2"/>
  <c r="F216" i="2"/>
  <c r="E216" i="2"/>
  <c r="E217" i="2" s="1"/>
  <c r="AO215" i="2"/>
  <c r="AN215" i="2"/>
  <c r="AO214" i="2"/>
  <c r="AN214" i="2"/>
  <c r="AK213" i="2"/>
  <c r="AE213" i="2"/>
  <c r="Z213" i="2"/>
  <c r="T213" i="2"/>
  <c r="N213" i="2"/>
  <c r="I213" i="2"/>
  <c r="AO212" i="2"/>
  <c r="AN212" i="2"/>
  <c r="AJ210" i="2"/>
  <c r="AI210" i="2"/>
  <c r="AH210" i="2"/>
  <c r="AG210" i="2"/>
  <c r="AF210" i="2"/>
  <c r="AD210" i="2"/>
  <c r="AC210" i="2"/>
  <c r="AB210" i="2"/>
  <c r="AA210" i="2"/>
  <c r="Y210" i="2"/>
  <c r="X210" i="2"/>
  <c r="W210" i="2"/>
  <c r="V210" i="2"/>
  <c r="S210" i="2"/>
  <c r="R210" i="2"/>
  <c r="Q210" i="2"/>
  <c r="P210" i="2"/>
  <c r="O210" i="2"/>
  <c r="M210" i="2"/>
  <c r="L210" i="2"/>
  <c r="K210" i="2"/>
  <c r="J210" i="2"/>
  <c r="H210" i="2"/>
  <c r="G210" i="2"/>
  <c r="F210" i="2"/>
  <c r="E210" i="2"/>
  <c r="E211" i="2" s="1"/>
  <c r="AO209" i="2"/>
  <c r="AN209" i="2"/>
  <c r="AO208" i="2"/>
  <c r="AN208" i="2"/>
  <c r="AK207" i="2"/>
  <c r="AE207" i="2"/>
  <c r="Z207" i="2"/>
  <c r="T207" i="2"/>
  <c r="N207" i="2"/>
  <c r="I207" i="2"/>
  <c r="AO206" i="2"/>
  <c r="AN206" i="2"/>
  <c r="AJ204" i="2"/>
  <c r="AI204" i="2"/>
  <c r="AH204" i="2"/>
  <c r="AG204" i="2"/>
  <c r="AF204" i="2"/>
  <c r="AD204" i="2"/>
  <c r="AC204" i="2"/>
  <c r="AB204" i="2"/>
  <c r="AA204" i="2"/>
  <c r="AE204" i="2" s="1"/>
  <c r="Y204" i="2"/>
  <c r="X204" i="2"/>
  <c r="W204" i="2"/>
  <c r="V204" i="2"/>
  <c r="S204" i="2"/>
  <c r="R204" i="2"/>
  <c r="Q204" i="2"/>
  <c r="P204" i="2"/>
  <c r="O204" i="2"/>
  <c r="M204" i="2"/>
  <c r="L204" i="2"/>
  <c r="K204" i="2"/>
  <c r="J204" i="2"/>
  <c r="H204" i="2"/>
  <c r="G204" i="2"/>
  <c r="F204" i="2"/>
  <c r="E204" i="2"/>
  <c r="E205" i="2" s="1"/>
  <c r="E206" i="2" s="1"/>
  <c r="AO203" i="2"/>
  <c r="AN203" i="2"/>
  <c r="AO202" i="2"/>
  <c r="AN202" i="2"/>
  <c r="AK201" i="2"/>
  <c r="AE201" i="2"/>
  <c r="Z201" i="2"/>
  <c r="T201" i="2"/>
  <c r="N201" i="2"/>
  <c r="I201" i="2"/>
  <c r="AO200" i="2"/>
  <c r="AN200" i="2"/>
  <c r="AJ198" i="2"/>
  <c r="AI198" i="2"/>
  <c r="AH198" i="2"/>
  <c r="AG198" i="2"/>
  <c r="AF198" i="2"/>
  <c r="AK198" i="2" s="1"/>
  <c r="AD198" i="2"/>
  <c r="AC198" i="2"/>
  <c r="AB198" i="2"/>
  <c r="AA198" i="2"/>
  <c r="Y198" i="2"/>
  <c r="X198" i="2"/>
  <c r="W198" i="2"/>
  <c r="V198" i="2"/>
  <c r="S198" i="2"/>
  <c r="R198" i="2"/>
  <c r="Q198" i="2"/>
  <c r="P198" i="2"/>
  <c r="O198" i="2"/>
  <c r="M198" i="2"/>
  <c r="L198" i="2"/>
  <c r="K198" i="2"/>
  <c r="J198" i="2"/>
  <c r="H198" i="2"/>
  <c r="G198" i="2"/>
  <c r="F198" i="2"/>
  <c r="E198" i="2"/>
  <c r="E199" i="2" s="1"/>
  <c r="AO197" i="2"/>
  <c r="AN197" i="2"/>
  <c r="AO196" i="2"/>
  <c r="AN196" i="2"/>
  <c r="AK195" i="2"/>
  <c r="AE195" i="2"/>
  <c r="Z195" i="2"/>
  <c r="T195" i="2"/>
  <c r="N195" i="2"/>
  <c r="I195" i="2"/>
  <c r="AO194" i="2"/>
  <c r="AN194" i="2"/>
  <c r="AJ192" i="2"/>
  <c r="AI192" i="2"/>
  <c r="AH192" i="2"/>
  <c r="AG192" i="2"/>
  <c r="AF192" i="2"/>
  <c r="AD192" i="2"/>
  <c r="AC192" i="2"/>
  <c r="AB192" i="2"/>
  <c r="AA192" i="2"/>
  <c r="Y192" i="2"/>
  <c r="X192" i="2"/>
  <c r="W192" i="2"/>
  <c r="V192" i="2"/>
  <c r="Z192" i="2" s="1"/>
  <c r="S192" i="2"/>
  <c r="R192" i="2"/>
  <c r="Q192" i="2"/>
  <c r="P192" i="2"/>
  <c r="O192" i="2"/>
  <c r="M192" i="2"/>
  <c r="L192" i="2"/>
  <c r="K192" i="2"/>
  <c r="J192" i="2"/>
  <c r="H192" i="2"/>
  <c r="G192" i="2"/>
  <c r="F192" i="2"/>
  <c r="E192" i="2"/>
  <c r="E193" i="2" s="1"/>
  <c r="AO191" i="2"/>
  <c r="AN191" i="2"/>
  <c r="AO190" i="2"/>
  <c r="AN190" i="2"/>
  <c r="AK189" i="2"/>
  <c r="AE189" i="2"/>
  <c r="Z189" i="2"/>
  <c r="T189" i="2"/>
  <c r="N189" i="2"/>
  <c r="I189" i="2"/>
  <c r="AO188" i="2"/>
  <c r="AN188" i="2"/>
  <c r="AJ186" i="2"/>
  <c r="AI186" i="2"/>
  <c r="AH186" i="2"/>
  <c r="AG186" i="2"/>
  <c r="AF186" i="2"/>
  <c r="AD186" i="2"/>
  <c r="AC186" i="2"/>
  <c r="AB186" i="2"/>
  <c r="AA186" i="2"/>
  <c r="Y186" i="2"/>
  <c r="X186" i="2"/>
  <c r="W186" i="2"/>
  <c r="V186" i="2"/>
  <c r="S186" i="2"/>
  <c r="R186" i="2"/>
  <c r="Q186" i="2"/>
  <c r="P186" i="2"/>
  <c r="O186" i="2"/>
  <c r="M186" i="2"/>
  <c r="L186" i="2"/>
  <c r="K186" i="2"/>
  <c r="J186" i="2"/>
  <c r="N186" i="2" s="1"/>
  <c r="H186" i="2"/>
  <c r="G186" i="2"/>
  <c r="F186" i="2"/>
  <c r="E186" i="2"/>
  <c r="E187" i="2" s="1"/>
  <c r="AO185" i="2"/>
  <c r="AN185" i="2"/>
  <c r="AO184" i="2"/>
  <c r="AN184" i="2"/>
  <c r="AK183" i="2"/>
  <c r="AE183" i="2"/>
  <c r="Z183" i="2"/>
  <c r="T183" i="2"/>
  <c r="N183" i="2"/>
  <c r="I183" i="2"/>
  <c r="AO182" i="2"/>
  <c r="AN182" i="2"/>
  <c r="AJ180" i="2"/>
  <c r="AI180" i="2"/>
  <c r="AH180" i="2"/>
  <c r="AG180" i="2"/>
  <c r="AF180" i="2"/>
  <c r="AD180" i="2"/>
  <c r="AC180" i="2"/>
  <c r="AB180" i="2"/>
  <c r="AA180" i="2"/>
  <c r="Y180" i="2"/>
  <c r="X180" i="2"/>
  <c r="W180" i="2"/>
  <c r="V180" i="2"/>
  <c r="S180" i="2"/>
  <c r="R180" i="2"/>
  <c r="Q180" i="2"/>
  <c r="P180" i="2"/>
  <c r="O180" i="2"/>
  <c r="M180" i="2"/>
  <c r="L180" i="2"/>
  <c r="K180" i="2"/>
  <c r="J180" i="2"/>
  <c r="H180" i="2"/>
  <c r="G180" i="2"/>
  <c r="F180" i="2"/>
  <c r="E180" i="2"/>
  <c r="E181" i="2" s="1"/>
  <c r="E182" i="2" s="1"/>
  <c r="AO179" i="2"/>
  <c r="AN179" i="2"/>
  <c r="AO178" i="2"/>
  <c r="AN178" i="2"/>
  <c r="AK177" i="2"/>
  <c r="AE177" i="2"/>
  <c r="Z177" i="2"/>
  <c r="T177" i="2"/>
  <c r="N177" i="2"/>
  <c r="I177" i="2"/>
  <c r="AO176" i="2"/>
  <c r="AN176" i="2"/>
  <c r="AJ174" i="2"/>
  <c r="AI174" i="2"/>
  <c r="AH174" i="2"/>
  <c r="AG174" i="2"/>
  <c r="AF174" i="2"/>
  <c r="AD174" i="2"/>
  <c r="AC174" i="2"/>
  <c r="AB174" i="2"/>
  <c r="AA174" i="2"/>
  <c r="Y174" i="2"/>
  <c r="X174" i="2"/>
  <c r="W174" i="2"/>
  <c r="V174" i="2"/>
  <c r="S174" i="2"/>
  <c r="R174" i="2"/>
  <c r="Q174" i="2"/>
  <c r="P174" i="2"/>
  <c r="O174" i="2"/>
  <c r="M174" i="2"/>
  <c r="L174" i="2"/>
  <c r="K174" i="2"/>
  <c r="J174" i="2"/>
  <c r="H174" i="2"/>
  <c r="G174" i="2"/>
  <c r="F174" i="2"/>
  <c r="E174" i="2"/>
  <c r="AO173" i="2"/>
  <c r="AN173" i="2"/>
  <c r="AO172" i="2"/>
  <c r="AN172" i="2"/>
  <c r="AK171" i="2"/>
  <c r="AE171" i="2"/>
  <c r="Z171" i="2"/>
  <c r="T171" i="2"/>
  <c r="N171" i="2"/>
  <c r="I171" i="2"/>
  <c r="AO170" i="2"/>
  <c r="AN170" i="2"/>
  <c r="AJ168" i="2"/>
  <c r="AI168" i="2"/>
  <c r="AH168" i="2"/>
  <c r="AG168" i="2"/>
  <c r="AF168" i="2"/>
  <c r="AD168" i="2"/>
  <c r="AC168" i="2"/>
  <c r="AB168" i="2"/>
  <c r="AA168" i="2"/>
  <c r="Y168" i="2"/>
  <c r="X168" i="2"/>
  <c r="W168" i="2"/>
  <c r="V168" i="2"/>
  <c r="S168" i="2"/>
  <c r="R168" i="2"/>
  <c r="Q168" i="2"/>
  <c r="P168" i="2"/>
  <c r="O168" i="2"/>
  <c r="M168" i="2"/>
  <c r="L168" i="2"/>
  <c r="K168" i="2"/>
  <c r="J168" i="2"/>
  <c r="H168" i="2"/>
  <c r="G168" i="2"/>
  <c r="F168" i="2"/>
  <c r="E168" i="2"/>
  <c r="E169" i="2" s="1"/>
  <c r="AO167" i="2"/>
  <c r="AN167" i="2"/>
  <c r="AO166" i="2"/>
  <c r="AN166" i="2"/>
  <c r="AK165" i="2"/>
  <c r="AL165" i="2" s="1"/>
  <c r="AO165" i="2" s="1"/>
  <c r="AE165" i="2"/>
  <c r="Z165" i="2"/>
  <c r="T165" i="2"/>
  <c r="U165" i="2" s="1"/>
  <c r="AN165" i="2" s="1"/>
  <c r="N165" i="2"/>
  <c r="I165" i="2"/>
  <c r="AO164" i="2"/>
  <c r="AN164" i="2"/>
  <c r="AJ162" i="2"/>
  <c r="AI162" i="2"/>
  <c r="AH162" i="2"/>
  <c r="AG162" i="2"/>
  <c r="AF162" i="2"/>
  <c r="AD162" i="2"/>
  <c r="AC162" i="2"/>
  <c r="AB162" i="2"/>
  <c r="AA162" i="2"/>
  <c r="Y162" i="2"/>
  <c r="X162" i="2"/>
  <c r="W162" i="2"/>
  <c r="V162" i="2"/>
  <c r="S162" i="2"/>
  <c r="R162" i="2"/>
  <c r="Q162" i="2"/>
  <c r="P162" i="2"/>
  <c r="O162" i="2"/>
  <c r="M162" i="2"/>
  <c r="L162" i="2"/>
  <c r="K162" i="2"/>
  <c r="J162" i="2"/>
  <c r="H162" i="2"/>
  <c r="G162" i="2"/>
  <c r="F162" i="2"/>
  <c r="E162" i="2"/>
  <c r="E163" i="2" s="1"/>
  <c r="AO161" i="2"/>
  <c r="AN161" i="2"/>
  <c r="AO160" i="2"/>
  <c r="AN160" i="2"/>
  <c r="AK159" i="2"/>
  <c r="AE159" i="2"/>
  <c r="Z159" i="2"/>
  <c r="T159" i="2"/>
  <c r="N159" i="2"/>
  <c r="I159" i="2"/>
  <c r="AO158" i="2"/>
  <c r="AN158" i="2"/>
  <c r="AJ156" i="2"/>
  <c r="AI156" i="2"/>
  <c r="AH156" i="2"/>
  <c r="AG156" i="2"/>
  <c r="AF156" i="2"/>
  <c r="AD156" i="2"/>
  <c r="AC156" i="2"/>
  <c r="AB156" i="2"/>
  <c r="AA156" i="2"/>
  <c r="Y156" i="2"/>
  <c r="X156" i="2"/>
  <c r="W156" i="2"/>
  <c r="V156" i="2"/>
  <c r="S156" i="2"/>
  <c r="R156" i="2"/>
  <c r="Q156" i="2"/>
  <c r="P156" i="2"/>
  <c r="O156" i="2"/>
  <c r="M156" i="2"/>
  <c r="L156" i="2"/>
  <c r="K156" i="2"/>
  <c r="J156" i="2"/>
  <c r="H156" i="2"/>
  <c r="G156" i="2"/>
  <c r="F156" i="2"/>
  <c r="E156" i="2"/>
  <c r="E157" i="2" s="1"/>
  <c r="AO155" i="2"/>
  <c r="AN155" i="2"/>
  <c r="AO154" i="2"/>
  <c r="AN154" i="2"/>
  <c r="AK153" i="2"/>
  <c r="AE153" i="2"/>
  <c r="Z153" i="2"/>
  <c r="T153" i="2"/>
  <c r="N153" i="2"/>
  <c r="I153" i="2"/>
  <c r="AO152" i="2"/>
  <c r="AN152" i="2"/>
  <c r="AJ150" i="2"/>
  <c r="AI150" i="2"/>
  <c r="AH150" i="2"/>
  <c r="AG150" i="2"/>
  <c r="AF150" i="2"/>
  <c r="AD150" i="2"/>
  <c r="AC150" i="2"/>
  <c r="AB150" i="2"/>
  <c r="AA150" i="2"/>
  <c r="Y150" i="2"/>
  <c r="X150" i="2"/>
  <c r="W150" i="2"/>
  <c r="V150" i="2"/>
  <c r="S150" i="2"/>
  <c r="R150" i="2"/>
  <c r="Q150" i="2"/>
  <c r="P150" i="2"/>
  <c r="O150" i="2"/>
  <c r="M150" i="2"/>
  <c r="L150" i="2"/>
  <c r="K150" i="2"/>
  <c r="J150" i="2"/>
  <c r="H150" i="2"/>
  <c r="G150" i="2"/>
  <c r="F150" i="2"/>
  <c r="E150" i="2"/>
  <c r="E151" i="2" s="1"/>
  <c r="AO149" i="2"/>
  <c r="AN149" i="2"/>
  <c r="AO148" i="2"/>
  <c r="AN148" i="2"/>
  <c r="AK147" i="2"/>
  <c r="AE147" i="2"/>
  <c r="Z147" i="2"/>
  <c r="T147" i="2"/>
  <c r="U147" i="2" s="1"/>
  <c r="AN147" i="2" s="1"/>
  <c r="N147" i="2"/>
  <c r="I147" i="2"/>
  <c r="AO146" i="2"/>
  <c r="AN146" i="2"/>
  <c r="AJ144" i="2"/>
  <c r="AI144" i="2"/>
  <c r="AH144" i="2"/>
  <c r="AG144" i="2"/>
  <c r="AF144" i="2"/>
  <c r="AD144" i="2"/>
  <c r="AC144" i="2"/>
  <c r="AB144" i="2"/>
  <c r="AA144" i="2"/>
  <c r="Y144" i="2"/>
  <c r="X144" i="2"/>
  <c r="W144" i="2"/>
  <c r="V144" i="2"/>
  <c r="S144" i="2"/>
  <c r="R144" i="2"/>
  <c r="Q144" i="2"/>
  <c r="P144" i="2"/>
  <c r="O144" i="2"/>
  <c r="M144" i="2"/>
  <c r="L144" i="2"/>
  <c r="K144" i="2"/>
  <c r="J144" i="2"/>
  <c r="H144" i="2"/>
  <c r="G144" i="2"/>
  <c r="F144" i="2"/>
  <c r="E144" i="2"/>
  <c r="E145" i="2" s="1"/>
  <c r="AO143" i="2"/>
  <c r="AN143" i="2"/>
  <c r="AO142" i="2"/>
  <c r="AN142" i="2"/>
  <c r="AK141" i="2"/>
  <c r="AL141" i="2" s="1"/>
  <c r="AO141" i="2" s="1"/>
  <c r="AE141" i="2"/>
  <c r="Z141" i="2"/>
  <c r="T141" i="2"/>
  <c r="N141" i="2"/>
  <c r="I141" i="2"/>
  <c r="AO140" i="2"/>
  <c r="AN140" i="2"/>
  <c r="AJ138" i="2"/>
  <c r="AI138" i="2"/>
  <c r="AH138" i="2"/>
  <c r="AG138" i="2"/>
  <c r="AF138" i="2"/>
  <c r="AE138" i="2"/>
  <c r="AD138" i="2"/>
  <c r="AC138" i="2"/>
  <c r="AB138" i="2"/>
  <c r="AA138" i="2"/>
  <c r="Y138" i="2"/>
  <c r="X138" i="2"/>
  <c r="W138" i="2"/>
  <c r="V138" i="2"/>
  <c r="S138" i="2"/>
  <c r="R138" i="2"/>
  <c r="Q138" i="2"/>
  <c r="P138" i="2"/>
  <c r="O138" i="2"/>
  <c r="M138" i="2"/>
  <c r="L138" i="2"/>
  <c r="K138" i="2"/>
  <c r="J138" i="2"/>
  <c r="H138" i="2"/>
  <c r="G138" i="2"/>
  <c r="I138" i="2" s="1"/>
  <c r="F138" i="2"/>
  <c r="E138" i="2"/>
  <c r="E139" i="2" s="1"/>
  <c r="AO137" i="2"/>
  <c r="AN137" i="2"/>
  <c r="AO136" i="2"/>
  <c r="AN136" i="2"/>
  <c r="AK135" i="2"/>
  <c r="AE135" i="2"/>
  <c r="Z135" i="2"/>
  <c r="T135" i="2"/>
  <c r="N135" i="2"/>
  <c r="I135" i="2"/>
  <c r="AO134" i="2"/>
  <c r="AN134" i="2"/>
  <c r="AJ132" i="2"/>
  <c r="AI132" i="2"/>
  <c r="AH132" i="2"/>
  <c r="AG132" i="2"/>
  <c r="AF132" i="2"/>
  <c r="AK132" i="2" s="1"/>
  <c r="AD132" i="2"/>
  <c r="AC132" i="2"/>
  <c r="AB132" i="2"/>
  <c r="AA132" i="2"/>
  <c r="Y132" i="2"/>
  <c r="X132" i="2"/>
  <c r="W132" i="2"/>
  <c r="V132" i="2"/>
  <c r="S132" i="2"/>
  <c r="R132" i="2"/>
  <c r="Q132" i="2"/>
  <c r="P132" i="2"/>
  <c r="O132" i="2"/>
  <c r="M132" i="2"/>
  <c r="L132" i="2"/>
  <c r="K132" i="2"/>
  <c r="J132" i="2"/>
  <c r="H132" i="2"/>
  <c r="I132" i="2" s="1"/>
  <c r="G132" i="2"/>
  <c r="F132" i="2"/>
  <c r="E132" i="2"/>
  <c r="E133" i="2" s="1"/>
  <c r="AO131" i="2"/>
  <c r="AN131" i="2"/>
  <c r="AO130" i="2"/>
  <c r="AN130" i="2"/>
  <c r="AK129" i="2"/>
  <c r="AE129" i="2"/>
  <c r="Z129" i="2"/>
  <c r="T129" i="2"/>
  <c r="N129" i="2"/>
  <c r="I129" i="2"/>
  <c r="AO128" i="2"/>
  <c r="AN128" i="2"/>
  <c r="AJ126" i="2"/>
  <c r="AI126" i="2"/>
  <c r="AH126" i="2"/>
  <c r="AG126" i="2"/>
  <c r="AF126" i="2"/>
  <c r="AD126" i="2"/>
  <c r="AC126" i="2"/>
  <c r="AB126" i="2"/>
  <c r="AA126" i="2"/>
  <c r="Y126" i="2"/>
  <c r="X126" i="2"/>
  <c r="W126" i="2"/>
  <c r="V126" i="2"/>
  <c r="S126" i="2"/>
  <c r="R126" i="2"/>
  <c r="Q126" i="2"/>
  <c r="P126" i="2"/>
  <c r="O126" i="2"/>
  <c r="M126" i="2"/>
  <c r="L126" i="2"/>
  <c r="K126" i="2"/>
  <c r="J126" i="2"/>
  <c r="H126" i="2"/>
  <c r="G126" i="2"/>
  <c r="I126" i="2" s="1"/>
  <c r="F126" i="2"/>
  <c r="E126" i="2"/>
  <c r="E127" i="2" s="1"/>
  <c r="AO125" i="2"/>
  <c r="AN125" i="2"/>
  <c r="AO124" i="2"/>
  <c r="AN124" i="2"/>
  <c r="AK123" i="2"/>
  <c r="AE123" i="2"/>
  <c r="Z123" i="2"/>
  <c r="T123" i="2"/>
  <c r="N123" i="2"/>
  <c r="I123" i="2"/>
  <c r="AO122" i="2"/>
  <c r="AN122" i="2"/>
  <c r="AJ120" i="2"/>
  <c r="AI120" i="2"/>
  <c r="AH120" i="2"/>
  <c r="AG120" i="2"/>
  <c r="AF120" i="2"/>
  <c r="AD120" i="2"/>
  <c r="AC120" i="2"/>
  <c r="AB120" i="2"/>
  <c r="AA120" i="2"/>
  <c r="Y120" i="2"/>
  <c r="X120" i="2"/>
  <c r="W120" i="2"/>
  <c r="V120" i="2"/>
  <c r="S120" i="2"/>
  <c r="R120" i="2"/>
  <c r="Q120" i="2"/>
  <c r="P120" i="2"/>
  <c r="O120" i="2"/>
  <c r="M120" i="2"/>
  <c r="L120" i="2"/>
  <c r="K120" i="2"/>
  <c r="J120" i="2"/>
  <c r="H120" i="2"/>
  <c r="G120" i="2"/>
  <c r="F120" i="2"/>
  <c r="E120" i="2"/>
  <c r="AO119" i="2"/>
  <c r="AN119" i="2"/>
  <c r="AO118" i="2"/>
  <c r="AN118" i="2"/>
  <c r="AK117" i="2"/>
  <c r="AE117" i="2"/>
  <c r="Z117" i="2"/>
  <c r="T117" i="2"/>
  <c r="N117" i="2"/>
  <c r="I117" i="2"/>
  <c r="AO116" i="2"/>
  <c r="AN116" i="2"/>
  <c r="AJ114" i="2"/>
  <c r="AI114" i="2"/>
  <c r="AH114" i="2"/>
  <c r="AG114" i="2"/>
  <c r="AF114" i="2"/>
  <c r="AD114" i="2"/>
  <c r="AC114" i="2"/>
  <c r="AB114" i="2"/>
  <c r="AA114" i="2"/>
  <c r="AE114" i="2" s="1"/>
  <c r="Y114" i="2"/>
  <c r="X114" i="2"/>
  <c r="W114" i="2"/>
  <c r="V114" i="2"/>
  <c r="S114" i="2"/>
  <c r="R114" i="2"/>
  <c r="Q114" i="2"/>
  <c r="P114" i="2"/>
  <c r="O114" i="2"/>
  <c r="M114" i="2"/>
  <c r="L114" i="2"/>
  <c r="K114" i="2"/>
  <c r="J114" i="2"/>
  <c r="H114" i="2"/>
  <c r="G114" i="2"/>
  <c r="F114" i="2"/>
  <c r="E114" i="2"/>
  <c r="AO113" i="2"/>
  <c r="AN113" i="2"/>
  <c r="AO112" i="2"/>
  <c r="AN112" i="2"/>
  <c r="AK111" i="2"/>
  <c r="AE111" i="2"/>
  <c r="Z111" i="2"/>
  <c r="T111" i="2"/>
  <c r="N111" i="2"/>
  <c r="I111" i="2"/>
  <c r="AO110" i="2"/>
  <c r="AN110" i="2"/>
  <c r="AJ108" i="2"/>
  <c r="AI108" i="2"/>
  <c r="AH108" i="2"/>
  <c r="AG108" i="2"/>
  <c r="AF108" i="2"/>
  <c r="AD108" i="2"/>
  <c r="AC108" i="2"/>
  <c r="AB108" i="2"/>
  <c r="AA108" i="2"/>
  <c r="Y108" i="2"/>
  <c r="X108" i="2"/>
  <c r="W108" i="2"/>
  <c r="V108" i="2"/>
  <c r="S108" i="2"/>
  <c r="R108" i="2"/>
  <c r="Q108" i="2"/>
  <c r="P108" i="2"/>
  <c r="O108" i="2"/>
  <c r="M108" i="2"/>
  <c r="L108" i="2"/>
  <c r="K108" i="2"/>
  <c r="J108" i="2"/>
  <c r="H108" i="2"/>
  <c r="G108" i="2"/>
  <c r="F108" i="2"/>
  <c r="E108" i="2"/>
  <c r="E109" i="2" s="1"/>
  <c r="AO107" i="2"/>
  <c r="AN107" i="2"/>
  <c r="AO106" i="2"/>
  <c r="AN106" i="2"/>
  <c r="AK105" i="2"/>
  <c r="AE105" i="2"/>
  <c r="Z105" i="2"/>
  <c r="T105" i="2"/>
  <c r="N105" i="2"/>
  <c r="I105" i="2"/>
  <c r="AO104" i="2"/>
  <c r="AN104" i="2"/>
  <c r="AJ102" i="2"/>
  <c r="AI102" i="2"/>
  <c r="AH102" i="2"/>
  <c r="AG102" i="2"/>
  <c r="AF102" i="2"/>
  <c r="AK102" i="2" s="1"/>
  <c r="AD102" i="2"/>
  <c r="AC102" i="2"/>
  <c r="AB102" i="2"/>
  <c r="AA102" i="2"/>
  <c r="Y102" i="2"/>
  <c r="X102" i="2"/>
  <c r="W102" i="2"/>
  <c r="Z102" i="2" s="1"/>
  <c r="V102" i="2"/>
  <c r="S102" i="2"/>
  <c r="R102" i="2"/>
  <c r="Q102" i="2"/>
  <c r="P102" i="2"/>
  <c r="O102" i="2"/>
  <c r="M102" i="2"/>
  <c r="L102" i="2"/>
  <c r="K102" i="2"/>
  <c r="J102" i="2"/>
  <c r="H102" i="2"/>
  <c r="G102" i="2"/>
  <c r="F102" i="2"/>
  <c r="E102" i="2"/>
  <c r="E103" i="2" s="1"/>
  <c r="AO101" i="2"/>
  <c r="AN101" i="2"/>
  <c r="AO100" i="2"/>
  <c r="AN100" i="2"/>
  <c r="AK99" i="2"/>
  <c r="AE99" i="2"/>
  <c r="Z99" i="2"/>
  <c r="T99" i="2"/>
  <c r="N99" i="2"/>
  <c r="I99" i="2"/>
  <c r="AO98" i="2"/>
  <c r="AN98" i="2"/>
  <c r="AJ96" i="2"/>
  <c r="AI96" i="2"/>
  <c r="AH96" i="2"/>
  <c r="AG96" i="2"/>
  <c r="AF96" i="2"/>
  <c r="AD96" i="2"/>
  <c r="AC96" i="2"/>
  <c r="AB96" i="2"/>
  <c r="AA96" i="2"/>
  <c r="Y96" i="2"/>
  <c r="X96" i="2"/>
  <c r="W96" i="2"/>
  <c r="V96" i="2"/>
  <c r="S96" i="2"/>
  <c r="R96" i="2"/>
  <c r="Q96" i="2"/>
  <c r="P96" i="2"/>
  <c r="O96" i="2"/>
  <c r="M96" i="2"/>
  <c r="L96" i="2"/>
  <c r="K96" i="2"/>
  <c r="J96" i="2"/>
  <c r="H96" i="2"/>
  <c r="G96" i="2"/>
  <c r="F96" i="2"/>
  <c r="E96" i="2"/>
  <c r="AO95" i="2"/>
  <c r="AN95" i="2"/>
  <c r="AO94" i="2"/>
  <c r="AN94" i="2"/>
  <c r="AK93" i="2"/>
  <c r="AE93" i="2"/>
  <c r="Z93" i="2"/>
  <c r="T93" i="2"/>
  <c r="N93" i="2"/>
  <c r="I93" i="2"/>
  <c r="AO92" i="2"/>
  <c r="AN92" i="2"/>
  <c r="AJ90" i="2"/>
  <c r="AI90" i="2"/>
  <c r="AH90" i="2"/>
  <c r="AG90" i="2"/>
  <c r="AF90" i="2"/>
  <c r="AD90" i="2"/>
  <c r="AC90" i="2"/>
  <c r="AB90" i="2"/>
  <c r="AA90" i="2"/>
  <c r="Y90" i="2"/>
  <c r="X90" i="2"/>
  <c r="W90" i="2"/>
  <c r="V90" i="2"/>
  <c r="S90" i="2"/>
  <c r="R90" i="2"/>
  <c r="Q90" i="2"/>
  <c r="P90" i="2"/>
  <c r="O90" i="2"/>
  <c r="M90" i="2"/>
  <c r="L90" i="2"/>
  <c r="K90" i="2"/>
  <c r="J90" i="2"/>
  <c r="H90" i="2"/>
  <c r="G90" i="2"/>
  <c r="F90" i="2"/>
  <c r="E90" i="2"/>
  <c r="AO89" i="2"/>
  <c r="AN89" i="2"/>
  <c r="AO88" i="2"/>
  <c r="AN88" i="2"/>
  <c r="AK87" i="2"/>
  <c r="AE87" i="2"/>
  <c r="Z87" i="2"/>
  <c r="T87" i="2"/>
  <c r="N87" i="2"/>
  <c r="I87" i="2"/>
  <c r="AO86" i="2"/>
  <c r="AN86" i="2"/>
  <c r="AJ84" i="2"/>
  <c r="AI84" i="2"/>
  <c r="AH84" i="2"/>
  <c r="AG84" i="2"/>
  <c r="AF84" i="2"/>
  <c r="AD84" i="2"/>
  <c r="AC84" i="2"/>
  <c r="AB84" i="2"/>
  <c r="AA84" i="2"/>
  <c r="Y84" i="2"/>
  <c r="X84" i="2"/>
  <c r="W84" i="2"/>
  <c r="V84" i="2"/>
  <c r="S84" i="2"/>
  <c r="R84" i="2"/>
  <c r="Q84" i="2"/>
  <c r="P84" i="2"/>
  <c r="O84" i="2"/>
  <c r="M84" i="2"/>
  <c r="L84" i="2"/>
  <c r="K84" i="2"/>
  <c r="J84" i="2"/>
  <c r="H84" i="2"/>
  <c r="G84" i="2"/>
  <c r="F84" i="2"/>
  <c r="E84" i="2"/>
  <c r="E85" i="2" s="1"/>
  <c r="AO83" i="2"/>
  <c r="AN83" i="2"/>
  <c r="AO82" i="2"/>
  <c r="AN82" i="2"/>
  <c r="AK81" i="2"/>
  <c r="AL81" i="2" s="1"/>
  <c r="AO81" i="2" s="1"/>
  <c r="AE81" i="2"/>
  <c r="Z81" i="2"/>
  <c r="T81" i="2"/>
  <c r="N81" i="2"/>
  <c r="I81" i="2"/>
  <c r="AO80" i="2"/>
  <c r="AN80" i="2"/>
  <c r="AJ78" i="2"/>
  <c r="AI78" i="2"/>
  <c r="AH78" i="2"/>
  <c r="AG78" i="2"/>
  <c r="AF78" i="2"/>
  <c r="AD78" i="2"/>
  <c r="AC78" i="2"/>
  <c r="AB78" i="2"/>
  <c r="AA78" i="2"/>
  <c r="Y78" i="2"/>
  <c r="X78" i="2"/>
  <c r="W78" i="2"/>
  <c r="V78" i="2"/>
  <c r="S78" i="2"/>
  <c r="R78" i="2"/>
  <c r="Q78" i="2"/>
  <c r="P78" i="2"/>
  <c r="O78" i="2"/>
  <c r="M78" i="2"/>
  <c r="L78" i="2"/>
  <c r="K78" i="2"/>
  <c r="J78" i="2"/>
  <c r="H78" i="2"/>
  <c r="G78" i="2"/>
  <c r="F78" i="2"/>
  <c r="E78" i="2"/>
  <c r="AO77" i="2"/>
  <c r="AN77" i="2"/>
  <c r="AO76" i="2"/>
  <c r="AN76" i="2"/>
  <c r="AK75" i="2"/>
  <c r="AE75" i="2"/>
  <c r="Z75" i="2"/>
  <c r="T75" i="2"/>
  <c r="N75" i="2"/>
  <c r="I75" i="2"/>
  <c r="AO74" i="2"/>
  <c r="AN74" i="2"/>
  <c r="AJ72" i="2"/>
  <c r="AI72" i="2"/>
  <c r="AH72" i="2"/>
  <c r="AG72" i="2"/>
  <c r="AF72" i="2"/>
  <c r="AD72" i="2"/>
  <c r="AC72" i="2"/>
  <c r="AB72" i="2"/>
  <c r="AA72" i="2"/>
  <c r="Y72" i="2"/>
  <c r="X72" i="2"/>
  <c r="W72" i="2"/>
  <c r="V72" i="2"/>
  <c r="S72" i="2"/>
  <c r="R72" i="2"/>
  <c r="Q72" i="2"/>
  <c r="P72" i="2"/>
  <c r="O72" i="2"/>
  <c r="M72" i="2"/>
  <c r="L72" i="2"/>
  <c r="K72" i="2"/>
  <c r="N72" i="2" s="1"/>
  <c r="J72" i="2"/>
  <c r="H72" i="2"/>
  <c r="G72" i="2"/>
  <c r="F72" i="2"/>
  <c r="E72" i="2"/>
  <c r="E73" i="2" s="1"/>
  <c r="AO71" i="2"/>
  <c r="AN71" i="2"/>
  <c r="AO70" i="2"/>
  <c r="AN70" i="2"/>
  <c r="AK69" i="2"/>
  <c r="AL69" i="2" s="1"/>
  <c r="AO69" i="2" s="1"/>
  <c r="AE69" i="2"/>
  <c r="Z69" i="2"/>
  <c r="T69" i="2"/>
  <c r="N69" i="2"/>
  <c r="I69" i="2"/>
  <c r="AO68" i="2"/>
  <c r="AN68" i="2"/>
  <c r="E67" i="2"/>
  <c r="AJ66" i="2"/>
  <c r="AI66" i="2"/>
  <c r="AH66" i="2"/>
  <c r="AG66" i="2"/>
  <c r="AF66" i="2"/>
  <c r="AD66" i="2"/>
  <c r="AC66" i="2"/>
  <c r="AB66" i="2"/>
  <c r="AA66" i="2"/>
  <c r="Y66" i="2"/>
  <c r="X66" i="2"/>
  <c r="W66" i="2"/>
  <c r="V66" i="2"/>
  <c r="S66" i="2"/>
  <c r="R66" i="2"/>
  <c r="Q66" i="2"/>
  <c r="P66" i="2"/>
  <c r="O66" i="2"/>
  <c r="M66" i="2"/>
  <c r="L66" i="2"/>
  <c r="K66" i="2"/>
  <c r="J66" i="2"/>
  <c r="H66" i="2"/>
  <c r="G66" i="2"/>
  <c r="F66" i="2"/>
  <c r="E66" i="2"/>
  <c r="AO65" i="2"/>
  <c r="AN65" i="2"/>
  <c r="AO64" i="2"/>
  <c r="AN64" i="2"/>
  <c r="AK63" i="2"/>
  <c r="AE63" i="2"/>
  <c r="Z63" i="2"/>
  <c r="T63" i="2"/>
  <c r="N63" i="2"/>
  <c r="I63" i="2"/>
  <c r="AO62" i="2"/>
  <c r="AN62" i="2"/>
  <c r="AJ60" i="2"/>
  <c r="AI60" i="2"/>
  <c r="AH60" i="2"/>
  <c r="AG60" i="2"/>
  <c r="AF60" i="2"/>
  <c r="AD60" i="2"/>
  <c r="AC60" i="2"/>
  <c r="AB60" i="2"/>
  <c r="AA60" i="2"/>
  <c r="Y60" i="2"/>
  <c r="Z60" i="2" s="1"/>
  <c r="X60" i="2"/>
  <c r="W60" i="2"/>
  <c r="V60" i="2"/>
  <c r="S60" i="2"/>
  <c r="R60" i="2"/>
  <c r="Q60" i="2"/>
  <c r="P60" i="2"/>
  <c r="O60" i="2"/>
  <c r="M60" i="2"/>
  <c r="L60" i="2"/>
  <c r="K60" i="2"/>
  <c r="J60" i="2"/>
  <c r="H60" i="2"/>
  <c r="G60" i="2"/>
  <c r="F60" i="2"/>
  <c r="E60" i="2"/>
  <c r="AO59" i="2"/>
  <c r="AN59" i="2"/>
  <c r="AO58" i="2"/>
  <c r="AN58" i="2"/>
  <c r="AK57" i="2"/>
  <c r="AE57" i="2"/>
  <c r="Z57" i="2"/>
  <c r="U57" i="2"/>
  <c r="AN57" i="2" s="1"/>
  <c r="T57" i="2"/>
  <c r="N57" i="2"/>
  <c r="I57" i="2"/>
  <c r="AO56" i="2"/>
  <c r="AN56" i="2"/>
  <c r="AJ54" i="2"/>
  <c r="AI54" i="2"/>
  <c r="AH54" i="2"/>
  <c r="AG54" i="2"/>
  <c r="AF54" i="2"/>
  <c r="AD54" i="2"/>
  <c r="AC54" i="2"/>
  <c r="AB54" i="2"/>
  <c r="AA54" i="2"/>
  <c r="Y54" i="2"/>
  <c r="X54" i="2"/>
  <c r="W54" i="2"/>
  <c r="V54" i="2"/>
  <c r="S54" i="2"/>
  <c r="R54" i="2"/>
  <c r="Q54" i="2"/>
  <c r="P54" i="2"/>
  <c r="O54" i="2"/>
  <c r="M54" i="2"/>
  <c r="L54" i="2"/>
  <c r="K54" i="2"/>
  <c r="J54" i="2"/>
  <c r="H54" i="2"/>
  <c r="G54" i="2"/>
  <c r="F54" i="2"/>
  <c r="E54" i="2"/>
  <c r="E55" i="2" s="1"/>
  <c r="E56" i="2" s="1"/>
  <c r="AO53" i="2"/>
  <c r="AN53" i="2"/>
  <c r="AO52" i="2"/>
  <c r="AN52" i="2"/>
  <c r="AK51" i="2"/>
  <c r="AE51" i="2"/>
  <c r="Z51" i="2"/>
  <c r="T51" i="2"/>
  <c r="N51" i="2"/>
  <c r="I51" i="2"/>
  <c r="AO50" i="2"/>
  <c r="AN50" i="2"/>
  <c r="AJ48" i="2"/>
  <c r="AI48" i="2"/>
  <c r="AH48" i="2"/>
  <c r="AG48" i="2"/>
  <c r="AF48" i="2"/>
  <c r="AD48" i="2"/>
  <c r="AC48" i="2"/>
  <c r="AB48" i="2"/>
  <c r="AA48" i="2"/>
  <c r="Y48" i="2"/>
  <c r="X48" i="2"/>
  <c r="W48" i="2"/>
  <c r="V48" i="2"/>
  <c r="S48" i="2"/>
  <c r="R48" i="2"/>
  <c r="Q48" i="2"/>
  <c r="P48" i="2"/>
  <c r="O48" i="2"/>
  <c r="M48" i="2"/>
  <c r="L48" i="2"/>
  <c r="K48" i="2"/>
  <c r="J48" i="2"/>
  <c r="H48" i="2"/>
  <c r="G48" i="2"/>
  <c r="F48" i="2"/>
  <c r="E48" i="2"/>
  <c r="I48" i="2" s="1"/>
  <c r="I49" i="2" s="1"/>
  <c r="AO47" i="2"/>
  <c r="AN47" i="2"/>
  <c r="AO46" i="2"/>
  <c r="AN46" i="2"/>
  <c r="AK45" i="2"/>
  <c r="AE45" i="2"/>
  <c r="Z45" i="2"/>
  <c r="T45" i="2"/>
  <c r="N45" i="2"/>
  <c r="I45" i="2"/>
  <c r="AO44" i="2"/>
  <c r="AN44" i="2"/>
  <c r="AJ42" i="2"/>
  <c r="AI42" i="2"/>
  <c r="AH42" i="2"/>
  <c r="AG42" i="2"/>
  <c r="AF42" i="2"/>
  <c r="AK42" i="2" s="1"/>
  <c r="AD42" i="2"/>
  <c r="AC42" i="2"/>
  <c r="AB42" i="2"/>
  <c r="AA42" i="2"/>
  <c r="Y42" i="2"/>
  <c r="X42" i="2"/>
  <c r="W42" i="2"/>
  <c r="V42" i="2"/>
  <c r="S42" i="2"/>
  <c r="R42" i="2"/>
  <c r="Q42" i="2"/>
  <c r="P42" i="2"/>
  <c r="O42" i="2"/>
  <c r="M42" i="2"/>
  <c r="L42" i="2"/>
  <c r="K42" i="2"/>
  <c r="J42" i="2"/>
  <c r="H42" i="2"/>
  <c r="G42" i="2"/>
  <c r="F42" i="2"/>
  <c r="E42" i="2"/>
  <c r="AO41" i="2"/>
  <c r="AN41" i="2"/>
  <c r="AO40" i="2"/>
  <c r="AN40" i="2"/>
  <c r="AK39" i="2"/>
  <c r="AE39" i="2"/>
  <c r="Z39" i="2"/>
  <c r="T39" i="2"/>
  <c r="N39" i="2"/>
  <c r="I39" i="2"/>
  <c r="AO38" i="2"/>
  <c r="AN38" i="2"/>
  <c r="AJ36" i="2"/>
  <c r="AI36" i="2"/>
  <c r="AH36" i="2"/>
  <c r="AG36" i="2"/>
  <c r="AF36" i="2"/>
  <c r="AD36" i="2"/>
  <c r="AC36" i="2"/>
  <c r="AB36" i="2"/>
  <c r="AE36" i="2" s="1"/>
  <c r="AA36" i="2"/>
  <c r="Y36" i="2"/>
  <c r="X36" i="2"/>
  <c r="W36" i="2"/>
  <c r="V36" i="2"/>
  <c r="S36" i="2"/>
  <c r="R36" i="2"/>
  <c r="Q36" i="2"/>
  <c r="P36" i="2"/>
  <c r="O36" i="2"/>
  <c r="M36" i="2"/>
  <c r="L36" i="2"/>
  <c r="K36" i="2"/>
  <c r="J36" i="2"/>
  <c r="H36" i="2"/>
  <c r="G36" i="2"/>
  <c r="F36" i="2"/>
  <c r="E36" i="2"/>
  <c r="AO35" i="2"/>
  <c r="AN35" i="2"/>
  <c r="AO34" i="2"/>
  <c r="AN34" i="2"/>
  <c r="AK33" i="2"/>
  <c r="AE33" i="2"/>
  <c r="Z33" i="2"/>
  <c r="T33" i="2"/>
  <c r="N33" i="2"/>
  <c r="I33" i="2"/>
  <c r="AO32" i="2"/>
  <c r="AN32" i="2"/>
  <c r="AJ30" i="2"/>
  <c r="AI30" i="2"/>
  <c r="AH30" i="2"/>
  <c r="AG30" i="2"/>
  <c r="AD30" i="2"/>
  <c r="AC30" i="2"/>
  <c r="AB30" i="2"/>
  <c r="AA30" i="2"/>
  <c r="Y30" i="2"/>
  <c r="X30" i="2"/>
  <c r="W30" i="2"/>
  <c r="V30" i="2"/>
  <c r="S30" i="2"/>
  <c r="R30" i="2"/>
  <c r="Q30" i="2"/>
  <c r="P30" i="2"/>
  <c r="M30" i="2"/>
  <c r="L30" i="2"/>
  <c r="K30" i="2"/>
  <c r="J30" i="2"/>
  <c r="H30" i="2"/>
  <c r="G30" i="2"/>
  <c r="F30" i="2"/>
  <c r="E30" i="2"/>
  <c r="E31" i="2" s="1"/>
  <c r="AO29" i="2"/>
  <c r="AN29" i="2"/>
  <c r="AO28" i="2"/>
  <c r="AN28" i="2"/>
  <c r="AK27" i="2"/>
  <c r="AE27" i="2"/>
  <c r="Z27" i="2"/>
  <c r="T27" i="2"/>
  <c r="N27" i="2"/>
  <c r="I27" i="2"/>
  <c r="U27" i="2" s="1"/>
  <c r="AN27" i="2" s="1"/>
  <c r="AL24" i="2" l="1"/>
  <c r="AO24" i="2" s="1"/>
  <c r="AN12" i="2"/>
  <c r="U13" i="2"/>
  <c r="N303" i="2"/>
  <c r="AE6" i="2"/>
  <c r="G7" i="2"/>
  <c r="G8" i="2" s="1"/>
  <c r="F8" i="2"/>
  <c r="AE24" i="2"/>
  <c r="AL12" i="2"/>
  <c r="AO12" i="2" s="1"/>
  <c r="N7" i="2"/>
  <c r="J7" i="2"/>
  <c r="AE102" i="2"/>
  <c r="U24" i="2"/>
  <c r="K13" i="2"/>
  <c r="J14" i="2"/>
  <c r="AN18" i="2"/>
  <c r="U19" i="2"/>
  <c r="AL27" i="2"/>
  <c r="AO27" i="2" s="1"/>
  <c r="T120" i="2"/>
  <c r="AK144" i="2"/>
  <c r="T150" i="2"/>
  <c r="E175" i="2"/>
  <c r="I174" i="2"/>
  <c r="I175" i="2" s="1"/>
  <c r="AL183" i="2"/>
  <c r="AO183" i="2" s="1"/>
  <c r="AE186" i="2"/>
  <c r="I24" i="2"/>
  <c r="I25" i="2" s="1"/>
  <c r="N13" i="2"/>
  <c r="AN6" i="2"/>
  <c r="U7" i="2"/>
  <c r="AE72" i="2"/>
  <c r="J19" i="2"/>
  <c r="N19" i="2"/>
  <c r="U45" i="2"/>
  <c r="AN45" i="2" s="1"/>
  <c r="N108" i="2"/>
  <c r="AK108" i="2"/>
  <c r="F14" i="2"/>
  <c r="G13" i="2"/>
  <c r="G14" i="2" s="1"/>
  <c r="H13" i="2"/>
  <c r="H14" i="2" s="1"/>
  <c r="AK6" i="2"/>
  <c r="AL33" i="2"/>
  <c r="AO33" i="2" s="1"/>
  <c r="T54" i="2"/>
  <c r="U54" i="2" s="1"/>
  <c r="N132" i="2"/>
  <c r="AK138" i="2"/>
  <c r="AE150" i="2"/>
  <c r="AE180" i="2"/>
  <c r="T204" i="2"/>
  <c r="AK222" i="2"/>
  <c r="AE270" i="2"/>
  <c r="N276" i="2"/>
  <c r="Z276" i="2"/>
  <c r="Z297" i="2"/>
  <c r="AC300" i="2"/>
  <c r="AG300" i="2"/>
  <c r="Z303" i="2"/>
  <c r="AK303" i="2"/>
  <c r="E305" i="2"/>
  <c r="O305" i="2"/>
  <c r="Y305" i="2"/>
  <c r="AI305" i="2"/>
  <c r="E19" i="2"/>
  <c r="E8" i="2"/>
  <c r="AL231" i="2"/>
  <c r="AO231" i="2" s="1"/>
  <c r="AK246" i="2"/>
  <c r="T252" i="2"/>
  <c r="I302" i="2"/>
  <c r="U302" i="2" s="1"/>
  <c r="AN302" i="2" s="1"/>
  <c r="AL117" i="2"/>
  <c r="AO117" i="2" s="1"/>
  <c r="Z126" i="2"/>
  <c r="AK36" i="2"/>
  <c r="U39" i="2"/>
  <c r="AN39" i="2" s="1"/>
  <c r="AE48" i="2"/>
  <c r="U75" i="2"/>
  <c r="AN75" i="2" s="1"/>
  <c r="T78" i="2"/>
  <c r="N180" i="2"/>
  <c r="U219" i="2"/>
  <c r="AN219" i="2" s="1"/>
  <c r="AE252" i="2"/>
  <c r="U273" i="2"/>
  <c r="AN273" i="2" s="1"/>
  <c r="I303" i="2"/>
  <c r="T303" i="2"/>
  <c r="AE78" i="2"/>
  <c r="AE162" i="2"/>
  <c r="AE222" i="2"/>
  <c r="AK234" i="2"/>
  <c r="I246" i="2"/>
  <c r="I247" i="2" s="1"/>
  <c r="AE276" i="2"/>
  <c r="AE297" i="2"/>
  <c r="AH300" i="2"/>
  <c r="AE303" i="2"/>
  <c r="AK90" i="2"/>
  <c r="Z30" i="2"/>
  <c r="T36" i="2"/>
  <c r="I96" i="2"/>
  <c r="I97" i="2" s="1"/>
  <c r="U123" i="2"/>
  <c r="AN123" i="2" s="1"/>
  <c r="U153" i="2"/>
  <c r="AN153" i="2" s="1"/>
  <c r="Z156" i="2"/>
  <c r="Z174" i="2"/>
  <c r="AK174" i="2"/>
  <c r="AL195" i="2"/>
  <c r="AO195" i="2" s="1"/>
  <c r="Z210" i="2"/>
  <c r="AK210" i="2"/>
  <c r="T270" i="2"/>
  <c r="Z270" i="2"/>
  <c r="AL270" i="2" s="1"/>
  <c r="AO270" i="2" s="1"/>
  <c r="I298" i="2"/>
  <c r="T298" i="2"/>
  <c r="N302" i="2"/>
  <c r="AK120" i="2"/>
  <c r="AK30" i="2"/>
  <c r="I36" i="2"/>
  <c r="I37" i="2" s="1"/>
  <c r="N84" i="2"/>
  <c r="AL105" i="2"/>
  <c r="AO105" i="2" s="1"/>
  <c r="AK60" i="2"/>
  <c r="AE66" i="2"/>
  <c r="AL129" i="2"/>
  <c r="AO129" i="2" s="1"/>
  <c r="AE156" i="2"/>
  <c r="AL159" i="2"/>
  <c r="AO159" i="2" s="1"/>
  <c r="Z168" i="2"/>
  <c r="AK168" i="2"/>
  <c r="U177" i="2"/>
  <c r="AN177" i="2" s="1"/>
  <c r="Z204" i="2"/>
  <c r="AL213" i="2"/>
  <c r="AO213" i="2" s="1"/>
  <c r="AE216" i="2"/>
  <c r="T246" i="2"/>
  <c r="U246" i="2" s="1"/>
  <c r="Z258" i="2"/>
  <c r="AK258" i="2"/>
  <c r="T264" i="2"/>
  <c r="N282" i="2"/>
  <c r="N283" i="2" s="1"/>
  <c r="U291" i="2"/>
  <c r="AN291" i="2" s="1"/>
  <c r="AE298" i="2"/>
  <c r="Z302" i="2"/>
  <c r="AK302" i="2"/>
  <c r="AL302" i="2" s="1"/>
  <c r="AO302" i="2" s="1"/>
  <c r="E25" i="2"/>
  <c r="E230" i="2"/>
  <c r="F229" i="2"/>
  <c r="F230" i="2" s="1"/>
  <c r="E254" i="2"/>
  <c r="F253" i="2"/>
  <c r="F254" i="2" s="1"/>
  <c r="E128" i="2"/>
  <c r="F127" i="2"/>
  <c r="AL30" i="2"/>
  <c r="AO30" i="2" s="1"/>
  <c r="N114" i="2"/>
  <c r="I288" i="2"/>
  <c r="I289" i="2" s="1"/>
  <c r="AL39" i="2"/>
  <c r="AO39" i="2" s="1"/>
  <c r="AL51" i="2"/>
  <c r="AO51" i="2" s="1"/>
  <c r="I54" i="2"/>
  <c r="I55" i="2" s="1"/>
  <c r="AE54" i="2"/>
  <c r="I66" i="2"/>
  <c r="I67" i="2" s="1"/>
  <c r="Z96" i="2"/>
  <c r="U99" i="2"/>
  <c r="AN99" i="2" s="1"/>
  <c r="U111" i="2"/>
  <c r="AN111" i="2" s="1"/>
  <c r="T114" i="2"/>
  <c r="U141" i="2"/>
  <c r="AN141" i="2" s="1"/>
  <c r="T144" i="2"/>
  <c r="I156" i="2"/>
  <c r="I157" i="2" s="1"/>
  <c r="N162" i="2"/>
  <c r="Z162" i="2"/>
  <c r="U207" i="2"/>
  <c r="AN207" i="2" s="1"/>
  <c r="T210" i="2"/>
  <c r="AL219" i="2"/>
  <c r="AO219" i="2" s="1"/>
  <c r="T222" i="2"/>
  <c r="I228" i="2"/>
  <c r="I229" i="2" s="1"/>
  <c r="T240" i="2"/>
  <c r="U255" i="2"/>
  <c r="AN255" i="2" s="1"/>
  <c r="T258" i="2"/>
  <c r="AE264" i="2"/>
  <c r="AL273" i="2"/>
  <c r="AO273" i="2" s="1"/>
  <c r="I282" i="2"/>
  <c r="I283" i="2" s="1"/>
  <c r="T282" i="2"/>
  <c r="U282" i="2" s="1"/>
  <c r="AN282" i="2" s="1"/>
  <c r="AL285" i="2"/>
  <c r="AO285" i="2" s="1"/>
  <c r="AL291" i="2"/>
  <c r="AO291" i="2" s="1"/>
  <c r="AK297" i="2"/>
  <c r="M300" i="2"/>
  <c r="X300" i="2"/>
  <c r="F305" i="2"/>
  <c r="P305" i="2"/>
  <c r="AA305" i="2"/>
  <c r="AE305" i="2" s="1"/>
  <c r="AJ305" i="2"/>
  <c r="AK54" i="2"/>
  <c r="U117" i="2"/>
  <c r="AN117" i="2" s="1"/>
  <c r="AL45" i="2"/>
  <c r="AO45" i="2" s="1"/>
  <c r="T48" i="2"/>
  <c r="E49" i="2"/>
  <c r="I72" i="2"/>
  <c r="I73" i="2" s="1"/>
  <c r="AK78" i="2"/>
  <c r="T84" i="2"/>
  <c r="AE96" i="2"/>
  <c r="AK114" i="2"/>
  <c r="U135" i="2"/>
  <c r="AN135" i="2" s="1"/>
  <c r="T138" i="2"/>
  <c r="AL147" i="2"/>
  <c r="AO147" i="2" s="1"/>
  <c r="N156" i="2"/>
  <c r="AK162" i="2"/>
  <c r="N168" i="2"/>
  <c r="U171" i="2"/>
  <c r="AN171" i="2" s="1"/>
  <c r="Z180" i="2"/>
  <c r="Z186" i="2"/>
  <c r="AK186" i="2"/>
  <c r="AK192" i="2"/>
  <c r="I222" i="2"/>
  <c r="I223" i="2" s="1"/>
  <c r="AL237" i="2"/>
  <c r="AO237" i="2" s="1"/>
  <c r="AK240" i="2"/>
  <c r="AE246" i="2"/>
  <c r="AL249" i="2"/>
  <c r="AO249" i="2" s="1"/>
  <c r="G253" i="2"/>
  <c r="G254" i="2" s="1"/>
  <c r="AL261" i="2"/>
  <c r="AO261" i="2" s="1"/>
  <c r="AL267" i="2"/>
  <c r="AO267" i="2" s="1"/>
  <c r="N288" i="2"/>
  <c r="N294" i="2"/>
  <c r="AE294" i="2"/>
  <c r="E300" i="2"/>
  <c r="E301" i="2" s="1"/>
  <c r="O300" i="2"/>
  <c r="Y300" i="2"/>
  <c r="Z300" i="2" s="1"/>
  <c r="AI300" i="2"/>
  <c r="G305" i="2"/>
  <c r="Q305" i="2"/>
  <c r="AB305" i="2"/>
  <c r="AK84" i="2"/>
  <c r="N297" i="2"/>
  <c r="N54" i="2"/>
  <c r="AK66" i="2"/>
  <c r="E97" i="2"/>
  <c r="I102" i="2"/>
  <c r="I103" i="2" s="1"/>
  <c r="I127" i="2"/>
  <c r="AE126" i="2"/>
  <c r="N150" i="2"/>
  <c r="T168" i="2"/>
  <c r="AE192" i="2"/>
  <c r="I204" i="2"/>
  <c r="I205" i="2" s="1"/>
  <c r="N228" i="2"/>
  <c r="E247" i="2"/>
  <c r="E248" i="2" s="1"/>
  <c r="AK276" i="2"/>
  <c r="AK288" i="2"/>
  <c r="AL288" i="2" s="1"/>
  <c r="AO288" i="2" s="1"/>
  <c r="F300" i="2"/>
  <c r="P300" i="2"/>
  <c r="AA300" i="2"/>
  <c r="AJ300" i="2"/>
  <c r="H305" i="2"/>
  <c r="R305" i="2"/>
  <c r="AC305" i="2"/>
  <c r="AK216" i="2"/>
  <c r="AL216" i="2" s="1"/>
  <c r="AO216" i="2" s="1"/>
  <c r="U243" i="2"/>
  <c r="AN243" i="2" s="1"/>
  <c r="T30" i="2"/>
  <c r="AE30" i="2"/>
  <c r="N36" i="2"/>
  <c r="U36" i="2" s="1"/>
  <c r="AE90" i="2"/>
  <c r="I139" i="2"/>
  <c r="AE144" i="2"/>
  <c r="Z150" i="2"/>
  <c r="AL150" i="2" s="1"/>
  <c r="AO150" i="2" s="1"/>
  <c r="AK150" i="2"/>
  <c r="AK156" i="2"/>
  <c r="U159" i="2"/>
  <c r="AN159" i="2" s="1"/>
  <c r="T162" i="2"/>
  <c r="AE174" i="2"/>
  <c r="U183" i="2"/>
  <c r="AN183" i="2" s="1"/>
  <c r="I198" i="2"/>
  <c r="I199" i="2" s="1"/>
  <c r="AL207" i="2"/>
  <c r="AO207" i="2" s="1"/>
  <c r="AE210" i="2"/>
  <c r="AL210" i="2" s="1"/>
  <c r="AO210" i="2" s="1"/>
  <c r="N216" i="2"/>
  <c r="Z216" i="2"/>
  <c r="N222" i="2"/>
  <c r="U222" i="2" s="1"/>
  <c r="AN222" i="2" s="1"/>
  <c r="I234" i="2"/>
  <c r="I235" i="2" s="1"/>
  <c r="AE234" i="2"/>
  <c r="N252" i="2"/>
  <c r="AL255" i="2"/>
  <c r="AO255" i="2" s="1"/>
  <c r="AE258" i="2"/>
  <c r="N264" i="2"/>
  <c r="U279" i="2"/>
  <c r="AN279" i="2" s="1"/>
  <c r="Z282" i="2"/>
  <c r="AL282" i="2" s="1"/>
  <c r="AO282" i="2" s="1"/>
  <c r="AK282" i="2"/>
  <c r="Z288" i="2"/>
  <c r="I297" i="2"/>
  <c r="G300" i="2"/>
  <c r="Q300" i="2"/>
  <c r="AB300" i="2"/>
  <c r="J305" i="2"/>
  <c r="S305" i="2"/>
  <c r="AD305" i="2"/>
  <c r="U228" i="2"/>
  <c r="U33" i="2"/>
  <c r="AN33" i="2" s="1"/>
  <c r="Z138" i="2"/>
  <c r="AL138" i="2" s="1"/>
  <c r="AO138" i="2" s="1"/>
  <c r="AL153" i="2"/>
  <c r="AO153" i="2" s="1"/>
  <c r="U261" i="2"/>
  <c r="AN261" i="2" s="1"/>
  <c r="I30" i="2"/>
  <c r="I31" i="2" s="1"/>
  <c r="N42" i="2"/>
  <c r="Z42" i="2"/>
  <c r="N48" i="2"/>
  <c r="Z48" i="2"/>
  <c r="U51" i="2"/>
  <c r="AN51" i="2" s="1"/>
  <c r="Z66" i="2"/>
  <c r="Z78" i="2"/>
  <c r="AE84" i="2"/>
  <c r="N96" i="2"/>
  <c r="N97" i="2" s="1"/>
  <c r="T96" i="2"/>
  <c r="AE108" i="2"/>
  <c r="N126" i="2"/>
  <c r="AL135" i="2"/>
  <c r="AO135" i="2" s="1"/>
  <c r="N144" i="2"/>
  <c r="AL171" i="2"/>
  <c r="AO171" i="2" s="1"/>
  <c r="AL189" i="2"/>
  <c r="AO189" i="2" s="1"/>
  <c r="N204" i="2"/>
  <c r="U204" i="2" s="1"/>
  <c r="U225" i="2"/>
  <c r="AN225" i="2" s="1"/>
  <c r="Z228" i="2"/>
  <c r="N234" i="2"/>
  <c r="N258" i="2"/>
  <c r="Z264" i="2"/>
  <c r="AK264" i="2"/>
  <c r="AL264" i="2" s="1"/>
  <c r="AO264" i="2" s="1"/>
  <c r="T297" i="2"/>
  <c r="H300" i="2"/>
  <c r="R300" i="2"/>
  <c r="K305" i="2"/>
  <c r="V305" i="2"/>
  <c r="AF305" i="2"/>
  <c r="U93" i="2"/>
  <c r="AN93" i="2" s="1"/>
  <c r="U195" i="2"/>
  <c r="AN195" i="2" s="1"/>
  <c r="U231" i="2"/>
  <c r="AN231" i="2" s="1"/>
  <c r="AE288" i="2"/>
  <c r="Z36" i="2"/>
  <c r="N90" i="2"/>
  <c r="Z90" i="2"/>
  <c r="Z114" i="2"/>
  <c r="Z120" i="2"/>
  <c r="I133" i="2"/>
  <c r="J133" i="2" s="1"/>
  <c r="AE132" i="2"/>
  <c r="N138" i="2"/>
  <c r="Z144" i="2"/>
  <c r="T156" i="2"/>
  <c r="I162" i="2"/>
  <c r="I163" i="2" s="1"/>
  <c r="AE168" i="2"/>
  <c r="AL168" i="2" s="1"/>
  <c r="AO168" i="2" s="1"/>
  <c r="I180" i="2"/>
  <c r="N198" i="2"/>
  <c r="N199" i="2" s="1"/>
  <c r="U213" i="2"/>
  <c r="AN213" i="2" s="1"/>
  <c r="F223" i="2"/>
  <c r="H223" i="2" s="1"/>
  <c r="H224" i="2" s="1"/>
  <c r="N240" i="2"/>
  <c r="Z240" i="2"/>
  <c r="N246" i="2"/>
  <c r="Z246" i="2"/>
  <c r="U249" i="2"/>
  <c r="AN249" i="2" s="1"/>
  <c r="Z252" i="2"/>
  <c r="AL252" i="2" s="1"/>
  <c r="AO252" i="2" s="1"/>
  <c r="AK252" i="2"/>
  <c r="T276" i="2"/>
  <c r="U285" i="2"/>
  <c r="AN285" i="2" s="1"/>
  <c r="T288" i="2"/>
  <c r="U288" i="2" s="1"/>
  <c r="T294" i="2"/>
  <c r="AK294" i="2"/>
  <c r="AL294" i="2" s="1"/>
  <c r="AO294" i="2" s="1"/>
  <c r="J300" i="2"/>
  <c r="S300" i="2"/>
  <c r="AD300" i="2"/>
  <c r="L305" i="2"/>
  <c r="N305" i="2" s="1"/>
  <c r="W305" i="2"/>
  <c r="AG305" i="2"/>
  <c r="J31" i="2"/>
  <c r="J37" i="2"/>
  <c r="N55" i="2"/>
  <c r="J55" i="2"/>
  <c r="E32" i="2"/>
  <c r="F31" i="2"/>
  <c r="J97" i="2"/>
  <c r="AK48" i="2"/>
  <c r="AL48" i="2" s="1"/>
  <c r="AO48" i="2" s="1"/>
  <c r="AE42" i="2"/>
  <c r="AL42" i="2" s="1"/>
  <c r="AO42" i="2" s="1"/>
  <c r="J67" i="2"/>
  <c r="T72" i="2"/>
  <c r="U72" i="2" s="1"/>
  <c r="E37" i="2"/>
  <c r="T42" i="2"/>
  <c r="N30" i="2"/>
  <c r="U30" i="2" s="1"/>
  <c r="N66" i="2"/>
  <c r="N67" i="2" s="1"/>
  <c r="N73" i="2"/>
  <c r="J73" i="2"/>
  <c r="F49" i="2"/>
  <c r="E50" i="2"/>
  <c r="E61" i="2"/>
  <c r="I60" i="2"/>
  <c r="I61" i="2" s="1"/>
  <c r="AL36" i="2"/>
  <c r="AO36" i="2" s="1"/>
  <c r="N49" i="2"/>
  <c r="J49" i="2"/>
  <c r="AL75" i="2"/>
  <c r="AO75" i="2" s="1"/>
  <c r="AL78" i="2"/>
  <c r="AO78" i="2" s="1"/>
  <c r="E43" i="2"/>
  <c r="I42" i="2"/>
  <c r="I43" i="2" s="1"/>
  <c r="AL102" i="2"/>
  <c r="AO102" i="2" s="1"/>
  <c r="F128" i="2"/>
  <c r="H127" i="2"/>
  <c r="H128" i="2" s="1"/>
  <c r="G127" i="2"/>
  <c r="G128" i="2" s="1"/>
  <c r="F151" i="2"/>
  <c r="E152" i="2"/>
  <c r="U63" i="2"/>
  <c r="AN63" i="2" s="1"/>
  <c r="U69" i="2"/>
  <c r="AN69" i="2" s="1"/>
  <c r="J103" i="2"/>
  <c r="N103" i="2"/>
  <c r="Z72" i="2"/>
  <c r="E74" i="2"/>
  <c r="F73" i="2"/>
  <c r="AL87" i="2"/>
  <c r="AO87" i="2" s="1"/>
  <c r="AL90" i="2"/>
  <c r="AO90" i="2" s="1"/>
  <c r="AK96" i="2"/>
  <c r="AL111" i="2"/>
  <c r="AO111" i="2" s="1"/>
  <c r="F55" i="2"/>
  <c r="AL57" i="2"/>
  <c r="AO57" i="2" s="1"/>
  <c r="T60" i="2"/>
  <c r="AE60" i="2"/>
  <c r="AL60" i="2" s="1"/>
  <c r="AO60" i="2" s="1"/>
  <c r="AK72" i="2"/>
  <c r="I84" i="2"/>
  <c r="I85" i="2" s="1"/>
  <c r="N102" i="2"/>
  <c r="E104" i="2"/>
  <c r="F103" i="2"/>
  <c r="T132" i="2"/>
  <c r="U132" i="2" s="1"/>
  <c r="Z54" i="2"/>
  <c r="N60" i="2"/>
  <c r="AL63" i="2"/>
  <c r="AO63" i="2" s="1"/>
  <c r="T66" i="2"/>
  <c r="N78" i="2"/>
  <c r="F85" i="2"/>
  <c r="E86" i="2"/>
  <c r="F109" i="2"/>
  <c r="E110" i="2"/>
  <c r="E68" i="2"/>
  <c r="F67" i="2"/>
  <c r="E79" i="2"/>
  <c r="I78" i="2"/>
  <c r="I79" i="2" s="1"/>
  <c r="U81" i="2"/>
  <c r="AN81" i="2" s="1"/>
  <c r="I108" i="2"/>
  <c r="I109" i="2" s="1"/>
  <c r="J127" i="2"/>
  <c r="N127" i="2"/>
  <c r="AE120" i="2"/>
  <c r="U87" i="2"/>
  <c r="AN87" i="2" s="1"/>
  <c r="AL93" i="2"/>
  <c r="AO93" i="2" s="1"/>
  <c r="E115" i="2"/>
  <c r="I114" i="2"/>
  <c r="I115" i="2" s="1"/>
  <c r="N120" i="2"/>
  <c r="AL123" i="2"/>
  <c r="AO123" i="2" s="1"/>
  <c r="E91" i="2"/>
  <c r="I90" i="2"/>
  <c r="I91" i="2" s="1"/>
  <c r="T102" i="2"/>
  <c r="U102" i="2" s="1"/>
  <c r="U105" i="2"/>
  <c r="AN105" i="2" s="1"/>
  <c r="E134" i="2"/>
  <c r="F133" i="2"/>
  <c r="T90" i="2"/>
  <c r="AL99" i="2"/>
  <c r="AO99" i="2" s="1"/>
  <c r="Z108" i="2"/>
  <c r="AL108" i="2" s="1"/>
  <c r="AO108" i="2" s="1"/>
  <c r="E121" i="2"/>
  <c r="I120" i="2"/>
  <c r="I121" i="2" s="1"/>
  <c r="Z84" i="2"/>
  <c r="AL84" i="2" s="1"/>
  <c r="AO84" i="2" s="1"/>
  <c r="AK126" i="2"/>
  <c r="T108" i="2"/>
  <c r="T126" i="2"/>
  <c r="U126" i="2" s="1"/>
  <c r="U129" i="2"/>
  <c r="AN129" i="2" s="1"/>
  <c r="Z132" i="2"/>
  <c r="AL132" i="2" s="1"/>
  <c r="AO132" i="2" s="1"/>
  <c r="F199" i="2"/>
  <c r="E200" i="2"/>
  <c r="E146" i="2"/>
  <c r="F145" i="2"/>
  <c r="J157" i="2"/>
  <c r="N157" i="2"/>
  <c r="F211" i="2"/>
  <c r="E212" i="2"/>
  <c r="U210" i="2"/>
  <c r="E140" i="2"/>
  <c r="F139" i="2"/>
  <c r="F175" i="2"/>
  <c r="E176" i="2"/>
  <c r="E170" i="2"/>
  <c r="F169" i="2"/>
  <c r="J139" i="2"/>
  <c r="N139" i="2"/>
  <c r="E164" i="2"/>
  <c r="F163" i="2"/>
  <c r="U162" i="2"/>
  <c r="F187" i="2"/>
  <c r="E188" i="2"/>
  <c r="U223" i="2"/>
  <c r="E158" i="2"/>
  <c r="F157" i="2"/>
  <c r="U156" i="2"/>
  <c r="J163" i="2"/>
  <c r="N163" i="2"/>
  <c r="AL174" i="2"/>
  <c r="AO174" i="2" s="1"/>
  <c r="I186" i="2"/>
  <c r="I187" i="2" s="1"/>
  <c r="AE198" i="2"/>
  <c r="N174" i="2"/>
  <c r="N175" i="2" s="1"/>
  <c r="AL201" i="2"/>
  <c r="AO201" i="2" s="1"/>
  <c r="AK180" i="2"/>
  <c r="AL180" i="2" s="1"/>
  <c r="AO180" i="2" s="1"/>
  <c r="N192" i="2"/>
  <c r="I144" i="2"/>
  <c r="I145" i="2" s="1"/>
  <c r="I168" i="2"/>
  <c r="I169" i="2" s="1"/>
  <c r="J175" i="2"/>
  <c r="J199" i="2"/>
  <c r="I210" i="2"/>
  <c r="I211" i="2" s="1"/>
  <c r="T180" i="2"/>
  <c r="Z198" i="2"/>
  <c r="N210" i="2"/>
  <c r="J223" i="2"/>
  <c r="U229" i="2"/>
  <c r="AN228" i="2"/>
  <c r="I150" i="2"/>
  <c r="I151" i="2" s="1"/>
  <c r="T174" i="2"/>
  <c r="U174" i="2" s="1"/>
  <c r="T186" i="2"/>
  <c r="U186" i="2" s="1"/>
  <c r="U189" i="2"/>
  <c r="AN189" i="2" s="1"/>
  <c r="N235" i="2"/>
  <c r="J235" i="2"/>
  <c r="AL177" i="2"/>
  <c r="AO177" i="2" s="1"/>
  <c r="I181" i="2"/>
  <c r="F193" i="2"/>
  <c r="E194" i="2"/>
  <c r="T192" i="2"/>
  <c r="T198" i="2"/>
  <c r="U201" i="2"/>
  <c r="AN201" i="2" s="1"/>
  <c r="AK204" i="2"/>
  <c r="AL204" i="2" s="1"/>
  <c r="AO204" i="2" s="1"/>
  <c r="E224" i="2"/>
  <c r="AL192" i="2"/>
  <c r="AO192" i="2" s="1"/>
  <c r="F224" i="2"/>
  <c r="AL240" i="2"/>
  <c r="AO240" i="2" s="1"/>
  <c r="AL225" i="2"/>
  <c r="AO225" i="2" s="1"/>
  <c r="Z234" i="2"/>
  <c r="AL234" i="2" s="1"/>
  <c r="AO234" i="2" s="1"/>
  <c r="U237" i="2"/>
  <c r="AN237" i="2" s="1"/>
  <c r="J229" i="2"/>
  <c r="N229" i="2"/>
  <c r="T234" i="2"/>
  <c r="U234" i="2" s="1"/>
  <c r="F181" i="2"/>
  <c r="F205" i="2"/>
  <c r="F241" i="2"/>
  <c r="E242" i="2"/>
  <c r="E260" i="2"/>
  <c r="F259" i="2"/>
  <c r="Z222" i="2"/>
  <c r="AL222" i="2" s="1"/>
  <c r="AO222" i="2" s="1"/>
  <c r="AL258" i="2"/>
  <c r="AO258" i="2" s="1"/>
  <c r="I192" i="2"/>
  <c r="I193" i="2" s="1"/>
  <c r="G229" i="2"/>
  <c r="G230" i="2" s="1"/>
  <c r="H235" i="2"/>
  <c r="H236" i="2" s="1"/>
  <c r="G235" i="2"/>
  <c r="G236" i="2" s="1"/>
  <c r="F236" i="2"/>
  <c r="J247" i="2"/>
  <c r="N247" i="2"/>
  <c r="F217" i="2"/>
  <c r="E218" i="2"/>
  <c r="T216" i="2"/>
  <c r="AK228" i="2"/>
  <c r="AL228" i="2" s="1"/>
  <c r="AO228" i="2" s="1"/>
  <c r="E236" i="2"/>
  <c r="F247" i="2"/>
  <c r="F271" i="2"/>
  <c r="E272" i="2"/>
  <c r="AK300" i="2"/>
  <c r="I252" i="2"/>
  <c r="I253" i="2" s="1"/>
  <c r="E266" i="2"/>
  <c r="F265" i="2"/>
  <c r="J289" i="2"/>
  <c r="N289" i="2"/>
  <c r="E306" i="2"/>
  <c r="F306" i="2" s="1"/>
  <c r="G306" i="2" s="1"/>
  <c r="H306" i="2" s="1"/>
  <c r="I305" i="2"/>
  <c r="T305" i="2"/>
  <c r="J283" i="2"/>
  <c r="U283" i="2"/>
  <c r="I258" i="2"/>
  <c r="I259" i="2" s="1"/>
  <c r="I300" i="2"/>
  <c r="I301" i="2" s="1"/>
  <c r="T300" i="2"/>
  <c r="H229" i="2"/>
  <c r="H230" i="2" s="1"/>
  <c r="H253" i="2"/>
  <c r="H254" i="2" s="1"/>
  <c r="AL276" i="2"/>
  <c r="AO276" i="2" s="1"/>
  <c r="AE300" i="2"/>
  <c r="I216" i="2"/>
  <c r="I217" i="2" s="1"/>
  <c r="I240" i="2"/>
  <c r="I241" i="2" s="1"/>
  <c r="Z305" i="2"/>
  <c r="AK305" i="2"/>
  <c r="F277" i="2"/>
  <c r="E278" i="2"/>
  <c r="U289" i="2"/>
  <c r="AN288" i="2"/>
  <c r="F295" i="2"/>
  <c r="E296" i="2"/>
  <c r="F283" i="2"/>
  <c r="I264" i="2"/>
  <c r="I265" i="2" s="1"/>
  <c r="F289" i="2"/>
  <c r="I270" i="2"/>
  <c r="I271" i="2" s="1"/>
  <c r="I294" i="2"/>
  <c r="I295" i="2" s="1"/>
  <c r="I276" i="2"/>
  <c r="I277" i="2" s="1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U120" i="6"/>
  <c r="U118" i="6"/>
  <c r="U117" i="6"/>
  <c r="U114" i="6"/>
  <c r="U112" i="6"/>
  <c r="U111" i="6"/>
  <c r="U108" i="6"/>
  <c r="U106" i="6"/>
  <c r="U105" i="6"/>
  <c r="U102" i="6"/>
  <c r="U100" i="6"/>
  <c r="U99" i="6"/>
  <c r="U96" i="6"/>
  <c r="U94" i="6"/>
  <c r="U93" i="6"/>
  <c r="U90" i="6"/>
  <c r="U88" i="6"/>
  <c r="U87" i="6"/>
  <c r="U84" i="6"/>
  <c r="N84" i="6"/>
  <c r="U81" i="6"/>
  <c r="AJ252" i="4"/>
  <c r="AI252" i="4"/>
  <c r="AH252" i="4"/>
  <c r="AG252" i="4"/>
  <c r="AF252" i="4"/>
  <c r="AD252" i="4"/>
  <c r="AC252" i="4"/>
  <c r="AE252" i="4" s="1"/>
  <c r="AB252" i="4"/>
  <c r="AA252" i="4"/>
  <c r="Y252" i="4"/>
  <c r="X252" i="4"/>
  <c r="W252" i="4"/>
  <c r="Z252" i="4" s="1"/>
  <c r="V252" i="4"/>
  <c r="S252" i="4"/>
  <c r="R252" i="4"/>
  <c r="Q252" i="4"/>
  <c r="P252" i="4"/>
  <c r="O252" i="4"/>
  <c r="T252" i="4" s="1"/>
  <c r="M252" i="4"/>
  <c r="L252" i="4"/>
  <c r="K252" i="4"/>
  <c r="J252" i="4"/>
  <c r="N252" i="4" s="1"/>
  <c r="U252" i="4" s="1"/>
  <c r="U253" i="4" s="1"/>
  <c r="V253" i="4" s="1"/>
  <c r="W253" i="4" s="1"/>
  <c r="H252" i="4"/>
  <c r="G252" i="4"/>
  <c r="F252" i="4"/>
  <c r="E252" i="4"/>
  <c r="I252" i="4" s="1"/>
  <c r="I253" i="4" s="1"/>
  <c r="AE250" i="4"/>
  <c r="Z250" i="4"/>
  <c r="T250" i="4"/>
  <c r="N250" i="4"/>
  <c r="I250" i="4"/>
  <c r="U250" i="4" s="1"/>
  <c r="AE249" i="4"/>
  <c r="Z249" i="4"/>
  <c r="T249" i="4"/>
  <c r="N249" i="4"/>
  <c r="U249" i="4" s="1"/>
  <c r="I249" i="4"/>
  <c r="AJ246" i="4"/>
  <c r="AI246" i="4"/>
  <c r="AH246" i="4"/>
  <c r="AG246" i="4"/>
  <c r="AF246" i="4"/>
  <c r="AD246" i="4"/>
  <c r="AC246" i="4"/>
  <c r="AB246" i="4"/>
  <c r="AA246" i="4"/>
  <c r="AE246" i="4" s="1"/>
  <c r="Y246" i="4"/>
  <c r="X246" i="4"/>
  <c r="W246" i="4"/>
  <c r="V246" i="4"/>
  <c r="Z246" i="4" s="1"/>
  <c r="S246" i="4"/>
  <c r="R246" i="4"/>
  <c r="Q246" i="4"/>
  <c r="P246" i="4"/>
  <c r="O246" i="4"/>
  <c r="M246" i="4"/>
  <c r="L246" i="4"/>
  <c r="K246" i="4"/>
  <c r="N246" i="4" s="1"/>
  <c r="J246" i="4"/>
  <c r="H246" i="4"/>
  <c r="G246" i="4"/>
  <c r="F246" i="4"/>
  <c r="E246" i="4"/>
  <c r="I246" i="4" s="1"/>
  <c r="I247" i="4" s="1"/>
  <c r="AE244" i="4"/>
  <c r="Z244" i="4"/>
  <c r="T244" i="4"/>
  <c r="N244" i="4"/>
  <c r="I244" i="4"/>
  <c r="U244" i="4" s="1"/>
  <c r="AE243" i="4"/>
  <c r="Z243" i="4"/>
  <c r="T243" i="4"/>
  <c r="U243" i="4" s="1"/>
  <c r="N243" i="4"/>
  <c r="I243" i="4"/>
  <c r="AJ240" i="4"/>
  <c r="AI240" i="4"/>
  <c r="AH240" i="4"/>
  <c r="AG240" i="4"/>
  <c r="AF240" i="4"/>
  <c r="AD240" i="4"/>
  <c r="AC240" i="4"/>
  <c r="AB240" i="4"/>
  <c r="AA240" i="4"/>
  <c r="AE240" i="4" s="1"/>
  <c r="Y240" i="4"/>
  <c r="X240" i="4"/>
  <c r="W240" i="4"/>
  <c r="V240" i="4"/>
  <c r="Z240" i="4" s="1"/>
  <c r="S240" i="4"/>
  <c r="R240" i="4"/>
  <c r="Q240" i="4"/>
  <c r="T240" i="4" s="1"/>
  <c r="U240" i="4" s="1"/>
  <c r="P240" i="4"/>
  <c r="O240" i="4"/>
  <c r="M240" i="4"/>
  <c r="L240" i="4"/>
  <c r="K240" i="4"/>
  <c r="J240" i="4"/>
  <c r="N240" i="4" s="1"/>
  <c r="I240" i="4"/>
  <c r="H240" i="4"/>
  <c r="G240" i="4"/>
  <c r="F240" i="4"/>
  <c r="E240" i="4"/>
  <c r="E241" i="4" s="1"/>
  <c r="AE238" i="4"/>
  <c r="Z238" i="4"/>
  <c r="T238" i="4"/>
  <c r="N238" i="4"/>
  <c r="I238" i="4"/>
  <c r="U238" i="4" s="1"/>
  <c r="AE237" i="4"/>
  <c r="Z237" i="4"/>
  <c r="T237" i="4"/>
  <c r="N237" i="4"/>
  <c r="I237" i="4"/>
  <c r="I241" i="4" s="1"/>
  <c r="AJ234" i="4"/>
  <c r="AI234" i="4"/>
  <c r="AH234" i="4"/>
  <c r="AG234" i="4"/>
  <c r="AF234" i="4"/>
  <c r="AE234" i="4"/>
  <c r="AD234" i="4"/>
  <c r="AC234" i="4"/>
  <c r="AB234" i="4"/>
  <c r="AA234" i="4"/>
  <c r="Y234" i="4"/>
  <c r="X234" i="4"/>
  <c r="W234" i="4"/>
  <c r="Z234" i="4" s="1"/>
  <c r="V234" i="4"/>
  <c r="S234" i="4"/>
  <c r="R234" i="4"/>
  <c r="Q234" i="4"/>
  <c r="P234" i="4"/>
  <c r="O234" i="4"/>
  <c r="T234" i="4" s="1"/>
  <c r="M234" i="4"/>
  <c r="L234" i="4"/>
  <c r="K234" i="4"/>
  <c r="J234" i="4"/>
  <c r="N234" i="4" s="1"/>
  <c r="H234" i="4"/>
  <c r="G234" i="4"/>
  <c r="I234" i="4" s="1"/>
  <c r="I235" i="4" s="1"/>
  <c r="F234" i="4"/>
  <c r="E234" i="4"/>
  <c r="E235" i="4" s="1"/>
  <c r="AE232" i="4"/>
  <c r="Z232" i="4"/>
  <c r="T232" i="4"/>
  <c r="N232" i="4"/>
  <c r="I232" i="4"/>
  <c r="U232" i="4" s="1"/>
  <c r="AE231" i="4"/>
  <c r="Z231" i="4"/>
  <c r="T231" i="4"/>
  <c r="U231" i="4" s="1"/>
  <c r="N231" i="4"/>
  <c r="I231" i="4"/>
  <c r="AJ228" i="4"/>
  <c r="AI228" i="4"/>
  <c r="AH228" i="4"/>
  <c r="AG228" i="4"/>
  <c r="AF228" i="4"/>
  <c r="AD228" i="4"/>
  <c r="AC228" i="4"/>
  <c r="AE228" i="4" s="1"/>
  <c r="AB228" i="4"/>
  <c r="AA228" i="4"/>
  <c r="Y228" i="4"/>
  <c r="X228" i="4"/>
  <c r="W228" i="4"/>
  <c r="Z228" i="4" s="1"/>
  <c r="V228" i="4"/>
  <c r="S228" i="4"/>
  <c r="R228" i="4"/>
  <c r="Q228" i="4"/>
  <c r="P228" i="4"/>
  <c r="O228" i="4"/>
  <c r="T228" i="4" s="1"/>
  <c r="M228" i="4"/>
  <c r="L228" i="4"/>
  <c r="K228" i="4"/>
  <c r="J228" i="4"/>
  <c r="N228" i="4" s="1"/>
  <c r="U228" i="4" s="1"/>
  <c r="U229" i="4" s="1"/>
  <c r="V229" i="4" s="1"/>
  <c r="H228" i="4"/>
  <c r="G228" i="4"/>
  <c r="F228" i="4"/>
  <c r="E228" i="4"/>
  <c r="I228" i="4" s="1"/>
  <c r="I229" i="4" s="1"/>
  <c r="AE226" i="4"/>
  <c r="Z226" i="4"/>
  <c r="T226" i="4"/>
  <c r="N226" i="4"/>
  <c r="I226" i="4"/>
  <c r="AE225" i="4"/>
  <c r="Z225" i="4"/>
  <c r="T225" i="4"/>
  <c r="N225" i="4"/>
  <c r="U225" i="4" s="1"/>
  <c r="I225" i="4"/>
  <c r="E223" i="4"/>
  <c r="AJ222" i="4"/>
  <c r="AI222" i="4"/>
  <c r="AH222" i="4"/>
  <c r="AG222" i="4"/>
  <c r="AF222" i="4"/>
  <c r="AD222" i="4"/>
  <c r="AC222" i="4"/>
  <c r="AB222" i="4"/>
  <c r="AA222" i="4"/>
  <c r="AE222" i="4" s="1"/>
  <c r="Y222" i="4"/>
  <c r="X222" i="4"/>
  <c r="W222" i="4"/>
  <c r="V222" i="4"/>
  <c r="Z222" i="4" s="1"/>
  <c r="S222" i="4"/>
  <c r="R222" i="4"/>
  <c r="Q222" i="4"/>
  <c r="P222" i="4"/>
  <c r="O222" i="4"/>
  <c r="T222" i="4" s="1"/>
  <c r="M222" i="4"/>
  <c r="L222" i="4"/>
  <c r="K222" i="4"/>
  <c r="N222" i="4" s="1"/>
  <c r="J222" i="4"/>
  <c r="H222" i="4"/>
  <c r="G222" i="4"/>
  <c r="F222" i="4"/>
  <c r="E222" i="4"/>
  <c r="AE220" i="4"/>
  <c r="Z220" i="4"/>
  <c r="T220" i="4"/>
  <c r="N220" i="4"/>
  <c r="I220" i="4"/>
  <c r="U220" i="4" s="1"/>
  <c r="AE219" i="4"/>
  <c r="Z219" i="4"/>
  <c r="T219" i="4"/>
  <c r="U219" i="4" s="1"/>
  <c r="N219" i="4"/>
  <c r="I219" i="4"/>
  <c r="AJ216" i="4"/>
  <c r="AI216" i="4"/>
  <c r="AH216" i="4"/>
  <c r="AG216" i="4"/>
  <c r="AF216" i="4"/>
  <c r="AD216" i="4"/>
  <c r="AC216" i="4"/>
  <c r="AB216" i="4"/>
  <c r="AA216" i="4"/>
  <c r="Y216" i="4"/>
  <c r="X216" i="4"/>
  <c r="Z216" i="4" s="1"/>
  <c r="W216" i="4"/>
  <c r="V216" i="4"/>
  <c r="T216" i="4"/>
  <c r="S216" i="4"/>
  <c r="R216" i="4"/>
  <c r="Q216" i="4"/>
  <c r="P216" i="4"/>
  <c r="O216" i="4"/>
  <c r="M216" i="4"/>
  <c r="L216" i="4"/>
  <c r="K216" i="4"/>
  <c r="J216" i="4"/>
  <c r="I216" i="4"/>
  <c r="I217" i="4" s="1"/>
  <c r="H216" i="4"/>
  <c r="G216" i="4"/>
  <c r="F216" i="4"/>
  <c r="E216" i="4"/>
  <c r="E217" i="4" s="1"/>
  <c r="AE214" i="4"/>
  <c r="Z214" i="4"/>
  <c r="T214" i="4"/>
  <c r="U214" i="4" s="1"/>
  <c r="N214" i="4"/>
  <c r="I214" i="4"/>
  <c r="AE213" i="4"/>
  <c r="Z213" i="4"/>
  <c r="T213" i="4"/>
  <c r="U213" i="4" s="1"/>
  <c r="N213" i="4"/>
  <c r="I213" i="4"/>
  <c r="AJ210" i="4"/>
  <c r="AI210" i="4"/>
  <c r="AH210" i="4"/>
  <c r="AG210" i="4"/>
  <c r="AF210" i="4"/>
  <c r="AE210" i="4"/>
  <c r="AD210" i="4"/>
  <c r="AC210" i="4"/>
  <c r="AB210" i="4"/>
  <c r="AA210" i="4"/>
  <c r="Y210" i="4"/>
  <c r="Z210" i="4" s="1"/>
  <c r="X210" i="4"/>
  <c r="W210" i="4"/>
  <c r="V210" i="4"/>
  <c r="S210" i="4"/>
  <c r="R210" i="4"/>
  <c r="Q210" i="4"/>
  <c r="P210" i="4"/>
  <c r="O210" i="4"/>
  <c r="M210" i="4"/>
  <c r="L210" i="4"/>
  <c r="K210" i="4"/>
  <c r="J210" i="4"/>
  <c r="N210" i="4" s="1"/>
  <c r="I210" i="4"/>
  <c r="I211" i="4" s="1"/>
  <c r="H210" i="4"/>
  <c r="G210" i="4"/>
  <c r="F210" i="4"/>
  <c r="E210" i="4"/>
  <c r="E211" i="4" s="1"/>
  <c r="AE208" i="4"/>
  <c r="Z208" i="4"/>
  <c r="T208" i="4"/>
  <c r="N208" i="4"/>
  <c r="I208" i="4"/>
  <c r="AE207" i="4"/>
  <c r="Z207" i="4"/>
  <c r="T207" i="4"/>
  <c r="N207" i="4"/>
  <c r="U207" i="4" s="1"/>
  <c r="I207" i="4"/>
  <c r="AJ204" i="4"/>
  <c r="AI204" i="4"/>
  <c r="AH204" i="4"/>
  <c r="AG204" i="4"/>
  <c r="AF204" i="4"/>
  <c r="AE204" i="4"/>
  <c r="AD204" i="4"/>
  <c r="AC204" i="4"/>
  <c r="AB204" i="4"/>
  <c r="AA204" i="4"/>
  <c r="Y204" i="4"/>
  <c r="X204" i="4"/>
  <c r="W204" i="4"/>
  <c r="V204" i="4"/>
  <c r="Z204" i="4" s="1"/>
  <c r="S204" i="4"/>
  <c r="R204" i="4"/>
  <c r="Q204" i="4"/>
  <c r="P204" i="4"/>
  <c r="O204" i="4"/>
  <c r="T204" i="4" s="1"/>
  <c r="M204" i="4"/>
  <c r="L204" i="4"/>
  <c r="K204" i="4"/>
  <c r="J204" i="4"/>
  <c r="H204" i="4"/>
  <c r="G204" i="4"/>
  <c r="F204" i="4"/>
  <c r="E204" i="4"/>
  <c r="AE202" i="4"/>
  <c r="Z202" i="4"/>
  <c r="T202" i="4"/>
  <c r="N202" i="4"/>
  <c r="I202" i="4"/>
  <c r="U202" i="4" s="1"/>
  <c r="AE201" i="4"/>
  <c r="Z201" i="4"/>
  <c r="T201" i="4"/>
  <c r="U201" i="4" s="1"/>
  <c r="N201" i="4"/>
  <c r="I201" i="4"/>
  <c r="AJ198" i="4"/>
  <c r="AI198" i="4"/>
  <c r="AH198" i="4"/>
  <c r="AG198" i="4"/>
  <c r="AF198" i="4"/>
  <c r="AD198" i="4"/>
  <c r="AC198" i="4"/>
  <c r="AB198" i="4"/>
  <c r="AA198" i="4"/>
  <c r="AE198" i="4" s="1"/>
  <c r="Y198" i="4"/>
  <c r="X198" i="4"/>
  <c r="W198" i="4"/>
  <c r="V198" i="4"/>
  <c r="Z198" i="4" s="1"/>
  <c r="S198" i="4"/>
  <c r="R198" i="4"/>
  <c r="Q198" i="4"/>
  <c r="P198" i="4"/>
  <c r="O198" i="4"/>
  <c r="N198" i="4"/>
  <c r="M198" i="4"/>
  <c r="L198" i="4"/>
  <c r="K198" i="4"/>
  <c r="J198" i="4"/>
  <c r="H198" i="4"/>
  <c r="G198" i="4"/>
  <c r="F198" i="4"/>
  <c r="E198" i="4"/>
  <c r="AE196" i="4"/>
  <c r="Z196" i="4"/>
  <c r="T196" i="4"/>
  <c r="N196" i="4"/>
  <c r="I196" i="4"/>
  <c r="U196" i="4" s="1"/>
  <c r="AE195" i="4"/>
  <c r="Z195" i="4"/>
  <c r="T195" i="4"/>
  <c r="U195" i="4" s="1"/>
  <c r="N195" i="4"/>
  <c r="I195" i="4"/>
  <c r="AJ192" i="4"/>
  <c r="AI192" i="4"/>
  <c r="AH192" i="4"/>
  <c r="AG192" i="4"/>
  <c r="AF192" i="4"/>
  <c r="AD192" i="4"/>
  <c r="AC192" i="4"/>
  <c r="AB192" i="4"/>
  <c r="AE192" i="4" s="1"/>
  <c r="AA192" i="4"/>
  <c r="Y192" i="4"/>
  <c r="X192" i="4"/>
  <c r="W192" i="4"/>
  <c r="V192" i="4"/>
  <c r="S192" i="4"/>
  <c r="R192" i="4"/>
  <c r="Q192" i="4"/>
  <c r="P192" i="4"/>
  <c r="O192" i="4"/>
  <c r="M192" i="4"/>
  <c r="L192" i="4"/>
  <c r="K192" i="4"/>
  <c r="J192" i="4"/>
  <c r="N192" i="4" s="1"/>
  <c r="I192" i="4"/>
  <c r="H192" i="4"/>
  <c r="G192" i="4"/>
  <c r="F192" i="4"/>
  <c r="E192" i="4"/>
  <c r="E193" i="4" s="1"/>
  <c r="AE190" i="4"/>
  <c r="Z190" i="4"/>
  <c r="T190" i="4"/>
  <c r="N190" i="4"/>
  <c r="I190" i="4"/>
  <c r="U190" i="4" s="1"/>
  <c r="AE189" i="4"/>
  <c r="Z189" i="4"/>
  <c r="T189" i="4"/>
  <c r="N189" i="4"/>
  <c r="U189" i="4" s="1"/>
  <c r="I189" i="4"/>
  <c r="E187" i="4"/>
  <c r="AJ186" i="4"/>
  <c r="AI186" i="4"/>
  <c r="AH186" i="4"/>
  <c r="AG186" i="4"/>
  <c r="AF186" i="4"/>
  <c r="AD186" i="4"/>
  <c r="AC186" i="4"/>
  <c r="AE186" i="4" s="1"/>
  <c r="AB186" i="4"/>
  <c r="AA186" i="4"/>
  <c r="Y186" i="4"/>
  <c r="X186" i="4"/>
  <c r="Z186" i="4" s="1"/>
  <c r="W186" i="4"/>
  <c r="V186" i="4"/>
  <c r="S186" i="4"/>
  <c r="R186" i="4"/>
  <c r="Q186" i="4"/>
  <c r="P186" i="4"/>
  <c r="O186" i="4"/>
  <c r="M186" i="4"/>
  <c r="L186" i="4"/>
  <c r="K186" i="4"/>
  <c r="J186" i="4"/>
  <c r="N186" i="4" s="1"/>
  <c r="H186" i="4"/>
  <c r="G186" i="4"/>
  <c r="F186" i="4"/>
  <c r="E186" i="4"/>
  <c r="AE184" i="4"/>
  <c r="Z184" i="4"/>
  <c r="T184" i="4"/>
  <c r="N184" i="4"/>
  <c r="I184" i="4"/>
  <c r="U184" i="4" s="1"/>
  <c r="AE183" i="4"/>
  <c r="Z183" i="4"/>
  <c r="T183" i="4"/>
  <c r="N183" i="4"/>
  <c r="I183" i="4"/>
  <c r="AJ180" i="4"/>
  <c r="AI180" i="4"/>
  <c r="AH180" i="4"/>
  <c r="AG180" i="4"/>
  <c r="AF180" i="4"/>
  <c r="AD180" i="4"/>
  <c r="AC180" i="4"/>
  <c r="AB180" i="4"/>
  <c r="AA180" i="4"/>
  <c r="Y180" i="4"/>
  <c r="X180" i="4"/>
  <c r="W180" i="4"/>
  <c r="V180" i="4"/>
  <c r="Z180" i="4" s="1"/>
  <c r="T180" i="4"/>
  <c r="S180" i="4"/>
  <c r="R180" i="4"/>
  <c r="Q180" i="4"/>
  <c r="P180" i="4"/>
  <c r="O180" i="4"/>
  <c r="M180" i="4"/>
  <c r="L180" i="4"/>
  <c r="N180" i="4" s="1"/>
  <c r="K180" i="4"/>
  <c r="J180" i="4"/>
  <c r="H180" i="4"/>
  <c r="G180" i="4"/>
  <c r="F180" i="4"/>
  <c r="E180" i="4"/>
  <c r="AE178" i="4"/>
  <c r="Z178" i="4"/>
  <c r="T178" i="4"/>
  <c r="N178" i="4"/>
  <c r="I178" i="4"/>
  <c r="U178" i="4" s="1"/>
  <c r="AE177" i="4"/>
  <c r="Z177" i="4"/>
  <c r="U177" i="4"/>
  <c r="T177" i="4"/>
  <c r="N177" i="4"/>
  <c r="I177" i="4"/>
  <c r="J175" i="4"/>
  <c r="AJ174" i="4"/>
  <c r="AI174" i="4"/>
  <c r="AH174" i="4"/>
  <c r="AG174" i="4"/>
  <c r="AF174" i="4"/>
  <c r="AD174" i="4"/>
  <c r="AC174" i="4"/>
  <c r="AB174" i="4"/>
  <c r="AA174" i="4"/>
  <c r="Y174" i="4"/>
  <c r="X174" i="4"/>
  <c r="W174" i="4"/>
  <c r="V174" i="4"/>
  <c r="Z174" i="4" s="1"/>
  <c r="S174" i="4"/>
  <c r="R174" i="4"/>
  <c r="Q174" i="4"/>
  <c r="P174" i="4"/>
  <c r="O174" i="4"/>
  <c r="M174" i="4"/>
  <c r="L174" i="4"/>
  <c r="K174" i="4"/>
  <c r="J174" i="4"/>
  <c r="I174" i="4"/>
  <c r="I175" i="4" s="1"/>
  <c r="H174" i="4"/>
  <c r="G174" i="4"/>
  <c r="F174" i="4"/>
  <c r="E174" i="4"/>
  <c r="E175" i="4" s="1"/>
  <c r="E176" i="4" s="1"/>
  <c r="AE172" i="4"/>
  <c r="Z172" i="4"/>
  <c r="U172" i="4"/>
  <c r="T172" i="4"/>
  <c r="N172" i="4"/>
  <c r="I172" i="4"/>
  <c r="AE171" i="4"/>
  <c r="Z171" i="4"/>
  <c r="T171" i="4"/>
  <c r="N171" i="4"/>
  <c r="I171" i="4"/>
  <c r="AJ168" i="4"/>
  <c r="AI168" i="4"/>
  <c r="AH168" i="4"/>
  <c r="AG168" i="4"/>
  <c r="AF168" i="4"/>
  <c r="AE168" i="4"/>
  <c r="AD168" i="4"/>
  <c r="AC168" i="4"/>
  <c r="AB168" i="4"/>
  <c r="AA168" i="4"/>
  <c r="Y168" i="4"/>
  <c r="X168" i="4"/>
  <c r="W168" i="4"/>
  <c r="Z168" i="4" s="1"/>
  <c r="V168" i="4"/>
  <c r="S168" i="4"/>
  <c r="R168" i="4"/>
  <c r="Q168" i="4"/>
  <c r="P168" i="4"/>
  <c r="O168" i="4"/>
  <c r="T168" i="4" s="1"/>
  <c r="M168" i="4"/>
  <c r="L168" i="4"/>
  <c r="K168" i="4"/>
  <c r="J168" i="4"/>
  <c r="N168" i="4" s="1"/>
  <c r="H168" i="4"/>
  <c r="G168" i="4"/>
  <c r="F168" i="4"/>
  <c r="E168" i="4"/>
  <c r="E169" i="4" s="1"/>
  <c r="AE166" i="4"/>
  <c r="Z166" i="4"/>
  <c r="U166" i="4"/>
  <c r="T166" i="4"/>
  <c r="N166" i="4"/>
  <c r="I166" i="4"/>
  <c r="AE165" i="4"/>
  <c r="Z165" i="4"/>
  <c r="T165" i="4"/>
  <c r="N165" i="4"/>
  <c r="U165" i="4" s="1"/>
  <c r="I165" i="4"/>
  <c r="E164" i="4"/>
  <c r="AJ162" i="4"/>
  <c r="AI162" i="4"/>
  <c r="AH162" i="4"/>
  <c r="AG162" i="4"/>
  <c r="AF162" i="4"/>
  <c r="AD162" i="4"/>
  <c r="AE162" i="4" s="1"/>
  <c r="AC162" i="4"/>
  <c r="AB162" i="4"/>
  <c r="AA162" i="4"/>
  <c r="Y162" i="4"/>
  <c r="X162" i="4"/>
  <c r="W162" i="4"/>
  <c r="V162" i="4"/>
  <c r="S162" i="4"/>
  <c r="R162" i="4"/>
  <c r="Q162" i="4"/>
  <c r="P162" i="4"/>
  <c r="O162" i="4"/>
  <c r="T162" i="4" s="1"/>
  <c r="M162" i="4"/>
  <c r="L162" i="4"/>
  <c r="K162" i="4"/>
  <c r="J162" i="4"/>
  <c r="N162" i="4" s="1"/>
  <c r="H162" i="4"/>
  <c r="G162" i="4"/>
  <c r="F162" i="4"/>
  <c r="E162" i="4"/>
  <c r="E163" i="4" s="1"/>
  <c r="F163" i="4" s="1"/>
  <c r="AE160" i="4"/>
  <c r="Z160" i="4"/>
  <c r="T160" i="4"/>
  <c r="N160" i="4"/>
  <c r="I160" i="4"/>
  <c r="U160" i="4" s="1"/>
  <c r="AE159" i="4"/>
  <c r="Z159" i="4"/>
  <c r="T159" i="4"/>
  <c r="U159" i="4" s="1"/>
  <c r="N159" i="4"/>
  <c r="I159" i="4"/>
  <c r="AJ156" i="4"/>
  <c r="AI156" i="4"/>
  <c r="AH156" i="4"/>
  <c r="AG156" i="4"/>
  <c r="AF156" i="4"/>
  <c r="AD156" i="4"/>
  <c r="AC156" i="4"/>
  <c r="AB156" i="4"/>
  <c r="AA156" i="4"/>
  <c r="Y156" i="4"/>
  <c r="X156" i="4"/>
  <c r="W156" i="4"/>
  <c r="V156" i="4"/>
  <c r="T156" i="4"/>
  <c r="S156" i="4"/>
  <c r="R156" i="4"/>
  <c r="Q156" i="4"/>
  <c r="P156" i="4"/>
  <c r="O156" i="4"/>
  <c r="M156" i="4"/>
  <c r="L156" i="4"/>
  <c r="K156" i="4"/>
  <c r="N156" i="4" s="1"/>
  <c r="J156" i="4"/>
  <c r="H156" i="4"/>
  <c r="G156" i="4"/>
  <c r="F156" i="4"/>
  <c r="E156" i="4"/>
  <c r="AE154" i="4"/>
  <c r="Z154" i="4"/>
  <c r="T154" i="4"/>
  <c r="N154" i="4"/>
  <c r="I154" i="4"/>
  <c r="AE153" i="4"/>
  <c r="Z153" i="4"/>
  <c r="T153" i="4"/>
  <c r="U153" i="4" s="1"/>
  <c r="N153" i="4"/>
  <c r="I153" i="4"/>
  <c r="AJ150" i="4"/>
  <c r="AI150" i="4"/>
  <c r="AH150" i="4"/>
  <c r="AG150" i="4"/>
  <c r="AF150" i="4"/>
  <c r="AE150" i="4"/>
  <c r="AD150" i="4"/>
  <c r="AC150" i="4"/>
  <c r="AB150" i="4"/>
  <c r="AA150" i="4"/>
  <c r="Y150" i="4"/>
  <c r="X150" i="4"/>
  <c r="W150" i="4"/>
  <c r="Z150" i="4" s="1"/>
  <c r="V150" i="4"/>
  <c r="T150" i="4"/>
  <c r="S150" i="4"/>
  <c r="R150" i="4"/>
  <c r="Q150" i="4"/>
  <c r="P150" i="4"/>
  <c r="O150" i="4"/>
  <c r="M150" i="4"/>
  <c r="L150" i="4"/>
  <c r="K150" i="4"/>
  <c r="J150" i="4"/>
  <c r="H150" i="4"/>
  <c r="G150" i="4"/>
  <c r="I150" i="4" s="1"/>
  <c r="I151" i="4" s="1"/>
  <c r="F150" i="4"/>
  <c r="E150" i="4"/>
  <c r="E151" i="4" s="1"/>
  <c r="AE148" i="4"/>
  <c r="Z148" i="4"/>
  <c r="T148" i="4"/>
  <c r="N148" i="4"/>
  <c r="I148" i="4"/>
  <c r="U148" i="4" s="1"/>
  <c r="AE147" i="4"/>
  <c r="Z147" i="4"/>
  <c r="T147" i="4"/>
  <c r="N147" i="4"/>
  <c r="U147" i="4" s="1"/>
  <c r="I147" i="4"/>
  <c r="AJ144" i="4"/>
  <c r="AI144" i="4"/>
  <c r="AH144" i="4"/>
  <c r="AG144" i="4"/>
  <c r="AF144" i="4"/>
  <c r="AD144" i="4"/>
  <c r="AC144" i="4"/>
  <c r="AE144" i="4" s="1"/>
  <c r="AB144" i="4"/>
  <c r="AA144" i="4"/>
  <c r="Y144" i="4"/>
  <c r="X144" i="4"/>
  <c r="W144" i="4"/>
  <c r="Z144" i="4" s="1"/>
  <c r="V144" i="4"/>
  <c r="S144" i="4"/>
  <c r="R144" i="4"/>
  <c r="Q144" i="4"/>
  <c r="P144" i="4"/>
  <c r="O144" i="4"/>
  <c r="T144" i="4" s="1"/>
  <c r="U144" i="4" s="1"/>
  <c r="M144" i="4"/>
  <c r="L144" i="4"/>
  <c r="K144" i="4"/>
  <c r="J144" i="4"/>
  <c r="N144" i="4" s="1"/>
  <c r="H144" i="4"/>
  <c r="G144" i="4"/>
  <c r="F144" i="4"/>
  <c r="E144" i="4"/>
  <c r="I144" i="4" s="1"/>
  <c r="I145" i="4" s="1"/>
  <c r="AE142" i="4"/>
  <c r="Z142" i="4"/>
  <c r="T142" i="4"/>
  <c r="N142" i="4"/>
  <c r="U142" i="4" s="1"/>
  <c r="I142" i="4"/>
  <c r="AE141" i="4"/>
  <c r="Z141" i="4"/>
  <c r="T141" i="4"/>
  <c r="N141" i="4"/>
  <c r="I141" i="4"/>
  <c r="E139" i="4"/>
  <c r="AJ138" i="4"/>
  <c r="AI138" i="4"/>
  <c r="AH138" i="4"/>
  <c r="AG138" i="4"/>
  <c r="AF138" i="4"/>
  <c r="AD138" i="4"/>
  <c r="AC138" i="4"/>
  <c r="AB138" i="4"/>
  <c r="AA138" i="4"/>
  <c r="Y138" i="4"/>
  <c r="X138" i="4"/>
  <c r="W138" i="4"/>
  <c r="V138" i="4"/>
  <c r="S138" i="4"/>
  <c r="R138" i="4"/>
  <c r="Q138" i="4"/>
  <c r="P138" i="4"/>
  <c r="T138" i="4" s="1"/>
  <c r="O138" i="4"/>
  <c r="M138" i="4"/>
  <c r="L138" i="4"/>
  <c r="K138" i="4"/>
  <c r="N138" i="4" s="1"/>
  <c r="U138" i="4" s="1"/>
  <c r="U139" i="4" s="1"/>
  <c r="V139" i="4" s="1"/>
  <c r="J138" i="4"/>
  <c r="H138" i="4"/>
  <c r="G138" i="4"/>
  <c r="F138" i="4"/>
  <c r="E138" i="4"/>
  <c r="I138" i="4" s="1"/>
  <c r="I139" i="4" s="1"/>
  <c r="AE136" i="4"/>
  <c r="Z136" i="4"/>
  <c r="T136" i="4"/>
  <c r="N136" i="4"/>
  <c r="I136" i="4"/>
  <c r="U136" i="4" s="1"/>
  <c r="AE135" i="4"/>
  <c r="Z135" i="4"/>
  <c r="U135" i="4"/>
  <c r="T135" i="4"/>
  <c r="N135" i="4"/>
  <c r="I135" i="4"/>
  <c r="AJ132" i="4"/>
  <c r="AI132" i="4"/>
  <c r="AH132" i="4"/>
  <c r="AG132" i="4"/>
  <c r="AF132" i="4"/>
  <c r="AD132" i="4"/>
  <c r="AC132" i="4"/>
  <c r="AB132" i="4"/>
  <c r="AA132" i="4"/>
  <c r="AE132" i="4" s="1"/>
  <c r="Y132" i="4"/>
  <c r="X132" i="4"/>
  <c r="W132" i="4"/>
  <c r="V132" i="4"/>
  <c r="S132" i="4"/>
  <c r="R132" i="4"/>
  <c r="T132" i="4" s="1"/>
  <c r="Q132" i="4"/>
  <c r="P132" i="4"/>
  <c r="O132" i="4"/>
  <c r="M132" i="4"/>
  <c r="L132" i="4"/>
  <c r="K132" i="4"/>
  <c r="J132" i="4"/>
  <c r="N132" i="4" s="1"/>
  <c r="H132" i="4"/>
  <c r="G132" i="4"/>
  <c r="I132" i="4" s="1"/>
  <c r="I133" i="4" s="1"/>
  <c r="F132" i="4"/>
  <c r="E132" i="4"/>
  <c r="E133" i="4" s="1"/>
  <c r="E134" i="4" s="1"/>
  <c r="AE130" i="4"/>
  <c r="Z130" i="4"/>
  <c r="U130" i="4"/>
  <c r="T130" i="4"/>
  <c r="N130" i="4"/>
  <c r="I130" i="4"/>
  <c r="AE129" i="4"/>
  <c r="Z129" i="4"/>
  <c r="T129" i="4"/>
  <c r="N129" i="4"/>
  <c r="U129" i="4" s="1"/>
  <c r="I129" i="4"/>
  <c r="AJ126" i="4"/>
  <c r="AI126" i="4"/>
  <c r="AH126" i="4"/>
  <c r="AG126" i="4"/>
  <c r="AF126" i="4"/>
  <c r="AE126" i="4"/>
  <c r="AD126" i="4"/>
  <c r="AC126" i="4"/>
  <c r="AB126" i="4"/>
  <c r="AA126" i="4"/>
  <c r="Y126" i="4"/>
  <c r="X126" i="4"/>
  <c r="W126" i="4"/>
  <c r="Z126" i="4" s="1"/>
  <c r="V126" i="4"/>
  <c r="S126" i="4"/>
  <c r="R126" i="4"/>
  <c r="Q126" i="4"/>
  <c r="P126" i="4"/>
  <c r="O126" i="4"/>
  <c r="T126" i="4" s="1"/>
  <c r="M126" i="4"/>
  <c r="L126" i="4"/>
  <c r="K126" i="4"/>
  <c r="J126" i="4"/>
  <c r="N126" i="4" s="1"/>
  <c r="H126" i="4"/>
  <c r="G126" i="4"/>
  <c r="F126" i="4"/>
  <c r="E126" i="4"/>
  <c r="AE124" i="4"/>
  <c r="Z124" i="4"/>
  <c r="T124" i="4"/>
  <c r="N124" i="4"/>
  <c r="I124" i="4"/>
  <c r="U124" i="4" s="1"/>
  <c r="AE123" i="4"/>
  <c r="Z123" i="4"/>
  <c r="T123" i="4"/>
  <c r="N123" i="4"/>
  <c r="U123" i="4" s="1"/>
  <c r="I123" i="4"/>
  <c r="AJ120" i="4"/>
  <c r="AI120" i="4"/>
  <c r="AH120" i="4"/>
  <c r="AG120" i="4"/>
  <c r="AF120" i="4"/>
  <c r="AD120" i="4"/>
  <c r="AC120" i="4"/>
  <c r="AB120" i="4"/>
  <c r="AA120" i="4"/>
  <c r="Y120" i="4"/>
  <c r="X120" i="4"/>
  <c r="Z120" i="4" s="1"/>
  <c r="W120" i="4"/>
  <c r="V120" i="4"/>
  <c r="S120" i="4"/>
  <c r="R120" i="4"/>
  <c r="Q120" i="4"/>
  <c r="P120" i="4"/>
  <c r="O120" i="4"/>
  <c r="M120" i="4"/>
  <c r="L120" i="4"/>
  <c r="K120" i="4"/>
  <c r="J120" i="4"/>
  <c r="N120" i="4" s="1"/>
  <c r="H120" i="4"/>
  <c r="G120" i="4"/>
  <c r="F120" i="4"/>
  <c r="E120" i="4"/>
  <c r="AE118" i="4"/>
  <c r="Z118" i="4"/>
  <c r="U118" i="4"/>
  <c r="T118" i="4"/>
  <c r="N118" i="4"/>
  <c r="I118" i="4"/>
  <c r="AE117" i="4"/>
  <c r="Z117" i="4"/>
  <c r="T117" i="4"/>
  <c r="U117" i="4" s="1"/>
  <c r="N117" i="4"/>
  <c r="I117" i="4"/>
  <c r="AJ114" i="4"/>
  <c r="AI114" i="4"/>
  <c r="AH114" i="4"/>
  <c r="AG114" i="4"/>
  <c r="AF114" i="4"/>
  <c r="AD114" i="4"/>
  <c r="AC114" i="4"/>
  <c r="AB114" i="4"/>
  <c r="AA114" i="4"/>
  <c r="AE114" i="4" s="1"/>
  <c r="Y114" i="4"/>
  <c r="X114" i="4"/>
  <c r="W114" i="4"/>
  <c r="V114" i="4"/>
  <c r="Z114" i="4" s="1"/>
  <c r="S114" i="4"/>
  <c r="R114" i="4"/>
  <c r="Q114" i="4"/>
  <c r="P114" i="4"/>
  <c r="O114" i="4"/>
  <c r="T114" i="4" s="1"/>
  <c r="M114" i="4"/>
  <c r="L114" i="4"/>
  <c r="K114" i="4"/>
  <c r="J114" i="4"/>
  <c r="I114" i="4"/>
  <c r="I115" i="4" s="1"/>
  <c r="H114" i="4"/>
  <c r="G114" i="4"/>
  <c r="F114" i="4"/>
  <c r="E114" i="4"/>
  <c r="E115" i="4" s="1"/>
  <c r="AE112" i="4"/>
  <c r="Z112" i="4"/>
  <c r="T112" i="4"/>
  <c r="N112" i="4"/>
  <c r="U112" i="4" s="1"/>
  <c r="I112" i="4"/>
  <c r="AE111" i="4"/>
  <c r="Z111" i="4"/>
  <c r="T111" i="4"/>
  <c r="N111" i="4"/>
  <c r="I111" i="4"/>
  <c r="AJ108" i="4"/>
  <c r="AI108" i="4"/>
  <c r="AH108" i="4"/>
  <c r="AG108" i="4"/>
  <c r="AF108" i="4"/>
  <c r="AE108" i="4"/>
  <c r="AD108" i="4"/>
  <c r="AC108" i="4"/>
  <c r="AB108" i="4"/>
  <c r="AA108" i="4"/>
  <c r="Y108" i="4"/>
  <c r="X108" i="4"/>
  <c r="W108" i="4"/>
  <c r="V108" i="4"/>
  <c r="Z108" i="4" s="1"/>
  <c r="S108" i="4"/>
  <c r="R108" i="4"/>
  <c r="Q108" i="4"/>
  <c r="P108" i="4"/>
  <c r="O108" i="4"/>
  <c r="T108" i="4" s="1"/>
  <c r="N108" i="4"/>
  <c r="M108" i="4"/>
  <c r="L108" i="4"/>
  <c r="K108" i="4"/>
  <c r="J108" i="4"/>
  <c r="H108" i="4"/>
  <c r="G108" i="4"/>
  <c r="I108" i="4" s="1"/>
  <c r="I109" i="4" s="1"/>
  <c r="F108" i="4"/>
  <c r="E108" i="4"/>
  <c r="E109" i="4" s="1"/>
  <c r="AE106" i="4"/>
  <c r="Z106" i="4"/>
  <c r="T106" i="4"/>
  <c r="N106" i="4"/>
  <c r="I106" i="4"/>
  <c r="AE105" i="4"/>
  <c r="Z105" i="4"/>
  <c r="T105" i="4"/>
  <c r="N105" i="4"/>
  <c r="I105" i="4"/>
  <c r="AJ102" i="4"/>
  <c r="AI102" i="4"/>
  <c r="AH102" i="4"/>
  <c r="AG102" i="4"/>
  <c r="AF102" i="4"/>
  <c r="AE102" i="4"/>
  <c r="AD102" i="4"/>
  <c r="AC102" i="4"/>
  <c r="AB102" i="4"/>
  <c r="AA102" i="4"/>
  <c r="Y102" i="4"/>
  <c r="X102" i="4"/>
  <c r="W102" i="4"/>
  <c r="V102" i="4"/>
  <c r="Z102" i="4" s="1"/>
  <c r="S102" i="4"/>
  <c r="R102" i="4"/>
  <c r="Q102" i="4"/>
  <c r="P102" i="4"/>
  <c r="O102" i="4"/>
  <c r="T102" i="4" s="1"/>
  <c r="M102" i="4"/>
  <c r="L102" i="4"/>
  <c r="K102" i="4"/>
  <c r="J102" i="4"/>
  <c r="H102" i="4"/>
  <c r="G102" i="4"/>
  <c r="F102" i="4"/>
  <c r="E102" i="4"/>
  <c r="E103" i="4" s="1"/>
  <c r="AE100" i="4"/>
  <c r="Z100" i="4"/>
  <c r="T100" i="4"/>
  <c r="U100" i="4" s="1"/>
  <c r="N100" i="4"/>
  <c r="I100" i="4"/>
  <c r="AE99" i="4"/>
  <c r="Z99" i="4"/>
  <c r="U99" i="4"/>
  <c r="T99" i="4"/>
  <c r="N99" i="4"/>
  <c r="I99" i="4"/>
  <c r="AJ96" i="4"/>
  <c r="AI96" i="4"/>
  <c r="AH96" i="4"/>
  <c r="AG96" i="4"/>
  <c r="AF96" i="4"/>
  <c r="AD96" i="4"/>
  <c r="AC96" i="4"/>
  <c r="AB96" i="4"/>
  <c r="AA96" i="4"/>
  <c r="Y96" i="4"/>
  <c r="X96" i="4"/>
  <c r="W96" i="4"/>
  <c r="V96" i="4"/>
  <c r="S96" i="4"/>
  <c r="R96" i="4"/>
  <c r="Q96" i="4"/>
  <c r="P96" i="4"/>
  <c r="O96" i="4"/>
  <c r="M96" i="4"/>
  <c r="L96" i="4"/>
  <c r="K96" i="4"/>
  <c r="J96" i="4"/>
  <c r="H96" i="4"/>
  <c r="G96" i="4"/>
  <c r="F96" i="4"/>
  <c r="E96" i="4"/>
  <c r="AE94" i="4"/>
  <c r="Z94" i="4"/>
  <c r="T94" i="4"/>
  <c r="N94" i="4"/>
  <c r="I94" i="4"/>
  <c r="AE93" i="4"/>
  <c r="Z93" i="4"/>
  <c r="T93" i="4"/>
  <c r="U93" i="4" s="1"/>
  <c r="N93" i="4"/>
  <c r="I93" i="4"/>
  <c r="AJ90" i="4"/>
  <c r="AI90" i="4"/>
  <c r="AH90" i="4"/>
  <c r="AG90" i="4"/>
  <c r="AF90" i="4"/>
  <c r="AD90" i="4"/>
  <c r="AC90" i="4"/>
  <c r="AB90" i="4"/>
  <c r="AA90" i="4"/>
  <c r="AE90" i="4" s="1"/>
  <c r="Y90" i="4"/>
  <c r="X90" i="4"/>
  <c r="W90" i="4"/>
  <c r="V90" i="4"/>
  <c r="S90" i="4"/>
  <c r="R90" i="4"/>
  <c r="Q90" i="4"/>
  <c r="P90" i="4"/>
  <c r="O90" i="4"/>
  <c r="M90" i="4"/>
  <c r="L90" i="4"/>
  <c r="K90" i="4"/>
  <c r="J90" i="4"/>
  <c r="N90" i="4" s="1"/>
  <c r="H90" i="4"/>
  <c r="G90" i="4"/>
  <c r="I90" i="4" s="1"/>
  <c r="I91" i="4" s="1"/>
  <c r="F90" i="4"/>
  <c r="E90" i="4"/>
  <c r="E91" i="4" s="1"/>
  <c r="AE88" i="4"/>
  <c r="Z88" i="4"/>
  <c r="T88" i="4"/>
  <c r="N88" i="4"/>
  <c r="I88" i="4"/>
  <c r="U88" i="4" s="1"/>
  <c r="AE87" i="4"/>
  <c r="Z87" i="4"/>
  <c r="T87" i="4"/>
  <c r="U87" i="4" s="1"/>
  <c r="N87" i="4"/>
  <c r="I87" i="4"/>
  <c r="AJ84" i="4"/>
  <c r="AI84" i="4"/>
  <c r="AH84" i="4"/>
  <c r="AG84" i="4"/>
  <c r="AF84" i="4"/>
  <c r="AE84" i="4"/>
  <c r="AD84" i="4"/>
  <c r="AC84" i="4"/>
  <c r="AB84" i="4"/>
  <c r="AA84" i="4"/>
  <c r="Y84" i="4"/>
  <c r="X84" i="4"/>
  <c r="W84" i="4"/>
  <c r="Z84" i="4" s="1"/>
  <c r="V84" i="4"/>
  <c r="S84" i="4"/>
  <c r="R84" i="4"/>
  <c r="Q84" i="4"/>
  <c r="P84" i="4"/>
  <c r="O84" i="4"/>
  <c r="M84" i="4"/>
  <c r="L84" i="4"/>
  <c r="K84" i="4"/>
  <c r="J84" i="4"/>
  <c r="H84" i="4"/>
  <c r="G84" i="4"/>
  <c r="F84" i="4"/>
  <c r="E84" i="4"/>
  <c r="AE82" i="4"/>
  <c r="Z82" i="4"/>
  <c r="T82" i="4"/>
  <c r="N82" i="4"/>
  <c r="I82" i="4"/>
  <c r="AE81" i="4"/>
  <c r="Z81" i="4"/>
  <c r="T81" i="4"/>
  <c r="U81" i="4" s="1"/>
  <c r="N81" i="4"/>
  <c r="I81" i="4"/>
  <c r="E79" i="4"/>
  <c r="AJ78" i="4"/>
  <c r="AI78" i="4"/>
  <c r="AH78" i="4"/>
  <c r="AG78" i="4"/>
  <c r="AF78" i="4"/>
  <c r="AD78" i="4"/>
  <c r="AC78" i="4"/>
  <c r="AE78" i="4" s="1"/>
  <c r="AB78" i="4"/>
  <c r="AA78" i="4"/>
  <c r="Y78" i="4"/>
  <c r="X78" i="4"/>
  <c r="W78" i="4"/>
  <c r="Z78" i="4" s="1"/>
  <c r="V78" i="4"/>
  <c r="S78" i="4"/>
  <c r="R78" i="4"/>
  <c r="Q78" i="4"/>
  <c r="P78" i="4"/>
  <c r="O78" i="4"/>
  <c r="M78" i="4"/>
  <c r="L78" i="4"/>
  <c r="K78" i="4"/>
  <c r="J78" i="4"/>
  <c r="N78" i="4" s="1"/>
  <c r="H78" i="4"/>
  <c r="G78" i="4"/>
  <c r="F78" i="4"/>
  <c r="E78" i="4"/>
  <c r="I78" i="4" s="1"/>
  <c r="I79" i="4" s="1"/>
  <c r="AE76" i="4"/>
  <c r="Z76" i="4"/>
  <c r="T76" i="4"/>
  <c r="N76" i="4"/>
  <c r="I76" i="4"/>
  <c r="U76" i="4" s="1"/>
  <c r="AE75" i="4"/>
  <c r="Z75" i="4"/>
  <c r="T75" i="4"/>
  <c r="U75" i="4" s="1"/>
  <c r="N75" i="4"/>
  <c r="I75" i="4"/>
  <c r="AJ72" i="4"/>
  <c r="AI72" i="4"/>
  <c r="AH72" i="4"/>
  <c r="AG72" i="4"/>
  <c r="AF72" i="4"/>
  <c r="AD72" i="4"/>
  <c r="AC72" i="4"/>
  <c r="AB72" i="4"/>
  <c r="AA72" i="4"/>
  <c r="Y72" i="4"/>
  <c r="X72" i="4"/>
  <c r="W72" i="4"/>
  <c r="V72" i="4"/>
  <c r="S72" i="4"/>
  <c r="R72" i="4"/>
  <c r="Q72" i="4"/>
  <c r="P72" i="4"/>
  <c r="O72" i="4"/>
  <c r="M72" i="4"/>
  <c r="L72" i="4"/>
  <c r="K72" i="4"/>
  <c r="J72" i="4"/>
  <c r="H72" i="4"/>
  <c r="G72" i="4"/>
  <c r="F72" i="4"/>
  <c r="E72" i="4"/>
  <c r="AE70" i="4"/>
  <c r="Z70" i="4"/>
  <c r="T70" i="4"/>
  <c r="N70" i="4"/>
  <c r="I70" i="4"/>
  <c r="AE69" i="4"/>
  <c r="Z69" i="4"/>
  <c r="T69" i="4"/>
  <c r="U69" i="4" s="1"/>
  <c r="N69" i="4"/>
  <c r="I69" i="4"/>
  <c r="R68" i="4"/>
  <c r="S67" i="4"/>
  <c r="S68" i="4" s="1"/>
  <c r="F67" i="4"/>
  <c r="AJ66" i="4"/>
  <c r="AH66" i="4"/>
  <c r="AG66" i="4"/>
  <c r="AF66" i="4"/>
  <c r="AE66" i="4"/>
  <c r="AD66" i="4"/>
  <c r="AC66" i="4"/>
  <c r="AB66" i="4"/>
  <c r="AA66" i="4"/>
  <c r="Y66" i="4"/>
  <c r="X66" i="4"/>
  <c r="W66" i="4"/>
  <c r="V66" i="4"/>
  <c r="S66" i="4"/>
  <c r="Q66" i="4"/>
  <c r="P66" i="4"/>
  <c r="O66" i="4"/>
  <c r="N66" i="4"/>
  <c r="M66" i="4"/>
  <c r="L66" i="4"/>
  <c r="K66" i="4"/>
  <c r="J66" i="4"/>
  <c r="H66" i="4"/>
  <c r="G66" i="4"/>
  <c r="F66" i="4"/>
  <c r="E66" i="4"/>
  <c r="E67" i="4" s="1"/>
  <c r="E68" i="4" s="1"/>
  <c r="AE64" i="4"/>
  <c r="Z64" i="4"/>
  <c r="T64" i="4"/>
  <c r="N64" i="4"/>
  <c r="I64" i="4"/>
  <c r="U64" i="4" s="1"/>
  <c r="AE63" i="4"/>
  <c r="Z63" i="4"/>
  <c r="U63" i="4"/>
  <c r="T63" i="4"/>
  <c r="N63" i="4"/>
  <c r="I63" i="4"/>
  <c r="AJ60" i="4"/>
  <c r="AI60" i="4"/>
  <c r="AH60" i="4"/>
  <c r="AG60" i="4"/>
  <c r="AF60" i="4"/>
  <c r="AD60" i="4"/>
  <c r="AC60" i="4"/>
  <c r="AB60" i="4"/>
  <c r="AA60" i="4"/>
  <c r="Z60" i="4"/>
  <c r="Y60" i="4"/>
  <c r="X60" i="4"/>
  <c r="W60" i="4"/>
  <c r="V60" i="4"/>
  <c r="T60" i="4"/>
  <c r="S60" i="4"/>
  <c r="R60" i="4"/>
  <c r="Q60" i="4"/>
  <c r="P60" i="4"/>
  <c r="O60" i="4"/>
  <c r="N60" i="4"/>
  <c r="M60" i="4"/>
  <c r="L60" i="4"/>
  <c r="K60" i="4"/>
  <c r="J60" i="4"/>
  <c r="H60" i="4"/>
  <c r="G60" i="4"/>
  <c r="F60" i="4"/>
  <c r="E60" i="4"/>
  <c r="I60" i="4" s="1"/>
  <c r="I61" i="4" s="1"/>
  <c r="J61" i="4" s="1"/>
  <c r="AE58" i="4"/>
  <c r="Z58" i="4"/>
  <c r="U58" i="4"/>
  <c r="T58" i="4"/>
  <c r="N58" i="4"/>
  <c r="I58" i="4"/>
  <c r="AE57" i="4"/>
  <c r="Z57" i="4"/>
  <c r="T57" i="4"/>
  <c r="U57" i="4" s="1"/>
  <c r="N57" i="4"/>
  <c r="I57" i="4"/>
  <c r="AJ54" i="4"/>
  <c r="AI54" i="4"/>
  <c r="AH54" i="4"/>
  <c r="AG54" i="4"/>
  <c r="AF54" i="4"/>
  <c r="AE54" i="4"/>
  <c r="AD54" i="4"/>
  <c r="AC54" i="4"/>
  <c r="AB54" i="4"/>
  <c r="AA54" i="4"/>
  <c r="Y54" i="4"/>
  <c r="X54" i="4"/>
  <c r="W54" i="4"/>
  <c r="Z54" i="4" s="1"/>
  <c r="V54" i="4"/>
  <c r="S54" i="4"/>
  <c r="R54" i="4"/>
  <c r="Q54" i="4"/>
  <c r="P54" i="4"/>
  <c r="O54" i="4"/>
  <c r="T54" i="4" s="1"/>
  <c r="M54" i="4"/>
  <c r="L54" i="4"/>
  <c r="K54" i="4"/>
  <c r="J54" i="4"/>
  <c r="H54" i="4"/>
  <c r="G54" i="4"/>
  <c r="F54" i="4"/>
  <c r="E54" i="4"/>
  <c r="E55" i="4" s="1"/>
  <c r="AE52" i="4"/>
  <c r="Z52" i="4"/>
  <c r="T52" i="4"/>
  <c r="N52" i="4"/>
  <c r="I52" i="4"/>
  <c r="U52" i="4" s="1"/>
  <c r="AE51" i="4"/>
  <c r="Z51" i="4"/>
  <c r="U51" i="4"/>
  <c r="T51" i="4"/>
  <c r="N51" i="4"/>
  <c r="I51" i="4"/>
  <c r="AJ48" i="4"/>
  <c r="AI48" i="4"/>
  <c r="AH48" i="4"/>
  <c r="AG48" i="4"/>
  <c r="AF48" i="4"/>
  <c r="AD48" i="4"/>
  <c r="AC48" i="4"/>
  <c r="AB48" i="4"/>
  <c r="AA48" i="4"/>
  <c r="AE48" i="4" s="1"/>
  <c r="Y48" i="4"/>
  <c r="X48" i="4"/>
  <c r="W48" i="4"/>
  <c r="Z48" i="4" s="1"/>
  <c r="V48" i="4"/>
  <c r="S48" i="4"/>
  <c r="R48" i="4"/>
  <c r="Q48" i="4"/>
  <c r="P48" i="4"/>
  <c r="O48" i="4"/>
  <c r="M48" i="4"/>
  <c r="L48" i="4"/>
  <c r="K48" i="4"/>
  <c r="J48" i="4"/>
  <c r="H48" i="4"/>
  <c r="G48" i="4"/>
  <c r="F48" i="4"/>
  <c r="E48" i="4"/>
  <c r="I48" i="4" s="1"/>
  <c r="I49" i="4" s="1"/>
  <c r="AE46" i="4"/>
  <c r="Z46" i="4"/>
  <c r="U46" i="4"/>
  <c r="T46" i="4"/>
  <c r="N46" i="4"/>
  <c r="I46" i="4"/>
  <c r="AE45" i="4"/>
  <c r="Z45" i="4"/>
  <c r="T45" i="4"/>
  <c r="N45" i="4"/>
  <c r="I45" i="4"/>
  <c r="E43" i="4"/>
  <c r="F43" i="4" s="1"/>
  <c r="AJ42" i="4"/>
  <c r="AI42" i="4"/>
  <c r="AH42" i="4"/>
  <c r="AG42" i="4"/>
  <c r="AF42" i="4"/>
  <c r="AD42" i="4"/>
  <c r="AC42" i="4"/>
  <c r="AB42" i="4"/>
  <c r="AA42" i="4"/>
  <c r="AE42" i="4" s="1"/>
  <c r="Y42" i="4"/>
  <c r="X42" i="4"/>
  <c r="W42" i="4"/>
  <c r="V42" i="4"/>
  <c r="S42" i="4"/>
  <c r="R42" i="4"/>
  <c r="Q42" i="4"/>
  <c r="P42" i="4"/>
  <c r="O42" i="4"/>
  <c r="M42" i="4"/>
  <c r="L42" i="4"/>
  <c r="K42" i="4"/>
  <c r="J42" i="4"/>
  <c r="H42" i="4"/>
  <c r="I42" i="4" s="1"/>
  <c r="I43" i="4" s="1"/>
  <c r="G42" i="4"/>
  <c r="F42" i="4"/>
  <c r="E42" i="4"/>
  <c r="AE40" i="4"/>
  <c r="Z40" i="4"/>
  <c r="T40" i="4"/>
  <c r="N40" i="4"/>
  <c r="U40" i="4" s="1"/>
  <c r="I40" i="4"/>
  <c r="AE39" i="4"/>
  <c r="Z39" i="4"/>
  <c r="T39" i="4"/>
  <c r="U39" i="4" s="1"/>
  <c r="N39" i="4"/>
  <c r="I39" i="4"/>
  <c r="AJ36" i="4"/>
  <c r="AI36" i="4"/>
  <c r="AH36" i="4"/>
  <c r="AG36" i="4"/>
  <c r="AF36" i="4"/>
  <c r="AD36" i="4"/>
  <c r="AE36" i="4" s="1"/>
  <c r="AC36" i="4"/>
  <c r="AB36" i="4"/>
  <c r="AA36" i="4"/>
  <c r="Y36" i="4"/>
  <c r="X36" i="4"/>
  <c r="W36" i="4"/>
  <c r="V36" i="4"/>
  <c r="Z36" i="4" s="1"/>
  <c r="S36" i="4"/>
  <c r="R36" i="4"/>
  <c r="Q36" i="4"/>
  <c r="P36" i="4"/>
  <c r="O36" i="4"/>
  <c r="M36" i="4"/>
  <c r="L36" i="4"/>
  <c r="K36" i="4"/>
  <c r="N36" i="4" s="1"/>
  <c r="J36" i="4"/>
  <c r="H36" i="4"/>
  <c r="G36" i="4"/>
  <c r="F36" i="4"/>
  <c r="I36" i="4" s="1"/>
  <c r="I37" i="4" s="1"/>
  <c r="E36" i="4"/>
  <c r="E37" i="4" s="1"/>
  <c r="E38" i="4" s="1"/>
  <c r="AE34" i="4"/>
  <c r="Z34" i="4"/>
  <c r="T34" i="4"/>
  <c r="N34" i="4"/>
  <c r="I34" i="4"/>
  <c r="U34" i="4" s="1"/>
  <c r="AE33" i="4"/>
  <c r="Z33" i="4"/>
  <c r="T33" i="4"/>
  <c r="N33" i="4"/>
  <c r="I33" i="4"/>
  <c r="AJ30" i="4"/>
  <c r="AI30" i="4"/>
  <c r="AH30" i="4"/>
  <c r="AG30" i="4"/>
  <c r="AF30" i="4"/>
  <c r="AE30" i="4"/>
  <c r="AD30" i="4"/>
  <c r="AC30" i="4"/>
  <c r="AB30" i="4"/>
  <c r="AA30" i="4"/>
  <c r="Y30" i="4"/>
  <c r="X30" i="4"/>
  <c r="W30" i="4"/>
  <c r="V30" i="4"/>
  <c r="S30" i="4"/>
  <c r="R30" i="4"/>
  <c r="Q30" i="4"/>
  <c r="P30" i="4"/>
  <c r="O30" i="4"/>
  <c r="T30" i="4" s="1"/>
  <c r="M30" i="4"/>
  <c r="L30" i="4"/>
  <c r="K30" i="4"/>
  <c r="J30" i="4"/>
  <c r="I30" i="4"/>
  <c r="I31" i="4" s="1"/>
  <c r="H30" i="4"/>
  <c r="G30" i="4"/>
  <c r="F30" i="4"/>
  <c r="E30" i="4"/>
  <c r="E31" i="4" s="1"/>
  <c r="AE28" i="4"/>
  <c r="Z28" i="4"/>
  <c r="T28" i="4"/>
  <c r="N28" i="4"/>
  <c r="I28" i="4"/>
  <c r="U28" i="4" s="1"/>
  <c r="AE27" i="4"/>
  <c r="Z27" i="4"/>
  <c r="U27" i="4"/>
  <c r="T27" i="4"/>
  <c r="N27" i="4"/>
  <c r="I27" i="4"/>
  <c r="AJ24" i="4"/>
  <c r="AI24" i="4"/>
  <c r="AH24" i="4"/>
  <c r="AG24" i="4"/>
  <c r="AF24" i="4"/>
  <c r="AD24" i="4"/>
  <c r="AC24" i="4"/>
  <c r="AE24" i="4" s="1"/>
  <c r="AB24" i="4"/>
  <c r="AA24" i="4"/>
  <c r="Z24" i="4"/>
  <c r="Y24" i="4"/>
  <c r="X24" i="4"/>
  <c r="W24" i="4"/>
  <c r="V24" i="4"/>
  <c r="S24" i="4"/>
  <c r="R24" i="4"/>
  <c r="Q24" i="4"/>
  <c r="P24" i="4"/>
  <c r="O24" i="4"/>
  <c r="T24" i="4" s="1"/>
  <c r="M24" i="4"/>
  <c r="L24" i="4"/>
  <c r="K24" i="4"/>
  <c r="J24" i="4"/>
  <c r="H24" i="4"/>
  <c r="G24" i="4"/>
  <c r="F24" i="4"/>
  <c r="E24" i="4"/>
  <c r="I24" i="4" s="1"/>
  <c r="I25" i="4" s="1"/>
  <c r="AE22" i="4"/>
  <c r="Z22" i="4"/>
  <c r="U22" i="4"/>
  <c r="T22" i="4"/>
  <c r="N22" i="4"/>
  <c r="I22" i="4"/>
  <c r="AE21" i="4"/>
  <c r="Z21" i="4"/>
  <c r="T21" i="4"/>
  <c r="U21" i="4" s="1"/>
  <c r="N21" i="4"/>
  <c r="I21" i="4"/>
  <c r="E20" i="4"/>
  <c r="E19" i="4"/>
  <c r="F19" i="4" s="1"/>
  <c r="AJ18" i="4"/>
  <c r="AI18" i="4"/>
  <c r="AH18" i="4"/>
  <c r="AG18" i="4"/>
  <c r="AF18" i="4"/>
  <c r="AD18" i="4"/>
  <c r="AC18" i="4"/>
  <c r="AB18" i="4"/>
  <c r="AA18" i="4"/>
  <c r="Y18" i="4"/>
  <c r="Z18" i="4" s="1"/>
  <c r="X18" i="4"/>
  <c r="W18" i="4"/>
  <c r="V18" i="4"/>
  <c r="S18" i="4"/>
  <c r="R18" i="4"/>
  <c r="Q18" i="4"/>
  <c r="P18" i="4"/>
  <c r="O18" i="4"/>
  <c r="T18" i="4" s="1"/>
  <c r="M18" i="4"/>
  <c r="L18" i="4"/>
  <c r="K18" i="4"/>
  <c r="J18" i="4"/>
  <c r="N18" i="4" s="1"/>
  <c r="I18" i="4"/>
  <c r="I19" i="4" s="1"/>
  <c r="H18" i="4"/>
  <c r="G18" i="4"/>
  <c r="F18" i="4"/>
  <c r="E18" i="4"/>
  <c r="AE16" i="4"/>
  <c r="Z16" i="4"/>
  <c r="T16" i="4"/>
  <c r="U16" i="4" s="1"/>
  <c r="N16" i="4"/>
  <c r="I16" i="4"/>
  <c r="AE15" i="4"/>
  <c r="Z15" i="4"/>
  <c r="T15" i="4"/>
  <c r="U15" i="4" s="1"/>
  <c r="N15" i="4"/>
  <c r="I15" i="4"/>
  <c r="D13" i="4"/>
  <c r="AJ12" i="4"/>
  <c r="AI12" i="4"/>
  <c r="AH12" i="4"/>
  <c r="AG12" i="4"/>
  <c r="AF12" i="4"/>
  <c r="AD12" i="4"/>
  <c r="AC12" i="4"/>
  <c r="AE12" i="4" s="1"/>
  <c r="AB12" i="4"/>
  <c r="AA12" i="4"/>
  <c r="Y12" i="4"/>
  <c r="X12" i="4"/>
  <c r="Z12" i="4" s="1"/>
  <c r="W12" i="4"/>
  <c r="V12" i="4"/>
  <c r="S12" i="4"/>
  <c r="R12" i="4"/>
  <c r="Q12" i="4"/>
  <c r="P12" i="4"/>
  <c r="O12" i="4"/>
  <c r="T12" i="4" s="1"/>
  <c r="U12" i="4" s="1"/>
  <c r="U13" i="4" s="1"/>
  <c r="V13" i="4" s="1"/>
  <c r="M12" i="4"/>
  <c r="L12" i="4"/>
  <c r="K12" i="4"/>
  <c r="J12" i="4"/>
  <c r="N12" i="4" s="1"/>
  <c r="H12" i="4"/>
  <c r="I12" i="4" s="1"/>
  <c r="I13" i="4" s="1"/>
  <c r="G12" i="4"/>
  <c r="F12" i="4"/>
  <c r="E12" i="4"/>
  <c r="E13" i="4" s="1"/>
  <c r="AE10" i="4"/>
  <c r="Z10" i="4"/>
  <c r="T10" i="4"/>
  <c r="N10" i="4"/>
  <c r="U10" i="4" s="1"/>
  <c r="I10" i="4"/>
  <c r="AE9" i="4"/>
  <c r="Z9" i="4"/>
  <c r="T9" i="4"/>
  <c r="U9" i="4" s="1"/>
  <c r="N9" i="4"/>
  <c r="I9" i="4"/>
  <c r="AJ6" i="4"/>
  <c r="AI6" i="4"/>
  <c r="AH6" i="4"/>
  <c r="AG6" i="4"/>
  <c r="AF6" i="4"/>
  <c r="AD6" i="4"/>
  <c r="AE6" i="4" s="1"/>
  <c r="AC6" i="4"/>
  <c r="AB6" i="4"/>
  <c r="AA6" i="4"/>
  <c r="Y6" i="4"/>
  <c r="X6" i="4"/>
  <c r="W6" i="4"/>
  <c r="V6" i="4"/>
  <c r="Z6" i="4" s="1"/>
  <c r="S6" i="4"/>
  <c r="R6" i="4"/>
  <c r="Q6" i="4"/>
  <c r="P6" i="4"/>
  <c r="O6" i="4"/>
  <c r="T6" i="4" s="1"/>
  <c r="N6" i="4"/>
  <c r="M6" i="4"/>
  <c r="L6" i="4"/>
  <c r="K6" i="4"/>
  <c r="J6" i="4"/>
  <c r="H6" i="4"/>
  <c r="G6" i="4"/>
  <c r="F6" i="4"/>
  <c r="E6" i="4"/>
  <c r="E7" i="4" s="1"/>
  <c r="AE4" i="4"/>
  <c r="Z4" i="4"/>
  <c r="T4" i="4"/>
  <c r="N4" i="4"/>
  <c r="I4" i="4"/>
  <c r="U4" i="4" s="1"/>
  <c r="AE3" i="4"/>
  <c r="Z3" i="4"/>
  <c r="T3" i="4"/>
  <c r="U3" i="4" s="1"/>
  <c r="N3" i="4"/>
  <c r="I3" i="4"/>
  <c r="I306" i="2" l="1"/>
  <c r="N223" i="2"/>
  <c r="AL120" i="2"/>
  <c r="AO120" i="2" s="1"/>
  <c r="AL297" i="2"/>
  <c r="AO297" i="2" s="1"/>
  <c r="O19" i="2"/>
  <c r="T19" i="2"/>
  <c r="G223" i="2"/>
  <c r="G224" i="2" s="1"/>
  <c r="AL156" i="2"/>
  <c r="AO156" i="2" s="1"/>
  <c r="U297" i="2"/>
  <c r="AN297" i="2" s="1"/>
  <c r="F301" i="2"/>
  <c r="G301" i="2" s="1"/>
  <c r="H301" i="2" s="1"/>
  <c r="AL246" i="2"/>
  <c r="AO246" i="2" s="1"/>
  <c r="AL6" i="2"/>
  <c r="AO6" i="2" s="1"/>
  <c r="K19" i="2"/>
  <c r="J20" i="2"/>
  <c r="N37" i="2"/>
  <c r="O37" i="2" s="1"/>
  <c r="N300" i="2"/>
  <c r="U300" i="2" s="1"/>
  <c r="L13" i="2"/>
  <c r="K14" i="2"/>
  <c r="AL305" i="2"/>
  <c r="AO305" i="2" s="1"/>
  <c r="V7" i="2"/>
  <c r="AN7" i="2"/>
  <c r="U25" i="2"/>
  <c r="AN24" i="2"/>
  <c r="U180" i="2"/>
  <c r="U181" i="2" s="1"/>
  <c r="AL144" i="2"/>
  <c r="AO144" i="2" s="1"/>
  <c r="E20" i="2"/>
  <c r="F19" i="2"/>
  <c r="AL126" i="2"/>
  <c r="AO126" i="2" s="1"/>
  <c r="T13" i="2"/>
  <c r="O13" i="2"/>
  <c r="K7" i="2"/>
  <c r="J8" i="2"/>
  <c r="AN13" i="2"/>
  <c r="V13" i="2"/>
  <c r="U66" i="2"/>
  <c r="F25" i="2"/>
  <c r="E26" i="2"/>
  <c r="N25" i="2"/>
  <c r="J25" i="2"/>
  <c r="T7" i="2"/>
  <c r="O7" i="2"/>
  <c r="U305" i="2"/>
  <c r="AL300" i="2"/>
  <c r="AO300" i="2" s="1"/>
  <c r="AN19" i="2"/>
  <c r="V19" i="2"/>
  <c r="U240" i="2"/>
  <c r="U42" i="2"/>
  <c r="U43" i="2" s="1"/>
  <c r="U294" i="2"/>
  <c r="AN294" i="2" s="1"/>
  <c r="N31" i="2"/>
  <c r="AL162" i="2"/>
  <c r="AO162" i="2" s="1"/>
  <c r="AL96" i="2"/>
  <c r="AO96" i="2" s="1"/>
  <c r="AL198" i="2"/>
  <c r="AO198" i="2" s="1"/>
  <c r="U108" i="2"/>
  <c r="AN108" i="2" s="1"/>
  <c r="N133" i="2"/>
  <c r="AL72" i="2"/>
  <c r="AO72" i="2" s="1"/>
  <c r="U96" i="2"/>
  <c r="F97" i="2"/>
  <c r="E98" i="2"/>
  <c r="AL186" i="2"/>
  <c r="AO186" i="2" s="1"/>
  <c r="U138" i="2"/>
  <c r="U48" i="2"/>
  <c r="U198" i="2"/>
  <c r="U84" i="2"/>
  <c r="AN84" i="2" s="1"/>
  <c r="U150" i="2"/>
  <c r="U151" i="2" s="1"/>
  <c r="AL66" i="2"/>
  <c r="AO66" i="2" s="1"/>
  <c r="U276" i="2"/>
  <c r="U90" i="2"/>
  <c r="U91" i="2" s="1"/>
  <c r="U120" i="2"/>
  <c r="AN120" i="2" s="1"/>
  <c r="AL54" i="2"/>
  <c r="AO54" i="2" s="1"/>
  <c r="AL114" i="2"/>
  <c r="AO114" i="2" s="1"/>
  <c r="T67" i="2"/>
  <c r="O67" i="2"/>
  <c r="U31" i="2"/>
  <c r="AN30" i="2"/>
  <c r="T175" i="2"/>
  <c r="O175" i="2"/>
  <c r="U306" i="2"/>
  <c r="AN305" i="2"/>
  <c r="U211" i="2"/>
  <c r="AN210" i="2"/>
  <c r="N259" i="2"/>
  <c r="J259" i="2"/>
  <c r="N277" i="2"/>
  <c r="J277" i="2"/>
  <c r="F260" i="2"/>
  <c r="H259" i="2"/>
  <c r="H260" i="2" s="1"/>
  <c r="G259" i="2"/>
  <c r="G260" i="2" s="1"/>
  <c r="AN234" i="2"/>
  <c r="U235" i="2"/>
  <c r="O235" i="2"/>
  <c r="T235" i="2"/>
  <c r="T223" i="2"/>
  <c r="O223" i="2"/>
  <c r="F158" i="2"/>
  <c r="H157" i="2"/>
  <c r="H158" i="2" s="1"/>
  <c r="G157" i="2"/>
  <c r="G158" i="2" s="1"/>
  <c r="F212" i="2"/>
  <c r="H211" i="2"/>
  <c r="H212" i="2" s="1"/>
  <c r="G211" i="2"/>
  <c r="G212" i="2" s="1"/>
  <c r="F115" i="2"/>
  <c r="E116" i="2"/>
  <c r="F110" i="2"/>
  <c r="H109" i="2"/>
  <c r="H110" i="2" s="1"/>
  <c r="G109" i="2"/>
  <c r="G110" i="2" s="1"/>
  <c r="AN132" i="2"/>
  <c r="U133" i="2"/>
  <c r="G151" i="2"/>
  <c r="G152" i="2" s="1"/>
  <c r="F152" i="2"/>
  <c r="H151" i="2"/>
  <c r="H152" i="2" s="1"/>
  <c r="J61" i="2"/>
  <c r="N61" i="2"/>
  <c r="K73" i="2"/>
  <c r="J74" i="2"/>
  <c r="F278" i="2"/>
  <c r="H277" i="2"/>
  <c r="H278" i="2" s="1"/>
  <c r="G277" i="2"/>
  <c r="G278" i="2" s="1"/>
  <c r="J205" i="2"/>
  <c r="N205" i="2"/>
  <c r="F170" i="2"/>
  <c r="H169" i="2"/>
  <c r="H170" i="2" s="1"/>
  <c r="G169" i="2"/>
  <c r="G170" i="2" s="1"/>
  <c r="U121" i="2"/>
  <c r="U258" i="2"/>
  <c r="N115" i="2"/>
  <c r="J115" i="2"/>
  <c r="N295" i="2"/>
  <c r="J295" i="2"/>
  <c r="H295" i="2"/>
  <c r="H296" i="2" s="1"/>
  <c r="G295" i="2"/>
  <c r="G296" i="2" s="1"/>
  <c r="F296" i="2"/>
  <c r="O289" i="2"/>
  <c r="T289" i="2"/>
  <c r="U216" i="2"/>
  <c r="T229" i="2"/>
  <c r="O229" i="2"/>
  <c r="AN198" i="2"/>
  <c r="U199" i="2"/>
  <c r="K223" i="2"/>
  <c r="J224" i="2"/>
  <c r="K175" i="2"/>
  <c r="J176" i="2"/>
  <c r="F176" i="2"/>
  <c r="H175" i="2"/>
  <c r="H176" i="2" s="1"/>
  <c r="G175" i="2"/>
  <c r="G176" i="2" s="1"/>
  <c r="T157" i="2"/>
  <c r="O157" i="2"/>
  <c r="J109" i="2"/>
  <c r="N109" i="2"/>
  <c r="F104" i="2"/>
  <c r="H103" i="2"/>
  <c r="H104" i="2" s="1"/>
  <c r="G103" i="2"/>
  <c r="G104" i="2" s="1"/>
  <c r="G55" i="2"/>
  <c r="G56" i="2" s="1"/>
  <c r="F56" i="2"/>
  <c r="H55" i="2"/>
  <c r="H56" i="2" s="1"/>
  <c r="E62" i="2"/>
  <c r="F61" i="2"/>
  <c r="O73" i="2"/>
  <c r="T73" i="2"/>
  <c r="T199" i="2"/>
  <c r="O199" i="2"/>
  <c r="N306" i="2"/>
  <c r="J306" i="2"/>
  <c r="K306" i="2" s="1"/>
  <c r="L306" i="2" s="1"/>
  <c r="M306" i="2" s="1"/>
  <c r="U252" i="2"/>
  <c r="V229" i="2"/>
  <c r="AN229" i="2"/>
  <c r="F164" i="2"/>
  <c r="H163" i="2"/>
  <c r="H164" i="2" s="1"/>
  <c r="G163" i="2"/>
  <c r="G164" i="2" s="1"/>
  <c r="N271" i="2"/>
  <c r="J271" i="2"/>
  <c r="AN283" i="2"/>
  <c r="V283" i="2"/>
  <c r="J290" i="2"/>
  <c r="K289" i="2"/>
  <c r="U270" i="2"/>
  <c r="N193" i="2"/>
  <c r="J193" i="2"/>
  <c r="U241" i="2"/>
  <c r="AN240" i="2"/>
  <c r="J230" i="2"/>
  <c r="K229" i="2"/>
  <c r="U192" i="2"/>
  <c r="N169" i="2"/>
  <c r="J169" i="2"/>
  <c r="AN223" i="2"/>
  <c r="V223" i="2"/>
  <c r="J158" i="2"/>
  <c r="K157" i="2"/>
  <c r="N121" i="2"/>
  <c r="J121" i="2"/>
  <c r="U103" i="2"/>
  <c r="AN102" i="2"/>
  <c r="H85" i="2"/>
  <c r="H86" i="2" s="1"/>
  <c r="G85" i="2"/>
  <c r="G86" i="2" s="1"/>
  <c r="F86" i="2"/>
  <c r="T103" i="2"/>
  <c r="O103" i="2"/>
  <c r="U55" i="2"/>
  <c r="AN54" i="2"/>
  <c r="AN72" i="2"/>
  <c r="U73" i="2"/>
  <c r="J253" i="2"/>
  <c r="N253" i="2"/>
  <c r="AN162" i="2"/>
  <c r="U163" i="2"/>
  <c r="F134" i="2"/>
  <c r="H133" i="2"/>
  <c r="H134" i="2" s="1"/>
  <c r="G133" i="2"/>
  <c r="G134" i="2" s="1"/>
  <c r="J38" i="2"/>
  <c r="K37" i="2"/>
  <c r="F290" i="2"/>
  <c r="H289" i="2"/>
  <c r="H290" i="2" s="1"/>
  <c r="G289" i="2"/>
  <c r="G290" i="2" s="1"/>
  <c r="AN289" i="2"/>
  <c r="V289" i="2"/>
  <c r="U264" i="2"/>
  <c r="F218" i="2"/>
  <c r="G217" i="2"/>
  <c r="AN186" i="2"/>
  <c r="U187" i="2"/>
  <c r="N145" i="2"/>
  <c r="J145" i="2"/>
  <c r="N187" i="2"/>
  <c r="J187" i="2"/>
  <c r="O139" i="2"/>
  <c r="T139" i="2"/>
  <c r="U144" i="2"/>
  <c r="U127" i="2"/>
  <c r="AN126" i="2"/>
  <c r="F121" i="2"/>
  <c r="E122" i="2"/>
  <c r="N91" i="2"/>
  <c r="J91" i="2"/>
  <c r="N79" i="2"/>
  <c r="J79" i="2"/>
  <c r="U78" i="2"/>
  <c r="J104" i="2"/>
  <c r="K103" i="2"/>
  <c r="U114" i="2"/>
  <c r="K97" i="2"/>
  <c r="J98" i="2"/>
  <c r="F32" i="2"/>
  <c r="H31" i="2"/>
  <c r="H32" i="2" s="1"/>
  <c r="G31" i="2"/>
  <c r="G32" i="2" s="1"/>
  <c r="F182" i="2"/>
  <c r="H181" i="2"/>
  <c r="H182" i="2" s="1"/>
  <c r="G181" i="2"/>
  <c r="G182" i="2" s="1"/>
  <c r="K163" i="2"/>
  <c r="J164" i="2"/>
  <c r="N43" i="2"/>
  <c r="J43" i="2"/>
  <c r="K235" i="2"/>
  <c r="J236" i="2"/>
  <c r="U157" i="2"/>
  <c r="AN156" i="2"/>
  <c r="F200" i="2"/>
  <c r="H199" i="2"/>
  <c r="H200" i="2" s="1"/>
  <c r="G199" i="2"/>
  <c r="G200" i="2" s="1"/>
  <c r="J128" i="2"/>
  <c r="K127" i="2"/>
  <c r="U60" i="2"/>
  <c r="H73" i="2"/>
  <c r="H74" i="2" s="1"/>
  <c r="G73" i="2"/>
  <c r="G74" i="2" s="1"/>
  <c r="F74" i="2"/>
  <c r="F43" i="2"/>
  <c r="E44" i="2"/>
  <c r="F37" i="2"/>
  <c r="E38" i="2"/>
  <c r="J265" i="2"/>
  <c r="N265" i="2"/>
  <c r="U277" i="2"/>
  <c r="AN276" i="2"/>
  <c r="T283" i="2"/>
  <c r="O283" i="2"/>
  <c r="F266" i="2"/>
  <c r="H265" i="2"/>
  <c r="H266" i="2" s="1"/>
  <c r="G265" i="2"/>
  <c r="G266" i="2" s="1"/>
  <c r="H271" i="2"/>
  <c r="H272" i="2" s="1"/>
  <c r="G271" i="2"/>
  <c r="G272" i="2" s="1"/>
  <c r="F272" i="2"/>
  <c r="T247" i="2"/>
  <c r="O247" i="2"/>
  <c r="U247" i="2"/>
  <c r="AN246" i="2"/>
  <c r="F242" i="2"/>
  <c r="H241" i="2"/>
  <c r="H242" i="2" s="1"/>
  <c r="G241" i="2"/>
  <c r="G242" i="2" s="1"/>
  <c r="U205" i="2"/>
  <c r="AN204" i="2"/>
  <c r="F194" i="2"/>
  <c r="H193" i="2"/>
  <c r="H194" i="2" s="1"/>
  <c r="G193" i="2"/>
  <c r="G194" i="2" s="1"/>
  <c r="AN174" i="2"/>
  <c r="U175" i="2"/>
  <c r="K139" i="2"/>
  <c r="J140" i="2"/>
  <c r="F140" i="2"/>
  <c r="H139" i="2"/>
  <c r="H140" i="2" s="1"/>
  <c r="G139" i="2"/>
  <c r="G140" i="2" s="1"/>
  <c r="H145" i="2"/>
  <c r="H146" i="2" s="1"/>
  <c r="G145" i="2"/>
  <c r="G146" i="2" s="1"/>
  <c r="F146" i="2"/>
  <c r="F91" i="2"/>
  <c r="E92" i="2"/>
  <c r="T133" i="2"/>
  <c r="O133" i="2"/>
  <c r="F79" i="2"/>
  <c r="E80" i="2"/>
  <c r="AN66" i="2"/>
  <c r="U67" i="2"/>
  <c r="N85" i="2"/>
  <c r="J85" i="2"/>
  <c r="K49" i="2"/>
  <c r="J50" i="2"/>
  <c r="F50" i="2"/>
  <c r="H49" i="2"/>
  <c r="H50" i="2" s="1"/>
  <c r="G49" i="2"/>
  <c r="G50" i="2" s="1"/>
  <c r="K67" i="2"/>
  <c r="J68" i="2"/>
  <c r="T97" i="2"/>
  <c r="O97" i="2"/>
  <c r="J56" i="2"/>
  <c r="K55" i="2"/>
  <c r="T31" i="2"/>
  <c r="O31" i="2"/>
  <c r="N217" i="2"/>
  <c r="J217" i="2"/>
  <c r="T127" i="2"/>
  <c r="O127" i="2"/>
  <c r="AN150" i="2"/>
  <c r="K199" i="2"/>
  <c r="J200" i="2"/>
  <c r="F284" i="2"/>
  <c r="H283" i="2"/>
  <c r="H284" i="2" s="1"/>
  <c r="G283" i="2"/>
  <c r="G284" i="2" s="1"/>
  <c r="N241" i="2"/>
  <c r="J241" i="2"/>
  <c r="N301" i="2"/>
  <c r="J301" i="2"/>
  <c r="K301" i="2" s="1"/>
  <c r="L301" i="2" s="1"/>
  <c r="M301" i="2" s="1"/>
  <c r="K283" i="2"/>
  <c r="J284" i="2"/>
  <c r="F248" i="2"/>
  <c r="H247" i="2"/>
  <c r="H248" i="2" s="1"/>
  <c r="G247" i="2"/>
  <c r="G248" i="2" s="1"/>
  <c r="J248" i="2"/>
  <c r="K247" i="2"/>
  <c r="F206" i="2"/>
  <c r="H205" i="2"/>
  <c r="H206" i="2" s="1"/>
  <c r="G205" i="2"/>
  <c r="G206" i="2" s="1"/>
  <c r="J181" i="2"/>
  <c r="N181" i="2"/>
  <c r="N151" i="2"/>
  <c r="J151" i="2"/>
  <c r="N211" i="2"/>
  <c r="J211" i="2"/>
  <c r="O163" i="2"/>
  <c r="T163" i="2"/>
  <c r="H187" i="2"/>
  <c r="H188" i="2" s="1"/>
  <c r="G187" i="2"/>
  <c r="G188" i="2" s="1"/>
  <c r="F188" i="2"/>
  <c r="U168" i="2"/>
  <c r="J134" i="2"/>
  <c r="K133" i="2"/>
  <c r="F68" i="2"/>
  <c r="H67" i="2"/>
  <c r="H68" i="2" s="1"/>
  <c r="G67" i="2"/>
  <c r="G68" i="2" s="1"/>
  <c r="T49" i="2"/>
  <c r="O49" i="2"/>
  <c r="U37" i="2"/>
  <c r="AN36" i="2"/>
  <c r="O55" i="2"/>
  <c r="T55" i="2"/>
  <c r="K31" i="2"/>
  <c r="J32" i="2"/>
  <c r="W13" i="4"/>
  <c r="V14" i="4"/>
  <c r="V140" i="4"/>
  <c r="W139" i="4"/>
  <c r="J37" i="4"/>
  <c r="N37" i="4"/>
  <c r="G19" i="4"/>
  <c r="F20" i="4"/>
  <c r="J19" i="4"/>
  <c r="N19" i="4"/>
  <c r="E8" i="4"/>
  <c r="F7" i="4"/>
  <c r="N13" i="4"/>
  <c r="J13" i="4"/>
  <c r="F31" i="4"/>
  <c r="E32" i="4"/>
  <c r="U30" i="4"/>
  <c r="U31" i="4" s="1"/>
  <c r="V31" i="4" s="1"/>
  <c r="N91" i="4"/>
  <c r="J91" i="4"/>
  <c r="E56" i="4"/>
  <c r="F55" i="4"/>
  <c r="U6" i="4"/>
  <c r="U7" i="4" s="1"/>
  <c r="V7" i="4" s="1"/>
  <c r="U18" i="4"/>
  <c r="U19" i="4" s="1"/>
  <c r="V19" i="4" s="1"/>
  <c r="F13" i="4"/>
  <c r="E14" i="4"/>
  <c r="J31" i="4"/>
  <c r="J43" i="4"/>
  <c r="AE18" i="4"/>
  <c r="E44" i="4"/>
  <c r="T48" i="4"/>
  <c r="I126" i="4"/>
  <c r="I127" i="4" s="1"/>
  <c r="E127" i="4"/>
  <c r="U126" i="4"/>
  <c r="U127" i="4" s="1"/>
  <c r="V127" i="4" s="1"/>
  <c r="Y253" i="4"/>
  <c r="X253" i="4"/>
  <c r="N115" i="4"/>
  <c r="J115" i="4"/>
  <c r="U45" i="4"/>
  <c r="I6" i="4"/>
  <c r="I7" i="4" s="1"/>
  <c r="N54" i="4"/>
  <c r="G67" i="4"/>
  <c r="F68" i="4"/>
  <c r="Z72" i="4"/>
  <c r="K61" i="4"/>
  <c r="J62" i="4"/>
  <c r="N30" i="4"/>
  <c r="N31" i="4" s="1"/>
  <c r="U33" i="4"/>
  <c r="G43" i="4"/>
  <c r="F44" i="4"/>
  <c r="N24" i="4"/>
  <c r="U24" i="4" s="1"/>
  <c r="U25" i="4" s="1"/>
  <c r="V25" i="4" s="1"/>
  <c r="T36" i="4"/>
  <c r="U36" i="4" s="1"/>
  <c r="U37" i="4" s="1"/>
  <c r="V37" i="4" s="1"/>
  <c r="N42" i="4"/>
  <c r="N43" i="4" s="1"/>
  <c r="E140" i="4"/>
  <c r="F139" i="4"/>
  <c r="Z42" i="4"/>
  <c r="F79" i="4"/>
  <c r="E80" i="4"/>
  <c r="I120" i="4"/>
  <c r="I121" i="4" s="1"/>
  <c r="E121" i="4"/>
  <c r="N25" i="4"/>
  <c r="E97" i="4"/>
  <c r="I96" i="4"/>
  <c r="I97" i="4" s="1"/>
  <c r="E25" i="4"/>
  <c r="Z96" i="4"/>
  <c r="Z30" i="4"/>
  <c r="N48" i="4"/>
  <c r="N49" i="4" s="1"/>
  <c r="E49" i="4"/>
  <c r="E73" i="4"/>
  <c r="I72" i="4"/>
  <c r="I73" i="4" s="1"/>
  <c r="N109" i="4"/>
  <c r="J109" i="4"/>
  <c r="AE120" i="4"/>
  <c r="N61" i="4"/>
  <c r="J25" i="4"/>
  <c r="F37" i="4"/>
  <c r="T42" i="4"/>
  <c r="U42" i="4" s="1"/>
  <c r="U43" i="4" s="1"/>
  <c r="V43" i="4" s="1"/>
  <c r="J49" i="4"/>
  <c r="I54" i="4"/>
  <c r="I55" i="4" s="1"/>
  <c r="E85" i="4"/>
  <c r="I84" i="4"/>
  <c r="I85" i="4" s="1"/>
  <c r="T72" i="4"/>
  <c r="U72" i="4" s="1"/>
  <c r="U73" i="4" s="1"/>
  <c r="V73" i="4" s="1"/>
  <c r="T84" i="4"/>
  <c r="T96" i="4"/>
  <c r="U96" i="4" s="1"/>
  <c r="U97" i="4" s="1"/>
  <c r="V97" i="4" s="1"/>
  <c r="AE60" i="4"/>
  <c r="Z66" i="4"/>
  <c r="U70" i="4"/>
  <c r="AE72" i="4"/>
  <c r="U82" i="4"/>
  <c r="Z90" i="4"/>
  <c r="U94" i="4"/>
  <c r="AE96" i="4"/>
  <c r="U106" i="4"/>
  <c r="U111" i="4"/>
  <c r="F115" i="4"/>
  <c r="E116" i="4"/>
  <c r="J79" i="4"/>
  <c r="N79" i="4"/>
  <c r="T78" i="4"/>
  <c r="U78" i="4" s="1"/>
  <c r="U79" i="4" s="1"/>
  <c r="V79" i="4" s="1"/>
  <c r="N217" i="4"/>
  <c r="J217" i="4"/>
  <c r="U60" i="4"/>
  <c r="U61" i="4" s="1"/>
  <c r="V61" i="4" s="1"/>
  <c r="N84" i="4"/>
  <c r="F91" i="4"/>
  <c r="E92" i="4"/>
  <c r="F103" i="4"/>
  <c r="E104" i="4"/>
  <c r="U102" i="4"/>
  <c r="U103" i="4" s="1"/>
  <c r="V103" i="4" s="1"/>
  <c r="E152" i="4"/>
  <c r="F151" i="4"/>
  <c r="T66" i="4"/>
  <c r="U66" i="4" s="1"/>
  <c r="U67" i="4" s="1"/>
  <c r="V67" i="4" s="1"/>
  <c r="N72" i="4"/>
  <c r="T90" i="4"/>
  <c r="U90" i="4" s="1"/>
  <c r="U91" i="4" s="1"/>
  <c r="V91" i="4" s="1"/>
  <c r="N96" i="4"/>
  <c r="J133" i="4"/>
  <c r="N133" i="4"/>
  <c r="N151" i="4"/>
  <c r="J151" i="4"/>
  <c r="E61" i="4"/>
  <c r="U132" i="4"/>
  <c r="U133" i="4" s="1"/>
  <c r="V133" i="4" s="1"/>
  <c r="I66" i="4"/>
  <c r="I67" i="4" s="1"/>
  <c r="N102" i="4"/>
  <c r="U114" i="4"/>
  <c r="U115" i="4" s="1"/>
  <c r="V115" i="4" s="1"/>
  <c r="Z132" i="4"/>
  <c r="U150" i="4"/>
  <c r="U151" i="4" s="1"/>
  <c r="V151" i="4" s="1"/>
  <c r="N211" i="4"/>
  <c r="J211" i="4"/>
  <c r="N241" i="4"/>
  <c r="J241" i="4"/>
  <c r="G163" i="4"/>
  <c r="F164" i="4"/>
  <c r="K175" i="4"/>
  <c r="J176" i="4"/>
  <c r="U105" i="4"/>
  <c r="F109" i="4"/>
  <c r="E110" i="4"/>
  <c r="J139" i="4"/>
  <c r="N139" i="4"/>
  <c r="I102" i="4"/>
  <c r="I103" i="4" s="1"/>
  <c r="U108" i="4"/>
  <c r="U109" i="4" s="1"/>
  <c r="V109" i="4" s="1"/>
  <c r="N114" i="4"/>
  <c r="T120" i="4"/>
  <c r="E145" i="4"/>
  <c r="Z162" i="4"/>
  <c r="N174" i="4"/>
  <c r="N175" i="4" s="1"/>
  <c r="E188" i="4"/>
  <c r="F187" i="4"/>
  <c r="T192" i="4"/>
  <c r="U192" i="4" s="1"/>
  <c r="U193" i="4" s="1"/>
  <c r="V193" i="4" s="1"/>
  <c r="I198" i="4"/>
  <c r="I199" i="4" s="1"/>
  <c r="E199" i="4"/>
  <c r="Z138" i="4"/>
  <c r="U141" i="4"/>
  <c r="U145" i="4" s="1"/>
  <c r="V145" i="4" s="1"/>
  <c r="E157" i="4"/>
  <c r="I156" i="4"/>
  <c r="I157" i="4" s="1"/>
  <c r="U171" i="4"/>
  <c r="I193" i="4"/>
  <c r="V230" i="4"/>
  <c r="W229" i="4"/>
  <c r="F133" i="4"/>
  <c r="N145" i="4"/>
  <c r="J145" i="4"/>
  <c r="F169" i="4"/>
  <c r="E170" i="4"/>
  <c r="I180" i="4"/>
  <c r="I181" i="4" s="1"/>
  <c r="E181" i="4"/>
  <c r="T186" i="4"/>
  <c r="U186" i="4" s="1"/>
  <c r="U187" i="4" s="1"/>
  <c r="V187" i="4" s="1"/>
  <c r="AE156" i="4"/>
  <c r="I168" i="4"/>
  <c r="I169" i="4" s="1"/>
  <c r="AE174" i="4"/>
  <c r="Z192" i="4"/>
  <c r="AE138" i="4"/>
  <c r="N150" i="4"/>
  <c r="T174" i="4"/>
  <c r="F175" i="4"/>
  <c r="Z156" i="4"/>
  <c r="U216" i="4"/>
  <c r="U217" i="4" s="1"/>
  <c r="V217" i="4" s="1"/>
  <c r="AE180" i="4"/>
  <c r="U183" i="4"/>
  <c r="F193" i="4"/>
  <c r="E194" i="4"/>
  <c r="I204" i="4"/>
  <c r="I205" i="4" s="1"/>
  <c r="E205" i="4"/>
  <c r="U154" i="4"/>
  <c r="I186" i="4"/>
  <c r="I187" i="4" s="1"/>
  <c r="T210" i="4"/>
  <c r="U210" i="4" s="1"/>
  <c r="U211" i="4" s="1"/>
  <c r="V211" i="4" s="1"/>
  <c r="U237" i="4"/>
  <c r="F241" i="4"/>
  <c r="E242" i="4"/>
  <c r="I162" i="4"/>
  <c r="I163" i="4" s="1"/>
  <c r="U208" i="4"/>
  <c r="N235" i="4"/>
  <c r="J235" i="4"/>
  <c r="E224" i="4"/>
  <c r="F223" i="4"/>
  <c r="U241" i="4"/>
  <c r="V241" i="4" s="1"/>
  <c r="F217" i="4"/>
  <c r="E218" i="4"/>
  <c r="J229" i="4"/>
  <c r="N229" i="4"/>
  <c r="J253" i="4"/>
  <c r="K253" i="4" s="1"/>
  <c r="L253" i="4" s="1"/>
  <c r="M253" i="4" s="1"/>
  <c r="N253" i="4"/>
  <c r="T198" i="4"/>
  <c r="U198" i="4" s="1"/>
  <c r="U199" i="4" s="1"/>
  <c r="V199" i="4" s="1"/>
  <c r="N204" i="4"/>
  <c r="U204" i="4" s="1"/>
  <c r="U205" i="4" s="1"/>
  <c r="V205" i="4" s="1"/>
  <c r="F211" i="4"/>
  <c r="E212" i="4"/>
  <c r="AE216" i="4"/>
  <c r="I222" i="4"/>
  <c r="I223" i="4" s="1"/>
  <c r="U226" i="4"/>
  <c r="E229" i="4"/>
  <c r="E253" i="4"/>
  <c r="F253" i="4" s="1"/>
  <c r="G253" i="4" s="1"/>
  <c r="H253" i="4" s="1"/>
  <c r="N216" i="4"/>
  <c r="F235" i="4"/>
  <c r="E236" i="4"/>
  <c r="U234" i="4"/>
  <c r="U235" i="4" s="1"/>
  <c r="V235" i="4" s="1"/>
  <c r="J247" i="4"/>
  <c r="N247" i="4"/>
  <c r="T246" i="4"/>
  <c r="U246" i="4" s="1"/>
  <c r="U247" i="4" s="1"/>
  <c r="V247" i="4" s="1"/>
  <c r="E247" i="4"/>
  <c r="U301" i="2" l="1"/>
  <c r="AN300" i="2"/>
  <c r="J26" i="2"/>
  <c r="K25" i="2"/>
  <c r="L7" i="2"/>
  <c r="K8" i="2"/>
  <c r="O25" i="2"/>
  <c r="T25" i="2"/>
  <c r="O14" i="2"/>
  <c r="P13" i="2"/>
  <c r="V25" i="2"/>
  <c r="AN25" i="2"/>
  <c r="Z19" i="2"/>
  <c r="AL19" i="2"/>
  <c r="AO19" i="2" s="1"/>
  <c r="W19" i="2"/>
  <c r="V20" i="2"/>
  <c r="Z13" i="2"/>
  <c r="AL13" i="2"/>
  <c r="AO13" i="2" s="1"/>
  <c r="L19" i="2"/>
  <c r="K20" i="2"/>
  <c r="P19" i="2"/>
  <c r="O20" i="2"/>
  <c r="T37" i="2"/>
  <c r="U85" i="2"/>
  <c r="U295" i="2"/>
  <c r="G25" i="2"/>
  <c r="G26" i="2" s="1"/>
  <c r="H25" i="2"/>
  <c r="H26" i="2" s="1"/>
  <c r="F26" i="2"/>
  <c r="V8" i="2"/>
  <c r="W7" i="2"/>
  <c r="AN180" i="2"/>
  <c r="AN42" i="2"/>
  <c r="G19" i="2"/>
  <c r="G20" i="2" s="1"/>
  <c r="H19" i="2"/>
  <c r="H20" i="2" s="1"/>
  <c r="F20" i="2"/>
  <c r="W13" i="2"/>
  <c r="V14" i="2"/>
  <c r="AL7" i="2"/>
  <c r="AO7" i="2" s="1"/>
  <c r="Z7" i="2"/>
  <c r="O8" i="2"/>
  <c r="P7" i="2"/>
  <c r="M13" i="2"/>
  <c r="M14" i="2" s="1"/>
  <c r="L14" i="2"/>
  <c r="U109" i="2"/>
  <c r="AN138" i="2"/>
  <c r="U139" i="2"/>
  <c r="F98" i="2"/>
  <c r="H97" i="2"/>
  <c r="H98" i="2" s="1"/>
  <c r="G97" i="2"/>
  <c r="G98" i="2" s="1"/>
  <c r="AN90" i="2"/>
  <c r="AN96" i="2"/>
  <c r="U97" i="2"/>
  <c r="AN48" i="2"/>
  <c r="U49" i="2"/>
  <c r="T241" i="2"/>
  <c r="O241" i="2"/>
  <c r="H91" i="2"/>
  <c r="H92" i="2" s="1"/>
  <c r="F92" i="2"/>
  <c r="G91" i="2"/>
  <c r="G92" i="2" s="1"/>
  <c r="O145" i="2"/>
  <c r="T145" i="2"/>
  <c r="L31" i="2"/>
  <c r="K32" i="2"/>
  <c r="Z163" i="2"/>
  <c r="AL163" i="2"/>
  <c r="AO163" i="2" s="1"/>
  <c r="Z31" i="2"/>
  <c r="AL31" i="2"/>
  <c r="AO31" i="2" s="1"/>
  <c r="K68" i="2"/>
  <c r="L67" i="2"/>
  <c r="V67" i="2"/>
  <c r="AN67" i="2"/>
  <c r="O248" i="2"/>
  <c r="P247" i="2"/>
  <c r="O284" i="2"/>
  <c r="P283" i="2"/>
  <c r="L127" i="2"/>
  <c r="K128" i="2"/>
  <c r="K236" i="2"/>
  <c r="L235" i="2"/>
  <c r="U79" i="2"/>
  <c r="AN78" i="2"/>
  <c r="V127" i="2"/>
  <c r="AN127" i="2"/>
  <c r="AN187" i="2"/>
  <c r="V187" i="2"/>
  <c r="W283" i="2"/>
  <c r="V284" i="2"/>
  <c r="F62" i="2"/>
  <c r="H61" i="2"/>
  <c r="H62" i="2" s="1"/>
  <c r="G61" i="2"/>
  <c r="G62" i="2" s="1"/>
  <c r="O109" i="2"/>
  <c r="T109" i="2"/>
  <c r="L175" i="2"/>
  <c r="K176" i="2"/>
  <c r="Z289" i="2"/>
  <c r="AL289" i="2"/>
  <c r="AO289" i="2" s="1"/>
  <c r="AL235" i="2"/>
  <c r="AO235" i="2" s="1"/>
  <c r="Z235" i="2"/>
  <c r="T277" i="2"/>
  <c r="O277" i="2"/>
  <c r="AN306" i="2"/>
  <c r="V306" i="2"/>
  <c r="W306" i="2" s="1"/>
  <c r="O50" i="2"/>
  <c r="P49" i="2"/>
  <c r="J182" i="2"/>
  <c r="K181" i="2"/>
  <c r="O85" i="2"/>
  <c r="T85" i="2"/>
  <c r="AN247" i="2"/>
  <c r="V247" i="2"/>
  <c r="U61" i="2"/>
  <c r="AN60" i="2"/>
  <c r="O74" i="2"/>
  <c r="P73" i="2"/>
  <c r="J278" i="2"/>
  <c r="K277" i="2"/>
  <c r="AL55" i="2"/>
  <c r="AO55" i="2" s="1"/>
  <c r="Z55" i="2"/>
  <c r="O164" i="2"/>
  <c r="P163" i="2"/>
  <c r="L283" i="2"/>
  <c r="K284" i="2"/>
  <c r="AN109" i="2"/>
  <c r="V109" i="2"/>
  <c r="K140" i="2"/>
  <c r="L139" i="2"/>
  <c r="Z247" i="2"/>
  <c r="AL247" i="2"/>
  <c r="AO247" i="2" s="1"/>
  <c r="Z283" i="2"/>
  <c r="AL283" i="2"/>
  <c r="AO283" i="2" s="1"/>
  <c r="F38" i="2"/>
  <c r="H37" i="2"/>
  <c r="H38" i="2" s="1"/>
  <c r="G37" i="2"/>
  <c r="G38" i="2" s="1"/>
  <c r="Z37" i="2"/>
  <c r="AL37" i="2"/>
  <c r="AO37" i="2" s="1"/>
  <c r="J80" i="2"/>
  <c r="K79" i="2"/>
  <c r="U145" i="2"/>
  <c r="AN144" i="2"/>
  <c r="AN163" i="2"/>
  <c r="V163" i="2"/>
  <c r="AN73" i="2"/>
  <c r="V73" i="2"/>
  <c r="V91" i="2"/>
  <c r="AN91" i="2"/>
  <c r="J110" i="2"/>
  <c r="K109" i="2"/>
  <c r="O290" i="2"/>
  <c r="P289" i="2"/>
  <c r="J116" i="2"/>
  <c r="K115" i="2"/>
  <c r="T205" i="2"/>
  <c r="O205" i="2"/>
  <c r="AN133" i="2"/>
  <c r="V133" i="2"/>
  <c r="P235" i="2"/>
  <c r="O236" i="2"/>
  <c r="J260" i="2"/>
  <c r="K259" i="2"/>
  <c r="P175" i="2"/>
  <c r="O176" i="2"/>
  <c r="Z133" i="2"/>
  <c r="AL133" i="2"/>
  <c r="AO133" i="2" s="1"/>
  <c r="O32" i="2"/>
  <c r="P31" i="2"/>
  <c r="J266" i="2"/>
  <c r="K265" i="2"/>
  <c r="AN85" i="2"/>
  <c r="V85" i="2"/>
  <c r="K230" i="2"/>
  <c r="L229" i="2"/>
  <c r="AN295" i="2"/>
  <c r="V295" i="2"/>
  <c r="U217" i="2"/>
  <c r="AN216" i="2"/>
  <c r="H115" i="2"/>
  <c r="H116" i="2" s="1"/>
  <c r="F116" i="2"/>
  <c r="G115" i="2"/>
  <c r="G116" i="2" s="1"/>
  <c r="Z223" i="2"/>
  <c r="AL223" i="2"/>
  <c r="AO223" i="2" s="1"/>
  <c r="O56" i="2"/>
  <c r="P55" i="2"/>
  <c r="K134" i="2"/>
  <c r="L133" i="2"/>
  <c r="J212" i="2"/>
  <c r="K211" i="2"/>
  <c r="AN151" i="2"/>
  <c r="V151" i="2"/>
  <c r="V205" i="2"/>
  <c r="AN205" i="2"/>
  <c r="P37" i="2"/>
  <c r="O38" i="2"/>
  <c r="O79" i="2"/>
  <c r="T79" i="2"/>
  <c r="Z139" i="2"/>
  <c r="AL139" i="2"/>
  <c r="AO139" i="2" s="1"/>
  <c r="H217" i="2"/>
  <c r="H218" i="2" s="1"/>
  <c r="G218" i="2"/>
  <c r="K38" i="2"/>
  <c r="L37" i="2"/>
  <c r="W223" i="2"/>
  <c r="V224" i="2"/>
  <c r="V241" i="2"/>
  <c r="AN241" i="2"/>
  <c r="J272" i="2"/>
  <c r="K271" i="2"/>
  <c r="V230" i="2"/>
  <c r="W229" i="2"/>
  <c r="P199" i="2"/>
  <c r="O200" i="2"/>
  <c r="O158" i="2"/>
  <c r="P157" i="2"/>
  <c r="L223" i="2"/>
  <c r="K224" i="2"/>
  <c r="T115" i="2"/>
  <c r="O115" i="2"/>
  <c r="J206" i="2"/>
  <c r="K205" i="2"/>
  <c r="AN235" i="2"/>
  <c r="V235" i="2"/>
  <c r="O259" i="2"/>
  <c r="T259" i="2"/>
  <c r="Z175" i="2"/>
  <c r="AL175" i="2"/>
  <c r="AO175" i="2" s="1"/>
  <c r="O98" i="2"/>
  <c r="P97" i="2"/>
  <c r="T301" i="2"/>
  <c r="O301" i="2"/>
  <c r="P301" i="2" s="1"/>
  <c r="Q301" i="2" s="1"/>
  <c r="R301" i="2" s="1"/>
  <c r="S301" i="2" s="1"/>
  <c r="K56" i="2"/>
  <c r="L55" i="2"/>
  <c r="G79" i="2"/>
  <c r="G80" i="2" s="1"/>
  <c r="F80" i="2"/>
  <c r="H79" i="2"/>
  <c r="H80" i="2" s="1"/>
  <c r="H43" i="2"/>
  <c r="H44" i="2" s="1"/>
  <c r="G43" i="2"/>
  <c r="G44" i="2" s="1"/>
  <c r="F44" i="2"/>
  <c r="J44" i="2"/>
  <c r="K43" i="2"/>
  <c r="U259" i="2"/>
  <c r="AN258" i="2"/>
  <c r="K74" i="2"/>
  <c r="L73" i="2"/>
  <c r="J218" i="2"/>
  <c r="K217" i="2"/>
  <c r="V277" i="2"/>
  <c r="AN277" i="2"/>
  <c r="O211" i="2"/>
  <c r="T211" i="2"/>
  <c r="L247" i="2"/>
  <c r="K248" i="2"/>
  <c r="O128" i="2"/>
  <c r="P127" i="2"/>
  <c r="V181" i="2"/>
  <c r="AN181" i="2"/>
  <c r="V301" i="2"/>
  <c r="W301" i="2" s="1"/>
  <c r="AN301" i="2"/>
  <c r="J92" i="2"/>
  <c r="K91" i="2"/>
  <c r="O140" i="2"/>
  <c r="P139" i="2"/>
  <c r="O253" i="2"/>
  <c r="T253" i="2"/>
  <c r="V103" i="2"/>
  <c r="AN103" i="2"/>
  <c r="J194" i="2"/>
  <c r="K193" i="2"/>
  <c r="O271" i="2"/>
  <c r="T271" i="2"/>
  <c r="AN252" i="2"/>
  <c r="U253" i="2"/>
  <c r="Z199" i="2"/>
  <c r="AL199" i="2"/>
  <c r="AO199" i="2" s="1"/>
  <c r="Z157" i="2"/>
  <c r="AL157" i="2"/>
  <c r="AO157" i="2" s="1"/>
  <c r="AN199" i="2"/>
  <c r="V199" i="2"/>
  <c r="AN37" i="2"/>
  <c r="V37" i="2"/>
  <c r="U169" i="2"/>
  <c r="AN168" i="2"/>
  <c r="J152" i="2"/>
  <c r="K151" i="2"/>
  <c r="J242" i="2"/>
  <c r="K241" i="2"/>
  <c r="L199" i="2"/>
  <c r="K200" i="2"/>
  <c r="Z127" i="2"/>
  <c r="AL127" i="2"/>
  <c r="AO127" i="2" s="1"/>
  <c r="O134" i="2"/>
  <c r="P133" i="2"/>
  <c r="V175" i="2"/>
  <c r="AN175" i="2"/>
  <c r="T43" i="2"/>
  <c r="O43" i="2"/>
  <c r="K98" i="2"/>
  <c r="L97" i="2"/>
  <c r="T91" i="2"/>
  <c r="O91" i="2"/>
  <c r="K187" i="2"/>
  <c r="J188" i="2"/>
  <c r="U265" i="2"/>
  <c r="AN264" i="2"/>
  <c r="K253" i="2"/>
  <c r="J254" i="2"/>
  <c r="AN55" i="2"/>
  <c r="V55" i="2"/>
  <c r="J122" i="2"/>
  <c r="K121" i="2"/>
  <c r="K169" i="2"/>
  <c r="J170" i="2"/>
  <c r="T193" i="2"/>
  <c r="O193" i="2"/>
  <c r="T61" i="2"/>
  <c r="O61" i="2"/>
  <c r="V43" i="2"/>
  <c r="AN43" i="2"/>
  <c r="AN31" i="2"/>
  <c r="V31" i="2"/>
  <c r="O151" i="2"/>
  <c r="T151" i="2"/>
  <c r="K50" i="2"/>
  <c r="L49" i="2"/>
  <c r="U115" i="2"/>
  <c r="AN114" i="2"/>
  <c r="O187" i="2"/>
  <c r="T187" i="2"/>
  <c r="W289" i="2"/>
  <c r="V290" i="2"/>
  <c r="O104" i="2"/>
  <c r="P103" i="2"/>
  <c r="O121" i="2"/>
  <c r="T121" i="2"/>
  <c r="O169" i="2"/>
  <c r="T169" i="2"/>
  <c r="U271" i="2"/>
  <c r="AN270" i="2"/>
  <c r="O306" i="2"/>
  <c r="P306" i="2" s="1"/>
  <c r="Q306" i="2" s="1"/>
  <c r="R306" i="2" s="1"/>
  <c r="S306" i="2" s="1"/>
  <c r="T306" i="2"/>
  <c r="O230" i="2"/>
  <c r="P229" i="2"/>
  <c r="J296" i="2"/>
  <c r="K295" i="2"/>
  <c r="AN121" i="2"/>
  <c r="V121" i="2"/>
  <c r="O68" i="2"/>
  <c r="P67" i="2"/>
  <c r="J62" i="2"/>
  <c r="K61" i="2"/>
  <c r="AL49" i="2"/>
  <c r="AO49" i="2" s="1"/>
  <c r="Z49" i="2"/>
  <c r="T181" i="2"/>
  <c r="O181" i="2"/>
  <c r="T217" i="2"/>
  <c r="O217" i="2"/>
  <c r="AL97" i="2"/>
  <c r="AO97" i="2" s="1"/>
  <c r="Z97" i="2"/>
  <c r="J86" i="2"/>
  <c r="K85" i="2"/>
  <c r="O265" i="2"/>
  <c r="T265" i="2"/>
  <c r="AN157" i="2"/>
  <c r="V157" i="2"/>
  <c r="K164" i="2"/>
  <c r="L163" i="2"/>
  <c r="L103" i="2"/>
  <c r="K104" i="2"/>
  <c r="G121" i="2"/>
  <c r="G122" i="2" s="1"/>
  <c r="F122" i="2"/>
  <c r="H121" i="2"/>
  <c r="H122" i="2" s="1"/>
  <c r="J146" i="2"/>
  <c r="K145" i="2"/>
  <c r="Z103" i="2"/>
  <c r="AL103" i="2"/>
  <c r="AO103" i="2" s="1"/>
  <c r="L157" i="2"/>
  <c r="K158" i="2"/>
  <c r="U193" i="2"/>
  <c r="AN192" i="2"/>
  <c r="K290" i="2"/>
  <c r="L289" i="2"/>
  <c r="AL73" i="2"/>
  <c r="AO73" i="2" s="1"/>
  <c r="Z73" i="2"/>
  <c r="Z229" i="2"/>
  <c r="AL229" i="2"/>
  <c r="AO229" i="2" s="1"/>
  <c r="O295" i="2"/>
  <c r="T295" i="2"/>
  <c r="P223" i="2"/>
  <c r="O224" i="2"/>
  <c r="AN211" i="2"/>
  <c r="V211" i="2"/>
  <c r="Z67" i="2"/>
  <c r="AL67" i="2"/>
  <c r="AO67" i="2" s="1"/>
  <c r="T31" i="4"/>
  <c r="Z31" i="4" s="1"/>
  <c r="O31" i="4"/>
  <c r="O175" i="4"/>
  <c r="T175" i="4"/>
  <c r="Z175" i="4" s="1"/>
  <c r="W145" i="4"/>
  <c r="V146" i="4"/>
  <c r="O43" i="4"/>
  <c r="T43" i="4"/>
  <c r="Z43" i="4" s="1"/>
  <c r="V206" i="4"/>
  <c r="W205" i="4"/>
  <c r="O49" i="4"/>
  <c r="T49" i="4"/>
  <c r="Z49" i="4" s="1"/>
  <c r="W25" i="4"/>
  <c r="V26" i="4"/>
  <c r="N163" i="4"/>
  <c r="J163" i="4"/>
  <c r="T145" i="4"/>
  <c r="Z145" i="4" s="1"/>
  <c r="O145" i="4"/>
  <c r="T151" i="4"/>
  <c r="Z151" i="4" s="1"/>
  <c r="O151" i="4"/>
  <c r="W43" i="4"/>
  <c r="V44" i="4"/>
  <c r="T25" i="4"/>
  <c r="Z25" i="4" s="1"/>
  <c r="O25" i="4"/>
  <c r="L61" i="4"/>
  <c r="K62" i="4"/>
  <c r="O115" i="4"/>
  <c r="T115" i="4"/>
  <c r="Z115" i="4" s="1"/>
  <c r="F14" i="4"/>
  <c r="G13" i="4"/>
  <c r="V32" i="4"/>
  <c r="W31" i="4"/>
  <c r="K19" i="4"/>
  <c r="J20" i="4"/>
  <c r="F236" i="4"/>
  <c r="G235" i="4"/>
  <c r="G217" i="4"/>
  <c r="F218" i="4"/>
  <c r="U174" i="4"/>
  <c r="U175" i="4" s="1"/>
  <c r="V175" i="4" s="1"/>
  <c r="G133" i="4"/>
  <c r="F134" i="4"/>
  <c r="H163" i="4"/>
  <c r="H164" i="4" s="1"/>
  <c r="G164" i="4"/>
  <c r="T133" i="4"/>
  <c r="Z133" i="4" s="1"/>
  <c r="O133" i="4"/>
  <c r="O217" i="4"/>
  <c r="T217" i="4"/>
  <c r="Z217" i="4" s="1"/>
  <c r="V38" i="4"/>
  <c r="W37" i="4"/>
  <c r="W19" i="4"/>
  <c r="V20" i="4"/>
  <c r="W241" i="4"/>
  <c r="V242" i="4"/>
  <c r="J181" i="4"/>
  <c r="N181" i="4"/>
  <c r="K241" i="4"/>
  <c r="J242" i="4"/>
  <c r="V80" i="4"/>
  <c r="W79" i="4"/>
  <c r="J26" i="4"/>
  <c r="K25" i="4"/>
  <c r="U54" i="4"/>
  <c r="U55" i="4" s="1"/>
  <c r="V55" i="4" s="1"/>
  <c r="W7" i="4"/>
  <c r="V8" i="4"/>
  <c r="G20" i="4"/>
  <c r="H19" i="4"/>
  <c r="H20" i="4" s="1"/>
  <c r="F247" i="4"/>
  <c r="E248" i="4"/>
  <c r="V200" i="4"/>
  <c r="W199" i="4"/>
  <c r="G223" i="4"/>
  <c r="F224" i="4"/>
  <c r="F194" i="4"/>
  <c r="G193" i="4"/>
  <c r="U168" i="4"/>
  <c r="U169" i="4" s="1"/>
  <c r="V169" i="4" s="1"/>
  <c r="F199" i="4"/>
  <c r="E200" i="4"/>
  <c r="U156" i="4"/>
  <c r="U157" i="4" s="1"/>
  <c r="V157" i="4" s="1"/>
  <c r="O241" i="4"/>
  <c r="T241" i="4"/>
  <c r="Z241" i="4" s="1"/>
  <c r="N67" i="4"/>
  <c r="J67" i="4"/>
  <c r="F104" i="4"/>
  <c r="G103" i="4"/>
  <c r="T79" i="4"/>
  <c r="Z79" i="4" s="1"/>
  <c r="O79" i="4"/>
  <c r="V74" i="4"/>
  <c r="W73" i="4"/>
  <c r="O61" i="4"/>
  <c r="T61" i="4"/>
  <c r="Z61" i="4" s="1"/>
  <c r="G68" i="4"/>
  <c r="H67" i="4"/>
  <c r="H68" i="4" s="1"/>
  <c r="V128" i="4"/>
  <c r="W127" i="4"/>
  <c r="K43" i="4"/>
  <c r="J44" i="4"/>
  <c r="F56" i="4"/>
  <c r="G55" i="4"/>
  <c r="K13" i="4"/>
  <c r="J14" i="4"/>
  <c r="T37" i="4"/>
  <c r="Z37" i="4" s="1"/>
  <c r="O37" i="4"/>
  <c r="G175" i="4"/>
  <c r="F176" i="4"/>
  <c r="F212" i="4"/>
  <c r="G211" i="4"/>
  <c r="J205" i="4"/>
  <c r="N205" i="4"/>
  <c r="O139" i="4"/>
  <c r="T139" i="4"/>
  <c r="Z139" i="4" s="1"/>
  <c r="V104" i="4"/>
  <c r="W103" i="4"/>
  <c r="F38" i="4"/>
  <c r="G37" i="4"/>
  <c r="F121" i="4"/>
  <c r="E122" i="4"/>
  <c r="W230" i="4"/>
  <c r="Y229" i="4"/>
  <c r="Y230" i="4" s="1"/>
  <c r="X229" i="4"/>
  <c r="X230" i="4" s="1"/>
  <c r="J140" i="4"/>
  <c r="K139" i="4"/>
  <c r="U84" i="4"/>
  <c r="U85" i="4" s="1"/>
  <c r="V85" i="4" s="1"/>
  <c r="V248" i="4"/>
  <c r="W247" i="4"/>
  <c r="F229" i="4"/>
  <c r="E230" i="4"/>
  <c r="T253" i="4"/>
  <c r="Z253" i="4" s="1"/>
  <c r="O253" i="4"/>
  <c r="P253" i="4" s="1"/>
  <c r="Q253" i="4" s="1"/>
  <c r="R253" i="4" s="1"/>
  <c r="S253" i="4" s="1"/>
  <c r="V212" i="4"/>
  <c r="W211" i="4"/>
  <c r="U222" i="4"/>
  <c r="U223" i="4" s="1"/>
  <c r="V223" i="4" s="1"/>
  <c r="J199" i="4"/>
  <c r="N199" i="4"/>
  <c r="U120" i="4"/>
  <c r="U121" i="4" s="1"/>
  <c r="V121" i="4" s="1"/>
  <c r="F110" i="4"/>
  <c r="G109" i="4"/>
  <c r="K211" i="4"/>
  <c r="J212" i="4"/>
  <c r="U180" i="4"/>
  <c r="U181" i="4" s="1"/>
  <c r="V181" i="4" s="1"/>
  <c r="V92" i="4"/>
  <c r="W91" i="4"/>
  <c r="J80" i="4"/>
  <c r="K79" i="4"/>
  <c r="N85" i="4"/>
  <c r="J85" i="4"/>
  <c r="F80" i="4"/>
  <c r="G79" i="4"/>
  <c r="G44" i="4"/>
  <c r="H43" i="4"/>
  <c r="H44" i="4" s="1"/>
  <c r="E128" i="4"/>
  <c r="F127" i="4"/>
  <c r="G127" i="4" s="1"/>
  <c r="T13" i="4"/>
  <c r="Z13" i="4" s="1"/>
  <c r="O13" i="4"/>
  <c r="K37" i="4"/>
  <c r="J38" i="4"/>
  <c r="W187" i="4"/>
  <c r="V188" i="4"/>
  <c r="F181" i="4"/>
  <c r="E182" i="4"/>
  <c r="W115" i="4"/>
  <c r="V116" i="4"/>
  <c r="V98" i="4"/>
  <c r="W97" i="4"/>
  <c r="F49" i="4"/>
  <c r="E50" i="4"/>
  <c r="G241" i="4"/>
  <c r="F242" i="4"/>
  <c r="F145" i="4"/>
  <c r="E146" i="4"/>
  <c r="J134" i="4"/>
  <c r="K133" i="4"/>
  <c r="J121" i="4"/>
  <c r="N121" i="4"/>
  <c r="F32" i="4"/>
  <c r="G31" i="4"/>
  <c r="O247" i="4"/>
  <c r="T247" i="4"/>
  <c r="Z247" i="4" s="1"/>
  <c r="K235" i="4"/>
  <c r="J236" i="4"/>
  <c r="J187" i="4"/>
  <c r="N187" i="4"/>
  <c r="F170" i="4"/>
  <c r="G169" i="4"/>
  <c r="N193" i="4"/>
  <c r="J193" i="4"/>
  <c r="V194" i="4"/>
  <c r="W193" i="4"/>
  <c r="T211" i="4"/>
  <c r="Z211" i="4" s="1"/>
  <c r="O211" i="4"/>
  <c r="V134" i="4"/>
  <c r="W133" i="4"/>
  <c r="F92" i="4"/>
  <c r="G91" i="4"/>
  <c r="F85" i="4"/>
  <c r="E86" i="4"/>
  <c r="K109" i="4"/>
  <c r="J110" i="4"/>
  <c r="F25" i="4"/>
  <c r="E26" i="4"/>
  <c r="N7" i="4"/>
  <c r="J7" i="4"/>
  <c r="J127" i="4"/>
  <c r="N127" i="4"/>
  <c r="J92" i="4"/>
  <c r="K91" i="4"/>
  <c r="G7" i="4"/>
  <c r="F8" i="4"/>
  <c r="Y139" i="4"/>
  <c r="Y140" i="4" s="1"/>
  <c r="X139" i="4"/>
  <c r="X140" i="4" s="1"/>
  <c r="W140" i="4"/>
  <c r="F205" i="4"/>
  <c r="E206" i="4"/>
  <c r="F157" i="4"/>
  <c r="E158" i="4"/>
  <c r="K217" i="4"/>
  <c r="J218" i="4"/>
  <c r="F73" i="4"/>
  <c r="E74" i="4"/>
  <c r="X13" i="4"/>
  <c r="X14" i="4" s="1"/>
  <c r="W14" i="4"/>
  <c r="Y13" i="4"/>
  <c r="Y14" i="4" s="1"/>
  <c r="J248" i="4"/>
  <c r="K247" i="4"/>
  <c r="J223" i="4"/>
  <c r="N223" i="4"/>
  <c r="T229" i="4"/>
  <c r="Z229" i="4" s="1"/>
  <c r="O229" i="4"/>
  <c r="T235" i="4"/>
  <c r="Z235" i="4" s="1"/>
  <c r="O235" i="4"/>
  <c r="W217" i="4"/>
  <c r="V218" i="4"/>
  <c r="N169" i="4"/>
  <c r="J169" i="4"/>
  <c r="U162" i="4"/>
  <c r="U163" i="4" s="1"/>
  <c r="V163" i="4" s="1"/>
  <c r="G187" i="4"/>
  <c r="F188" i="4"/>
  <c r="V110" i="4"/>
  <c r="W109" i="4"/>
  <c r="V152" i="4"/>
  <c r="W151" i="4"/>
  <c r="E62" i="4"/>
  <c r="F61" i="4"/>
  <c r="V68" i="4"/>
  <c r="W67" i="4"/>
  <c r="G115" i="4"/>
  <c r="F116" i="4"/>
  <c r="J55" i="4"/>
  <c r="N55" i="4"/>
  <c r="T109" i="4"/>
  <c r="Z109" i="4" s="1"/>
  <c r="O109" i="4"/>
  <c r="J97" i="4"/>
  <c r="N97" i="4"/>
  <c r="G139" i="4"/>
  <c r="F140" i="4"/>
  <c r="U48" i="4"/>
  <c r="U49" i="4" s="1"/>
  <c r="V49" i="4" s="1"/>
  <c r="K31" i="4"/>
  <c r="J32" i="4"/>
  <c r="T91" i="4"/>
  <c r="Z91" i="4" s="1"/>
  <c r="O91" i="4"/>
  <c r="V236" i="4"/>
  <c r="W235" i="4"/>
  <c r="K229" i="4"/>
  <c r="J230" i="4"/>
  <c r="K145" i="4"/>
  <c r="J146" i="4"/>
  <c r="J157" i="4"/>
  <c r="N157" i="4"/>
  <c r="J103" i="4"/>
  <c r="N103" i="4"/>
  <c r="K176" i="4"/>
  <c r="L175" i="4"/>
  <c r="J152" i="4"/>
  <c r="K151" i="4"/>
  <c r="F152" i="4"/>
  <c r="G151" i="4"/>
  <c r="W61" i="4"/>
  <c r="V62" i="4"/>
  <c r="J50" i="4"/>
  <c r="K49" i="4"/>
  <c r="J73" i="4"/>
  <c r="N73" i="4"/>
  <c r="F97" i="4"/>
  <c r="E98" i="4"/>
  <c r="J116" i="4"/>
  <c r="K115" i="4"/>
  <c r="O19" i="4"/>
  <c r="T19" i="4"/>
  <c r="Z19" i="4" s="1"/>
  <c r="AL25" i="2" l="1"/>
  <c r="AO25" i="2" s="1"/>
  <c r="Z25" i="2"/>
  <c r="AA7" i="2"/>
  <c r="AE7" i="2"/>
  <c r="W20" i="2"/>
  <c r="X19" i="2"/>
  <c r="X20" i="2" s="1"/>
  <c r="Y19" i="2"/>
  <c r="Y20" i="2" s="1"/>
  <c r="P25" i="2"/>
  <c r="O26" i="2"/>
  <c r="W8" i="2"/>
  <c r="Y7" i="2"/>
  <c r="Y8" i="2" s="1"/>
  <c r="X7" i="2"/>
  <c r="X8" i="2" s="1"/>
  <c r="Q19" i="2"/>
  <c r="P20" i="2"/>
  <c r="AE19" i="2"/>
  <c r="AA19" i="2"/>
  <c r="M7" i="2"/>
  <c r="M8" i="2" s="1"/>
  <c r="L8" i="2"/>
  <c r="Y13" i="2"/>
  <c r="Y14" i="2" s="1"/>
  <c r="W14" i="2"/>
  <c r="X13" i="2"/>
  <c r="X14" i="2" s="1"/>
  <c r="K26" i="2"/>
  <c r="L25" i="2"/>
  <c r="L20" i="2"/>
  <c r="M19" i="2"/>
  <c r="M20" i="2" s="1"/>
  <c r="V26" i="2"/>
  <c r="W25" i="2"/>
  <c r="Q13" i="2"/>
  <c r="P14" i="2"/>
  <c r="Q7" i="2"/>
  <c r="P8" i="2"/>
  <c r="AA13" i="2"/>
  <c r="AE13" i="2"/>
  <c r="V49" i="2"/>
  <c r="AN49" i="2"/>
  <c r="V139" i="2"/>
  <c r="AN139" i="2"/>
  <c r="V97" i="2"/>
  <c r="AN97" i="2"/>
  <c r="V115" i="2"/>
  <c r="AN115" i="2"/>
  <c r="K146" i="2"/>
  <c r="L145" i="2"/>
  <c r="Y283" i="2"/>
  <c r="Y284" i="2" s="1"/>
  <c r="X283" i="2"/>
  <c r="X284" i="2" s="1"/>
  <c r="W284" i="2"/>
  <c r="V193" i="2"/>
  <c r="AN193" i="2"/>
  <c r="L140" i="2"/>
  <c r="M139" i="2"/>
  <c r="M140" i="2" s="1"/>
  <c r="AL145" i="2"/>
  <c r="AO145" i="2" s="1"/>
  <c r="Z145" i="2"/>
  <c r="AE73" i="2"/>
  <c r="AA73" i="2"/>
  <c r="V44" i="2"/>
  <c r="W43" i="2"/>
  <c r="K170" i="2"/>
  <c r="L169" i="2"/>
  <c r="AN265" i="2"/>
  <c r="V265" i="2"/>
  <c r="AA127" i="2"/>
  <c r="AE127" i="2"/>
  <c r="V169" i="2"/>
  <c r="AN169" i="2"/>
  <c r="AA199" i="2"/>
  <c r="AE199" i="2"/>
  <c r="V104" i="2"/>
  <c r="W103" i="2"/>
  <c r="Y301" i="2"/>
  <c r="X301" i="2"/>
  <c r="P211" i="2"/>
  <c r="O212" i="2"/>
  <c r="AN259" i="2"/>
  <c r="V259" i="2"/>
  <c r="AA175" i="2"/>
  <c r="AE175" i="2"/>
  <c r="AL115" i="2"/>
  <c r="AO115" i="2" s="1"/>
  <c r="Z115" i="2"/>
  <c r="W85" i="2"/>
  <c r="V86" i="2"/>
  <c r="V134" i="2"/>
  <c r="W133" i="2"/>
  <c r="P290" i="2"/>
  <c r="Q289" i="2"/>
  <c r="W163" i="2"/>
  <c r="V164" i="2"/>
  <c r="Q73" i="2"/>
  <c r="P74" i="2"/>
  <c r="K182" i="2"/>
  <c r="L181" i="2"/>
  <c r="AE235" i="2"/>
  <c r="AA235" i="2"/>
  <c r="Z109" i="2"/>
  <c r="AL109" i="2"/>
  <c r="AO109" i="2" s="1"/>
  <c r="AN79" i="2"/>
  <c r="V79" i="2"/>
  <c r="O146" i="2"/>
  <c r="P145" i="2"/>
  <c r="P85" i="2"/>
  <c r="O86" i="2"/>
  <c r="AL277" i="2"/>
  <c r="AO277" i="2" s="1"/>
  <c r="Z277" i="2"/>
  <c r="P224" i="2"/>
  <c r="Q223" i="2"/>
  <c r="M157" i="2"/>
  <c r="M158" i="2" s="1"/>
  <c r="L158" i="2"/>
  <c r="W157" i="2"/>
  <c r="V158" i="2"/>
  <c r="O218" i="2"/>
  <c r="P217" i="2"/>
  <c r="L61" i="2"/>
  <c r="K62" i="2"/>
  <c r="P230" i="2"/>
  <c r="Q229" i="2"/>
  <c r="L50" i="2"/>
  <c r="M49" i="2"/>
  <c r="M50" i="2" s="1"/>
  <c r="P61" i="2"/>
  <c r="O62" i="2"/>
  <c r="K122" i="2"/>
  <c r="L121" i="2"/>
  <c r="P43" i="2"/>
  <c r="O44" i="2"/>
  <c r="W37" i="2"/>
  <c r="V38" i="2"/>
  <c r="AN253" i="2"/>
  <c r="V253" i="2"/>
  <c r="Z253" i="2"/>
  <c r="AL253" i="2"/>
  <c r="AO253" i="2" s="1"/>
  <c r="K44" i="2"/>
  <c r="L43" i="2"/>
  <c r="L56" i="2"/>
  <c r="M55" i="2"/>
  <c r="M56" i="2" s="1"/>
  <c r="AL259" i="2"/>
  <c r="AO259" i="2" s="1"/>
  <c r="Z259" i="2"/>
  <c r="K272" i="2"/>
  <c r="L271" i="2"/>
  <c r="L134" i="2"/>
  <c r="M133" i="2"/>
  <c r="M134" i="2" s="1"/>
  <c r="W109" i="2"/>
  <c r="V110" i="2"/>
  <c r="L284" i="2"/>
  <c r="M283" i="2"/>
  <c r="M284" i="2" s="1"/>
  <c r="P109" i="2"/>
  <c r="O110" i="2"/>
  <c r="L236" i="2"/>
  <c r="M235" i="2"/>
  <c r="M236" i="2" s="1"/>
  <c r="M247" i="2"/>
  <c r="M248" i="2" s="1"/>
  <c r="L248" i="2"/>
  <c r="X223" i="2"/>
  <c r="X224" i="2" s="1"/>
  <c r="W224" i="2"/>
  <c r="Y223" i="2"/>
  <c r="Y224" i="2" s="1"/>
  <c r="W73" i="2"/>
  <c r="V74" i="2"/>
  <c r="AL85" i="2"/>
  <c r="AO85" i="2" s="1"/>
  <c r="Z85" i="2"/>
  <c r="K296" i="2"/>
  <c r="L295" i="2"/>
  <c r="AA133" i="2"/>
  <c r="AE133" i="2"/>
  <c r="AE37" i="2"/>
  <c r="AA37" i="2"/>
  <c r="M175" i="2"/>
  <c r="M176" i="2" s="1"/>
  <c r="L176" i="2"/>
  <c r="AL217" i="2"/>
  <c r="AO217" i="2" s="1"/>
  <c r="Z217" i="2"/>
  <c r="AN271" i="2"/>
  <c r="V271" i="2"/>
  <c r="Y289" i="2"/>
  <c r="Y290" i="2" s="1"/>
  <c r="X289" i="2"/>
  <c r="X290" i="2" s="1"/>
  <c r="W290" i="2"/>
  <c r="Z61" i="2"/>
  <c r="AL61" i="2"/>
  <c r="AO61" i="2" s="1"/>
  <c r="K188" i="2"/>
  <c r="L187" i="2"/>
  <c r="AL43" i="2"/>
  <c r="AO43" i="2" s="1"/>
  <c r="Z43" i="2"/>
  <c r="L200" i="2"/>
  <c r="M199" i="2"/>
  <c r="M200" i="2" s="1"/>
  <c r="O254" i="2"/>
  <c r="P253" i="2"/>
  <c r="V182" i="2"/>
  <c r="W181" i="2"/>
  <c r="V278" i="2"/>
  <c r="W277" i="2"/>
  <c r="O260" i="2"/>
  <c r="P259" i="2"/>
  <c r="L224" i="2"/>
  <c r="M223" i="2"/>
  <c r="M224" i="2" s="1"/>
  <c r="P38" i="2"/>
  <c r="Q37" i="2"/>
  <c r="K266" i="2"/>
  <c r="L265" i="2"/>
  <c r="K110" i="2"/>
  <c r="L109" i="2"/>
  <c r="P164" i="2"/>
  <c r="Q163" i="2"/>
  <c r="P50" i="2"/>
  <c r="Q49" i="2"/>
  <c r="V68" i="2"/>
  <c r="W67" i="2"/>
  <c r="AA163" i="2"/>
  <c r="AE163" i="2"/>
  <c r="AL193" i="2"/>
  <c r="AO193" i="2" s="1"/>
  <c r="Z193" i="2"/>
  <c r="P200" i="2"/>
  <c r="Q199" i="2"/>
  <c r="M229" i="2"/>
  <c r="M230" i="2" s="1"/>
  <c r="L230" i="2"/>
  <c r="K116" i="2"/>
  <c r="L115" i="2"/>
  <c r="K278" i="2"/>
  <c r="L277" i="2"/>
  <c r="AA31" i="2"/>
  <c r="AE31" i="2"/>
  <c r="AA97" i="2"/>
  <c r="AE97" i="2"/>
  <c r="P104" i="2"/>
  <c r="Q103" i="2"/>
  <c r="L38" i="2"/>
  <c r="M37" i="2"/>
  <c r="M38" i="2" s="1"/>
  <c r="P236" i="2"/>
  <c r="Q235" i="2"/>
  <c r="P248" i="2"/>
  <c r="Q247" i="2"/>
  <c r="AE103" i="2"/>
  <c r="AA103" i="2"/>
  <c r="Z265" i="2"/>
  <c r="AL265" i="2"/>
  <c r="AO265" i="2" s="1"/>
  <c r="P68" i="2"/>
  <c r="Q67" i="2"/>
  <c r="AL169" i="2"/>
  <c r="AO169" i="2" s="1"/>
  <c r="Z169" i="2"/>
  <c r="AL187" i="2"/>
  <c r="AO187" i="2" s="1"/>
  <c r="Z187" i="2"/>
  <c r="AL151" i="2"/>
  <c r="AO151" i="2" s="1"/>
  <c r="Z151" i="2"/>
  <c r="W55" i="2"/>
  <c r="V56" i="2"/>
  <c r="P91" i="2"/>
  <c r="O92" i="2"/>
  <c r="K242" i="2"/>
  <c r="L241" i="2"/>
  <c r="W199" i="2"/>
  <c r="V200" i="2"/>
  <c r="AL271" i="2"/>
  <c r="AO271" i="2" s="1"/>
  <c r="Z271" i="2"/>
  <c r="P140" i="2"/>
  <c r="Q139" i="2"/>
  <c r="P128" i="2"/>
  <c r="Q127" i="2"/>
  <c r="K218" i="2"/>
  <c r="L217" i="2"/>
  <c r="W235" i="2"/>
  <c r="V236" i="2"/>
  <c r="P158" i="2"/>
  <c r="Q157" i="2"/>
  <c r="P56" i="2"/>
  <c r="Q55" i="2"/>
  <c r="V217" i="2"/>
  <c r="AN217" i="2"/>
  <c r="P176" i="2"/>
  <c r="Q175" i="2"/>
  <c r="AN145" i="2"/>
  <c r="V145" i="2"/>
  <c r="V61" i="2"/>
  <c r="AN61" i="2"/>
  <c r="W187" i="2"/>
  <c r="V188" i="2"/>
  <c r="L68" i="2"/>
  <c r="M67" i="2"/>
  <c r="M68" i="2" s="1"/>
  <c r="O122" i="2"/>
  <c r="P121" i="2"/>
  <c r="K254" i="2"/>
  <c r="L253" i="2"/>
  <c r="AA157" i="2"/>
  <c r="AE157" i="2"/>
  <c r="O80" i="2"/>
  <c r="P79" i="2"/>
  <c r="AA247" i="2"/>
  <c r="AE247" i="2"/>
  <c r="O278" i="2"/>
  <c r="P277" i="2"/>
  <c r="V128" i="2"/>
  <c r="W127" i="2"/>
  <c r="AA229" i="2"/>
  <c r="AE229" i="2"/>
  <c r="AA49" i="2"/>
  <c r="AE49" i="2"/>
  <c r="Z211" i="2"/>
  <c r="AL211" i="2"/>
  <c r="AO211" i="2" s="1"/>
  <c r="P115" i="2"/>
  <c r="O116" i="2"/>
  <c r="K212" i="2"/>
  <c r="L211" i="2"/>
  <c r="AL295" i="2"/>
  <c r="AO295" i="2" s="1"/>
  <c r="Z295" i="2"/>
  <c r="L290" i="2"/>
  <c r="M289" i="2"/>
  <c r="M290" i="2" s="1"/>
  <c r="L104" i="2"/>
  <c r="M103" i="2"/>
  <c r="M104" i="2" s="1"/>
  <c r="O266" i="2"/>
  <c r="P265" i="2"/>
  <c r="P169" i="2"/>
  <c r="O170" i="2"/>
  <c r="P187" i="2"/>
  <c r="O188" i="2"/>
  <c r="O152" i="2"/>
  <c r="P151" i="2"/>
  <c r="AL91" i="2"/>
  <c r="AO91" i="2" s="1"/>
  <c r="Z91" i="2"/>
  <c r="V176" i="2"/>
  <c r="W175" i="2"/>
  <c r="P271" i="2"/>
  <c r="O272" i="2"/>
  <c r="AL301" i="2"/>
  <c r="AO301" i="2" s="1"/>
  <c r="Z301" i="2"/>
  <c r="V242" i="2"/>
  <c r="W241" i="2"/>
  <c r="AA139" i="2"/>
  <c r="AE139" i="2"/>
  <c r="V206" i="2"/>
  <c r="W205" i="2"/>
  <c r="W295" i="2"/>
  <c r="V296" i="2"/>
  <c r="P32" i="2"/>
  <c r="Q31" i="2"/>
  <c r="K260" i="2"/>
  <c r="L259" i="2"/>
  <c r="O206" i="2"/>
  <c r="P205" i="2"/>
  <c r="K80" i="2"/>
  <c r="L79" i="2"/>
  <c r="AA283" i="2"/>
  <c r="AE283" i="2"/>
  <c r="AE55" i="2"/>
  <c r="AA55" i="2"/>
  <c r="W247" i="2"/>
  <c r="V248" i="2"/>
  <c r="X306" i="2"/>
  <c r="Y306" i="2"/>
  <c r="M127" i="2"/>
  <c r="M128" i="2" s="1"/>
  <c r="L128" i="2"/>
  <c r="M31" i="2"/>
  <c r="M32" i="2" s="1"/>
  <c r="L32" i="2"/>
  <c r="O242" i="2"/>
  <c r="P241" i="2"/>
  <c r="W211" i="2"/>
  <c r="V212" i="2"/>
  <c r="Z181" i="2"/>
  <c r="AL181" i="2"/>
  <c r="AO181" i="2" s="1"/>
  <c r="AA223" i="2"/>
  <c r="AE223" i="2"/>
  <c r="L164" i="2"/>
  <c r="M163" i="2"/>
  <c r="M164" i="2" s="1"/>
  <c r="Y229" i="2"/>
  <c r="Y230" i="2" s="1"/>
  <c r="X229" i="2"/>
  <c r="X230" i="2" s="1"/>
  <c r="W230" i="2"/>
  <c r="AA67" i="2"/>
  <c r="AE67" i="2"/>
  <c r="P295" i="2"/>
  <c r="O296" i="2"/>
  <c r="K86" i="2"/>
  <c r="L85" i="2"/>
  <c r="O182" i="2"/>
  <c r="P181" i="2"/>
  <c r="W121" i="2"/>
  <c r="V122" i="2"/>
  <c r="AL306" i="2"/>
  <c r="AO306" i="2" s="1"/>
  <c r="Z306" i="2"/>
  <c r="AL121" i="2"/>
  <c r="AO121" i="2" s="1"/>
  <c r="Z121" i="2"/>
  <c r="W31" i="2"/>
  <c r="V32" i="2"/>
  <c r="O194" i="2"/>
  <c r="P193" i="2"/>
  <c r="L98" i="2"/>
  <c r="M97" i="2"/>
  <c r="M98" i="2" s="1"/>
  <c r="P134" i="2"/>
  <c r="Q133" i="2"/>
  <c r="K152" i="2"/>
  <c r="L151" i="2"/>
  <c r="K194" i="2"/>
  <c r="L193" i="2"/>
  <c r="K92" i="2"/>
  <c r="L91" i="2"/>
  <c r="L74" i="2"/>
  <c r="M73" i="2"/>
  <c r="M74" i="2" s="1"/>
  <c r="P98" i="2"/>
  <c r="Q97" i="2"/>
  <c r="K206" i="2"/>
  <c r="L205" i="2"/>
  <c r="AL79" i="2"/>
  <c r="AO79" i="2" s="1"/>
  <c r="Z79" i="2"/>
  <c r="W151" i="2"/>
  <c r="V152" i="2"/>
  <c r="Z205" i="2"/>
  <c r="AL205" i="2"/>
  <c r="AO205" i="2" s="1"/>
  <c r="V92" i="2"/>
  <c r="W91" i="2"/>
  <c r="AE289" i="2"/>
  <c r="AA289" i="2"/>
  <c r="P284" i="2"/>
  <c r="Q283" i="2"/>
  <c r="AL241" i="2"/>
  <c r="AO241" i="2" s="1"/>
  <c r="Z241" i="2"/>
  <c r="L151" i="4"/>
  <c r="K152" i="4"/>
  <c r="K169" i="4"/>
  <c r="J170" i="4"/>
  <c r="H91" i="4"/>
  <c r="H92" i="4" s="1"/>
  <c r="G92" i="4"/>
  <c r="K32" i="4"/>
  <c r="L31" i="4"/>
  <c r="X151" i="4"/>
  <c r="X152" i="4" s="1"/>
  <c r="W152" i="4"/>
  <c r="Y151" i="4"/>
  <c r="Y152" i="4" s="1"/>
  <c r="F146" i="4"/>
  <c r="G145" i="4"/>
  <c r="H109" i="4"/>
  <c r="H110" i="4" s="1"/>
  <c r="G110" i="4"/>
  <c r="W32" i="4"/>
  <c r="X31" i="4"/>
  <c r="X32" i="4" s="1"/>
  <c r="Y31" i="4"/>
  <c r="Y32" i="4" s="1"/>
  <c r="K163" i="4"/>
  <c r="J164" i="4"/>
  <c r="W49" i="4"/>
  <c r="V50" i="4"/>
  <c r="K218" i="4"/>
  <c r="L217" i="4"/>
  <c r="X133" i="4"/>
  <c r="X134" i="4" s="1"/>
  <c r="W134" i="4"/>
  <c r="Y133" i="4"/>
  <c r="Y134" i="4" s="1"/>
  <c r="L79" i="4"/>
  <c r="K80" i="4"/>
  <c r="AA253" i="4"/>
  <c r="AB253" i="4" s="1"/>
  <c r="AC253" i="4" s="1"/>
  <c r="AD253" i="4" s="1"/>
  <c r="AE253" i="4"/>
  <c r="AF253" i="4" s="1"/>
  <c r="AG253" i="4" s="1"/>
  <c r="AH253" i="4" s="1"/>
  <c r="AI253" i="4" s="1"/>
  <c r="AJ253" i="4" s="1"/>
  <c r="H175" i="4"/>
  <c r="H176" i="4" s="1"/>
  <c r="G176" i="4"/>
  <c r="W8" i="4"/>
  <c r="Y7" i="4"/>
  <c r="Y8" i="4" s="1"/>
  <c r="X7" i="4"/>
  <c r="X8" i="4" s="1"/>
  <c r="W175" i="4"/>
  <c r="V176" i="4"/>
  <c r="T163" i="4"/>
  <c r="Z163" i="4" s="1"/>
  <c r="O163" i="4"/>
  <c r="O20" i="4"/>
  <c r="P19" i="4"/>
  <c r="L229" i="4"/>
  <c r="K230" i="4"/>
  <c r="W110" i="4"/>
  <c r="X109" i="4"/>
  <c r="X110" i="4" s="1"/>
  <c r="Y109" i="4"/>
  <c r="Y110" i="4" s="1"/>
  <c r="X217" i="4"/>
  <c r="X218" i="4" s="1"/>
  <c r="Y217" i="4"/>
  <c r="Y218" i="4" s="1"/>
  <c r="W218" i="4"/>
  <c r="G8" i="4"/>
  <c r="H7" i="4"/>
  <c r="H8" i="4" s="1"/>
  <c r="F26" i="4"/>
  <c r="G25" i="4"/>
  <c r="H241" i="4"/>
  <c r="H242" i="4" s="1"/>
  <c r="G242" i="4"/>
  <c r="G181" i="4"/>
  <c r="F182" i="4"/>
  <c r="V122" i="4"/>
  <c r="W121" i="4"/>
  <c r="AE139" i="4"/>
  <c r="AF139" i="4" s="1"/>
  <c r="AA139" i="4"/>
  <c r="O38" i="4"/>
  <c r="P37" i="4"/>
  <c r="Y127" i="4"/>
  <c r="Y128" i="4" s="1"/>
  <c r="X127" i="4"/>
  <c r="X128" i="4" s="1"/>
  <c r="P79" i="4"/>
  <c r="O80" i="4"/>
  <c r="V158" i="4"/>
  <c r="W157" i="4"/>
  <c r="Y199" i="4"/>
  <c r="Y200" i="4" s="1"/>
  <c r="X199" i="4"/>
  <c r="X200" i="4" s="1"/>
  <c r="W200" i="4"/>
  <c r="V56" i="4"/>
  <c r="W55" i="4"/>
  <c r="J182" i="4"/>
  <c r="K181" i="4"/>
  <c r="P217" i="4"/>
  <c r="O218" i="4"/>
  <c r="G14" i="4"/>
  <c r="H13" i="4"/>
  <c r="H14" i="4" s="1"/>
  <c r="G73" i="4"/>
  <c r="F74" i="4"/>
  <c r="K73" i="4"/>
  <c r="J74" i="4"/>
  <c r="O55" i="4"/>
  <c r="T55" i="4"/>
  <c r="Z55" i="4" s="1"/>
  <c r="T169" i="4"/>
  <c r="Z169" i="4" s="1"/>
  <c r="O169" i="4"/>
  <c r="T7" i="4"/>
  <c r="Z7" i="4" s="1"/>
  <c r="O7" i="4"/>
  <c r="AE13" i="4"/>
  <c r="AF13" i="4" s="1"/>
  <c r="AA13" i="4"/>
  <c r="AE241" i="4"/>
  <c r="AF241" i="4" s="1"/>
  <c r="AA241" i="4"/>
  <c r="H133" i="4"/>
  <c r="H134" i="4" s="1"/>
  <c r="G134" i="4"/>
  <c r="P25" i="4"/>
  <c r="O26" i="4"/>
  <c r="AE19" i="4"/>
  <c r="AF19" i="4" s="1"/>
  <c r="AA19" i="4"/>
  <c r="K55" i="4"/>
  <c r="J56" i="4"/>
  <c r="K248" i="4"/>
  <c r="L247" i="4"/>
  <c r="H31" i="4"/>
  <c r="H32" i="4" s="1"/>
  <c r="G32" i="4"/>
  <c r="H127" i="4"/>
  <c r="H128" i="4" s="1"/>
  <c r="G128" i="4"/>
  <c r="P241" i="4"/>
  <c r="O242" i="4"/>
  <c r="AE217" i="4"/>
  <c r="AF217" i="4" s="1"/>
  <c r="AA217" i="4"/>
  <c r="AA25" i="4"/>
  <c r="AE25" i="4"/>
  <c r="AF25" i="4" s="1"/>
  <c r="L115" i="4"/>
  <c r="K116" i="4"/>
  <c r="T103" i="4"/>
  <c r="Z103" i="4" s="1"/>
  <c r="O103" i="4"/>
  <c r="W236" i="4"/>
  <c r="Y235" i="4"/>
  <c r="Y236" i="4" s="1"/>
  <c r="X235" i="4"/>
  <c r="X236" i="4" s="1"/>
  <c r="G140" i="4"/>
  <c r="H139" i="4"/>
  <c r="H140" i="4" s="1"/>
  <c r="H115" i="4"/>
  <c r="H116" i="4" s="1"/>
  <c r="G116" i="4"/>
  <c r="O236" i="4"/>
  <c r="P235" i="4"/>
  <c r="G157" i="4"/>
  <c r="F158" i="4"/>
  <c r="L91" i="4"/>
  <c r="K92" i="4"/>
  <c r="O212" i="4"/>
  <c r="P211" i="4"/>
  <c r="T187" i="4"/>
  <c r="Z187" i="4" s="1"/>
  <c r="O187" i="4"/>
  <c r="O121" i="4"/>
  <c r="T121" i="4"/>
  <c r="Z121" i="4" s="1"/>
  <c r="X91" i="4"/>
  <c r="X92" i="4" s="1"/>
  <c r="W92" i="4"/>
  <c r="Y91" i="4"/>
  <c r="Y92" i="4" s="1"/>
  <c r="O199" i="4"/>
  <c r="T199" i="4"/>
  <c r="Z199" i="4" s="1"/>
  <c r="G229" i="4"/>
  <c r="F230" i="4"/>
  <c r="O140" i="4"/>
  <c r="P139" i="4"/>
  <c r="AE37" i="4"/>
  <c r="AF37" i="4" s="1"/>
  <c r="AA37" i="4"/>
  <c r="AA79" i="4"/>
  <c r="AE79" i="4"/>
  <c r="AF79" i="4" s="1"/>
  <c r="L25" i="4"/>
  <c r="K26" i="4"/>
  <c r="P133" i="4"/>
  <c r="O134" i="4"/>
  <c r="H217" i="4"/>
  <c r="H218" i="4" s="1"/>
  <c r="G218" i="4"/>
  <c r="Y43" i="4"/>
  <c r="Y44" i="4" s="1"/>
  <c r="W44" i="4"/>
  <c r="X43" i="4"/>
  <c r="X44" i="4" s="1"/>
  <c r="Y25" i="4"/>
  <c r="Y26" i="4" s="1"/>
  <c r="X25" i="4"/>
  <c r="X26" i="4" s="1"/>
  <c r="W26" i="4"/>
  <c r="W146" i="4"/>
  <c r="Y145" i="4"/>
  <c r="Y146" i="4" s="1"/>
  <c r="X145" i="4"/>
  <c r="X146" i="4" s="1"/>
  <c r="O223" i="4"/>
  <c r="T223" i="4"/>
  <c r="Z223" i="4" s="1"/>
  <c r="L145" i="4"/>
  <c r="K146" i="4"/>
  <c r="P247" i="4"/>
  <c r="O248" i="4"/>
  <c r="W104" i="4"/>
  <c r="Y103" i="4"/>
  <c r="Y104" i="4" s="1"/>
  <c r="X103" i="4"/>
  <c r="X104" i="4" s="1"/>
  <c r="X73" i="4"/>
  <c r="X74" i="4" s="1"/>
  <c r="W74" i="4"/>
  <c r="Y73" i="4"/>
  <c r="Y74" i="4" s="1"/>
  <c r="L241" i="4"/>
  <c r="K242" i="4"/>
  <c r="AE43" i="4"/>
  <c r="AF43" i="4" s="1"/>
  <c r="AA43" i="4"/>
  <c r="L49" i="4"/>
  <c r="K50" i="4"/>
  <c r="M175" i="4"/>
  <c r="M176" i="4" s="1"/>
  <c r="L176" i="4"/>
  <c r="H169" i="4"/>
  <c r="H170" i="4" s="1"/>
  <c r="G170" i="4"/>
  <c r="L43" i="4"/>
  <c r="K44" i="4"/>
  <c r="H223" i="4"/>
  <c r="H224" i="4" s="1"/>
  <c r="G224" i="4"/>
  <c r="O181" i="4"/>
  <c r="T181" i="4"/>
  <c r="Z181" i="4" s="1"/>
  <c r="P43" i="4"/>
  <c r="O44" i="4"/>
  <c r="W62" i="4"/>
  <c r="Y61" i="4"/>
  <c r="Y62" i="4" s="1"/>
  <c r="X61" i="4"/>
  <c r="X62" i="4" s="1"/>
  <c r="K103" i="4"/>
  <c r="J104" i="4"/>
  <c r="O97" i="4"/>
  <c r="T97" i="4"/>
  <c r="Z97" i="4" s="1"/>
  <c r="X67" i="4"/>
  <c r="X68" i="4" s="1"/>
  <c r="Y67" i="4"/>
  <c r="Y68" i="4" s="1"/>
  <c r="W68" i="4"/>
  <c r="AA235" i="4"/>
  <c r="AE235" i="4"/>
  <c r="AF235" i="4" s="1"/>
  <c r="L109" i="4"/>
  <c r="K110" i="4"/>
  <c r="AA211" i="4"/>
  <c r="AE211" i="4"/>
  <c r="AF211" i="4" s="1"/>
  <c r="K187" i="4"/>
  <c r="J188" i="4"/>
  <c r="J122" i="4"/>
  <c r="K121" i="4"/>
  <c r="G49" i="4"/>
  <c r="F50" i="4"/>
  <c r="W188" i="4"/>
  <c r="Y187" i="4"/>
  <c r="Y188" i="4" s="1"/>
  <c r="X187" i="4"/>
  <c r="X188" i="4" s="1"/>
  <c r="J200" i="4"/>
  <c r="K199" i="4"/>
  <c r="Y247" i="4"/>
  <c r="Y248" i="4" s="1"/>
  <c r="X247" i="4"/>
  <c r="X248" i="4" s="1"/>
  <c r="W248" i="4"/>
  <c r="T205" i="4"/>
  <c r="Z205" i="4" s="1"/>
  <c r="O205" i="4"/>
  <c r="H103" i="4"/>
  <c r="H104" i="4" s="1"/>
  <c r="G104" i="4"/>
  <c r="G199" i="4"/>
  <c r="F200" i="4"/>
  <c r="X241" i="4"/>
  <c r="X242" i="4" s="1"/>
  <c r="W242" i="4"/>
  <c r="Y241" i="4"/>
  <c r="Y242" i="4" s="1"/>
  <c r="AE133" i="4"/>
  <c r="AF133" i="4" s="1"/>
  <c r="AA133" i="4"/>
  <c r="H235" i="4"/>
  <c r="H236" i="4" s="1"/>
  <c r="G236" i="4"/>
  <c r="AE115" i="4"/>
  <c r="AF115" i="4" s="1"/>
  <c r="AA115" i="4"/>
  <c r="O152" i="4"/>
  <c r="P151" i="4"/>
  <c r="AE49" i="4"/>
  <c r="AF49" i="4" s="1"/>
  <c r="AA49" i="4"/>
  <c r="AE175" i="4"/>
  <c r="AF175" i="4" s="1"/>
  <c r="AA175" i="4"/>
  <c r="AA109" i="4"/>
  <c r="AE109" i="4"/>
  <c r="AF109" i="4" s="1"/>
  <c r="K193" i="4"/>
  <c r="J194" i="4"/>
  <c r="J224" i="4"/>
  <c r="K223" i="4"/>
  <c r="X115" i="4"/>
  <c r="X116" i="4" s="1"/>
  <c r="Y115" i="4"/>
  <c r="Y116" i="4" s="1"/>
  <c r="W116" i="4"/>
  <c r="H151" i="4"/>
  <c r="H152" i="4" s="1"/>
  <c r="G152" i="4"/>
  <c r="P229" i="4"/>
  <c r="O230" i="4"/>
  <c r="T127" i="4"/>
  <c r="Z127" i="4" s="1"/>
  <c r="O127" i="4"/>
  <c r="W194" i="4"/>
  <c r="X193" i="4"/>
  <c r="X194" i="4" s="1"/>
  <c r="Y193" i="4"/>
  <c r="Y194" i="4" s="1"/>
  <c r="X97" i="4"/>
  <c r="X98" i="4" s="1"/>
  <c r="W98" i="4"/>
  <c r="Y97" i="4"/>
  <c r="Y98" i="4" s="1"/>
  <c r="V224" i="4"/>
  <c r="W223" i="4"/>
  <c r="L13" i="4"/>
  <c r="K14" i="4"/>
  <c r="K7" i="4"/>
  <c r="J8" i="4"/>
  <c r="O193" i="4"/>
  <c r="T193" i="4"/>
  <c r="Z193" i="4" s="1"/>
  <c r="T85" i="4"/>
  <c r="Z85" i="4" s="1"/>
  <c r="O85" i="4"/>
  <c r="O157" i="4"/>
  <c r="T157" i="4"/>
  <c r="Z157" i="4" s="1"/>
  <c r="P91" i="4"/>
  <c r="O92" i="4"/>
  <c r="K97" i="4"/>
  <c r="J98" i="4"/>
  <c r="G188" i="4"/>
  <c r="H187" i="4"/>
  <c r="H188" i="4" s="1"/>
  <c r="F206" i="4"/>
  <c r="G205" i="4"/>
  <c r="K134" i="4"/>
  <c r="L133" i="4"/>
  <c r="H79" i="4"/>
  <c r="H80" i="4" s="1"/>
  <c r="G80" i="4"/>
  <c r="V182" i="4"/>
  <c r="W181" i="4"/>
  <c r="G121" i="4"/>
  <c r="F122" i="4"/>
  <c r="K205" i="4"/>
  <c r="J206" i="4"/>
  <c r="V170" i="4"/>
  <c r="W169" i="4"/>
  <c r="G247" i="4"/>
  <c r="F248" i="4"/>
  <c r="Y79" i="4"/>
  <c r="Y80" i="4" s="1"/>
  <c r="X79" i="4"/>
  <c r="X80" i="4" s="1"/>
  <c r="W80" i="4"/>
  <c r="P115" i="4"/>
  <c r="O116" i="4"/>
  <c r="AE151" i="4"/>
  <c r="AF151" i="4" s="1"/>
  <c r="AA151" i="4"/>
  <c r="P49" i="4"/>
  <c r="O50" i="4"/>
  <c r="P175" i="4"/>
  <c r="O176" i="4"/>
  <c r="G97" i="4"/>
  <c r="F98" i="4"/>
  <c r="J158" i="4"/>
  <c r="K157" i="4"/>
  <c r="AA91" i="4"/>
  <c r="AE91" i="4"/>
  <c r="AF91" i="4" s="1"/>
  <c r="O110" i="4"/>
  <c r="P109" i="4"/>
  <c r="G61" i="4"/>
  <c r="F62" i="4"/>
  <c r="V164" i="4"/>
  <c r="W163" i="4"/>
  <c r="AA229" i="4"/>
  <c r="AE229" i="4"/>
  <c r="AF229" i="4" s="1"/>
  <c r="K127" i="4"/>
  <c r="J128" i="4"/>
  <c r="F86" i="4"/>
  <c r="G85" i="4"/>
  <c r="L235" i="4"/>
  <c r="K236" i="4"/>
  <c r="L37" i="4"/>
  <c r="K38" i="4"/>
  <c r="W212" i="4"/>
  <c r="X211" i="4"/>
  <c r="X212" i="4" s="1"/>
  <c r="Y211" i="4"/>
  <c r="Y212" i="4" s="1"/>
  <c r="V86" i="4"/>
  <c r="W85" i="4"/>
  <c r="H37" i="4"/>
  <c r="H38" i="4" s="1"/>
  <c r="G38" i="4"/>
  <c r="H211" i="4"/>
  <c r="H212" i="4" s="1"/>
  <c r="G212" i="4"/>
  <c r="G56" i="4"/>
  <c r="H55" i="4"/>
  <c r="H56" i="4" s="1"/>
  <c r="AA61" i="4"/>
  <c r="AE61" i="4"/>
  <c r="AF61" i="4" s="1"/>
  <c r="K67" i="4"/>
  <c r="J68" i="4"/>
  <c r="G194" i="4"/>
  <c r="H193" i="4"/>
  <c r="H194" i="4" s="1"/>
  <c r="W20" i="4"/>
  <c r="X19" i="4"/>
  <c r="X20" i="4" s="1"/>
  <c r="Y19" i="4"/>
  <c r="Y20" i="4" s="1"/>
  <c r="P145" i="4"/>
  <c r="O146" i="4"/>
  <c r="W206" i="4"/>
  <c r="Y205" i="4"/>
  <c r="Y206" i="4" s="1"/>
  <c r="X205" i="4"/>
  <c r="X206" i="4" s="1"/>
  <c r="P31" i="4"/>
  <c r="O32" i="4"/>
  <c r="O73" i="4"/>
  <c r="T73" i="4"/>
  <c r="Z73" i="4" s="1"/>
  <c r="AE247" i="4"/>
  <c r="AF247" i="4" s="1"/>
  <c r="AA247" i="4"/>
  <c r="O14" i="4"/>
  <c r="P13" i="4"/>
  <c r="K85" i="4"/>
  <c r="J86" i="4"/>
  <c r="L211" i="4"/>
  <c r="K212" i="4"/>
  <c r="K140" i="4"/>
  <c r="L139" i="4"/>
  <c r="P61" i="4"/>
  <c r="O62" i="4"/>
  <c r="O67" i="4"/>
  <c r="T67" i="4"/>
  <c r="Z67" i="4" s="1"/>
  <c r="X37" i="4"/>
  <c r="X38" i="4" s="1"/>
  <c r="W38" i="4"/>
  <c r="Y37" i="4"/>
  <c r="Y38" i="4" s="1"/>
  <c r="L19" i="4"/>
  <c r="K20" i="4"/>
  <c r="L62" i="4"/>
  <c r="M61" i="4"/>
  <c r="M62" i="4" s="1"/>
  <c r="AA145" i="4"/>
  <c r="AE145" i="4"/>
  <c r="AF145" i="4" s="1"/>
  <c r="AA31" i="4"/>
  <c r="AE31" i="4"/>
  <c r="AF31" i="4" s="1"/>
  <c r="AA14" i="2" l="1"/>
  <c r="AB13" i="2"/>
  <c r="AA20" i="2"/>
  <c r="AB19" i="2"/>
  <c r="Q25" i="2"/>
  <c r="P26" i="2"/>
  <c r="M25" i="2"/>
  <c r="M26" i="2" s="1"/>
  <c r="L26" i="2"/>
  <c r="AF19" i="2"/>
  <c r="AK19" i="2"/>
  <c r="Q8" i="2"/>
  <c r="R7" i="2"/>
  <c r="R19" i="2"/>
  <c r="Q20" i="2"/>
  <c r="R13" i="2"/>
  <c r="Q14" i="2"/>
  <c r="AK7" i="2"/>
  <c r="AF7" i="2"/>
  <c r="W26" i="2"/>
  <c r="X25" i="2"/>
  <c r="X26" i="2" s="1"/>
  <c r="Y25" i="2"/>
  <c r="Y26" i="2" s="1"/>
  <c r="AB7" i="2"/>
  <c r="AA8" i="2"/>
  <c r="AE25" i="2"/>
  <c r="AA25" i="2"/>
  <c r="AK13" i="2"/>
  <c r="AF13" i="2"/>
  <c r="V98" i="2"/>
  <c r="W97" i="2"/>
  <c r="W139" i="2"/>
  <c r="V140" i="2"/>
  <c r="V50" i="2"/>
  <c r="W49" i="2"/>
  <c r="AE241" i="2"/>
  <c r="AA241" i="2"/>
  <c r="M193" i="2"/>
  <c r="M194" i="2" s="1"/>
  <c r="L194" i="2"/>
  <c r="AB283" i="2"/>
  <c r="AA284" i="2"/>
  <c r="AK97" i="2"/>
  <c r="AF97" i="2"/>
  <c r="AK133" i="2"/>
  <c r="AF133" i="2"/>
  <c r="AF175" i="2"/>
  <c r="AK175" i="2"/>
  <c r="Y103" i="2"/>
  <c r="Y104" i="2" s="1"/>
  <c r="X103" i="2"/>
  <c r="X104" i="2" s="1"/>
  <c r="W104" i="2"/>
  <c r="W265" i="2"/>
  <c r="V266" i="2"/>
  <c r="V116" i="2"/>
  <c r="W115" i="2"/>
  <c r="W122" i="2"/>
  <c r="Y121" i="2"/>
  <c r="Y122" i="2" s="1"/>
  <c r="X121" i="2"/>
  <c r="X122" i="2" s="1"/>
  <c r="P296" i="2"/>
  <c r="Q295" i="2"/>
  <c r="P242" i="2"/>
  <c r="Q241" i="2"/>
  <c r="L80" i="2"/>
  <c r="M79" i="2"/>
  <c r="M80" i="2" s="1"/>
  <c r="AA301" i="2"/>
  <c r="AB301" i="2" s="1"/>
  <c r="AC301" i="2" s="1"/>
  <c r="AD301" i="2" s="1"/>
  <c r="AE301" i="2"/>
  <c r="P152" i="2"/>
  <c r="Q151" i="2"/>
  <c r="P266" i="2"/>
  <c r="Q265" i="2"/>
  <c r="AE295" i="2"/>
  <c r="AA295" i="2"/>
  <c r="AF49" i="2"/>
  <c r="AK49" i="2"/>
  <c r="AK247" i="2"/>
  <c r="AF247" i="2"/>
  <c r="P122" i="2"/>
  <c r="Q121" i="2"/>
  <c r="W145" i="2"/>
  <c r="V146" i="2"/>
  <c r="Q158" i="2"/>
  <c r="R157" i="2"/>
  <c r="Q140" i="2"/>
  <c r="R139" i="2"/>
  <c r="AE187" i="2"/>
  <c r="AA187" i="2"/>
  <c r="AB97" i="2"/>
  <c r="AA98" i="2"/>
  <c r="L110" i="2"/>
  <c r="M109" i="2"/>
  <c r="M110" i="2" s="1"/>
  <c r="P254" i="2"/>
  <c r="Q253" i="2"/>
  <c r="AA134" i="2"/>
  <c r="AB133" i="2"/>
  <c r="L272" i="2"/>
  <c r="M271" i="2"/>
  <c r="M272" i="2" s="1"/>
  <c r="L122" i="2"/>
  <c r="M121" i="2"/>
  <c r="M122" i="2" s="1"/>
  <c r="Q224" i="2"/>
  <c r="R223" i="2"/>
  <c r="Q85" i="2"/>
  <c r="P86" i="2"/>
  <c r="AB175" i="2"/>
  <c r="AA176" i="2"/>
  <c r="V194" i="2"/>
  <c r="W193" i="2"/>
  <c r="Q248" i="2"/>
  <c r="R247" i="2"/>
  <c r="Q98" i="2"/>
  <c r="R97" i="2"/>
  <c r="L152" i="2"/>
  <c r="M151" i="2"/>
  <c r="M152" i="2" s="1"/>
  <c r="P182" i="2"/>
  <c r="Q181" i="2"/>
  <c r="AF67" i="2"/>
  <c r="AK67" i="2"/>
  <c r="Y247" i="2"/>
  <c r="Y248" i="2" s="1"/>
  <c r="X247" i="2"/>
  <c r="X248" i="2" s="1"/>
  <c r="W248" i="2"/>
  <c r="X295" i="2"/>
  <c r="X296" i="2" s="1"/>
  <c r="W296" i="2"/>
  <c r="Y295" i="2"/>
  <c r="Y296" i="2" s="1"/>
  <c r="AB49" i="2"/>
  <c r="AA50" i="2"/>
  <c r="AB247" i="2"/>
  <c r="AA248" i="2"/>
  <c r="P92" i="2"/>
  <c r="Q91" i="2"/>
  <c r="AE265" i="2"/>
  <c r="AA265" i="2"/>
  <c r="Q236" i="2"/>
  <c r="R235" i="2"/>
  <c r="AK31" i="2"/>
  <c r="AF31" i="2"/>
  <c r="Q200" i="2"/>
  <c r="R199" i="2"/>
  <c r="AA61" i="2"/>
  <c r="AE61" i="2"/>
  <c r="L296" i="2"/>
  <c r="M295" i="2"/>
  <c r="M296" i="2" s="1"/>
  <c r="P110" i="2"/>
  <c r="Q109" i="2"/>
  <c r="AA253" i="2"/>
  <c r="AE253" i="2"/>
  <c r="M61" i="2"/>
  <c r="M62" i="2" s="1"/>
  <c r="L62" i="2"/>
  <c r="Q145" i="2"/>
  <c r="P146" i="2"/>
  <c r="AE109" i="2"/>
  <c r="AA109" i="2"/>
  <c r="Y163" i="2"/>
  <c r="Y164" i="2" s="1"/>
  <c r="X163" i="2"/>
  <c r="X164" i="2" s="1"/>
  <c r="W164" i="2"/>
  <c r="X85" i="2"/>
  <c r="X86" i="2" s="1"/>
  <c r="W86" i="2"/>
  <c r="Y85" i="2"/>
  <c r="Y86" i="2" s="1"/>
  <c r="V260" i="2"/>
  <c r="W259" i="2"/>
  <c r="AF199" i="2"/>
  <c r="AK199" i="2"/>
  <c r="M169" i="2"/>
  <c r="M170" i="2" s="1"/>
  <c r="L170" i="2"/>
  <c r="AB73" i="2"/>
  <c r="AA74" i="2"/>
  <c r="X91" i="2"/>
  <c r="X92" i="2" s="1"/>
  <c r="Y91" i="2"/>
  <c r="Y92" i="2" s="1"/>
  <c r="W92" i="2"/>
  <c r="M205" i="2"/>
  <c r="M206" i="2" s="1"/>
  <c r="L206" i="2"/>
  <c r="W212" i="2"/>
  <c r="Y211" i="2"/>
  <c r="Y212" i="2" s="1"/>
  <c r="X211" i="2"/>
  <c r="X212" i="2" s="1"/>
  <c r="AE211" i="2"/>
  <c r="AA211" i="2"/>
  <c r="W61" i="2"/>
  <c r="V62" i="2"/>
  <c r="AE217" i="2"/>
  <c r="AA217" i="2"/>
  <c r="P44" i="2"/>
  <c r="Q43" i="2"/>
  <c r="AE205" i="2"/>
  <c r="AA205" i="2"/>
  <c r="Y31" i="2"/>
  <c r="Y32" i="2" s="1"/>
  <c r="X31" i="2"/>
  <c r="X32" i="2" s="1"/>
  <c r="W32" i="2"/>
  <c r="AA68" i="2"/>
  <c r="AB67" i="2"/>
  <c r="AF223" i="2"/>
  <c r="AK223" i="2"/>
  <c r="AB55" i="2"/>
  <c r="AA56" i="2"/>
  <c r="P206" i="2"/>
  <c r="Q205" i="2"/>
  <c r="Y205" i="2"/>
  <c r="Y206" i="2" s="1"/>
  <c r="X205" i="2"/>
  <c r="X206" i="2" s="1"/>
  <c r="W206" i="2"/>
  <c r="L212" i="2"/>
  <c r="M211" i="2"/>
  <c r="M212" i="2" s="1"/>
  <c r="AF229" i="2"/>
  <c r="AK229" i="2"/>
  <c r="P80" i="2"/>
  <c r="Q79" i="2"/>
  <c r="Q176" i="2"/>
  <c r="R175" i="2"/>
  <c r="AE271" i="2"/>
  <c r="AA271" i="2"/>
  <c r="AE169" i="2"/>
  <c r="AA169" i="2"/>
  <c r="AB103" i="2"/>
  <c r="AA104" i="2"/>
  <c r="AB31" i="2"/>
  <c r="AA32" i="2"/>
  <c r="P260" i="2"/>
  <c r="Q259" i="2"/>
  <c r="AE259" i="2"/>
  <c r="AA259" i="2"/>
  <c r="W253" i="2"/>
  <c r="V254" i="2"/>
  <c r="P218" i="2"/>
  <c r="Q217" i="2"/>
  <c r="AB235" i="2"/>
  <c r="AA236" i="2"/>
  <c r="R289" i="2"/>
  <c r="Q290" i="2"/>
  <c r="AB199" i="2"/>
  <c r="AA200" i="2"/>
  <c r="AF73" i="2"/>
  <c r="AK73" i="2"/>
  <c r="Q134" i="2"/>
  <c r="R133" i="2"/>
  <c r="AA230" i="2"/>
  <c r="AB229" i="2"/>
  <c r="X235" i="2"/>
  <c r="X236" i="2" s="1"/>
  <c r="W236" i="2"/>
  <c r="Y235" i="2"/>
  <c r="Y236" i="2" s="1"/>
  <c r="M277" i="2"/>
  <c r="M278" i="2" s="1"/>
  <c r="L278" i="2"/>
  <c r="AF235" i="2"/>
  <c r="AK235" i="2"/>
  <c r="W152" i="2"/>
  <c r="Y151" i="2"/>
  <c r="Y152" i="2" s="1"/>
  <c r="X151" i="2"/>
  <c r="X152" i="2" s="1"/>
  <c r="L260" i="2"/>
  <c r="M259" i="2"/>
  <c r="M260" i="2" s="1"/>
  <c r="AF139" i="2"/>
  <c r="AK139" i="2"/>
  <c r="X175" i="2"/>
  <c r="X176" i="2" s="1"/>
  <c r="W176" i="2"/>
  <c r="Y175" i="2"/>
  <c r="Y176" i="2" s="1"/>
  <c r="Y127" i="2"/>
  <c r="Y128" i="2" s="1"/>
  <c r="X127" i="2"/>
  <c r="X128" i="2" s="1"/>
  <c r="W128" i="2"/>
  <c r="AK157" i="2"/>
  <c r="AF157" i="2"/>
  <c r="M217" i="2"/>
  <c r="M218" i="2" s="1"/>
  <c r="L218" i="2"/>
  <c r="Q50" i="2"/>
  <c r="R49" i="2"/>
  <c r="L266" i="2"/>
  <c r="M265" i="2"/>
  <c r="M266" i="2" s="1"/>
  <c r="Y277" i="2"/>
  <c r="Y278" i="2" s="1"/>
  <c r="X277" i="2"/>
  <c r="X278" i="2" s="1"/>
  <c r="W278" i="2"/>
  <c r="AA43" i="2"/>
  <c r="AE43" i="2"/>
  <c r="M181" i="2"/>
  <c r="M182" i="2" s="1"/>
  <c r="L182" i="2"/>
  <c r="W134" i="2"/>
  <c r="Y133" i="2"/>
  <c r="Y134" i="2" s="1"/>
  <c r="X133" i="2"/>
  <c r="X134" i="2" s="1"/>
  <c r="P212" i="2"/>
  <c r="Q211" i="2"/>
  <c r="V170" i="2"/>
  <c r="W169" i="2"/>
  <c r="L146" i="2"/>
  <c r="M145" i="2"/>
  <c r="M146" i="2" s="1"/>
  <c r="AE121" i="2"/>
  <c r="AA121" i="2"/>
  <c r="L86" i="2"/>
  <c r="M85" i="2"/>
  <c r="M86" i="2" s="1"/>
  <c r="AB223" i="2"/>
  <c r="AA224" i="2"/>
  <c r="P188" i="2"/>
  <c r="Q187" i="2"/>
  <c r="AE145" i="2"/>
  <c r="AA145" i="2"/>
  <c r="AA290" i="2"/>
  <c r="AB289" i="2"/>
  <c r="AE79" i="2"/>
  <c r="AA79" i="2"/>
  <c r="M91" i="2"/>
  <c r="M92" i="2" s="1"/>
  <c r="L92" i="2"/>
  <c r="AE306" i="2"/>
  <c r="AA306" i="2"/>
  <c r="AB306" i="2" s="1"/>
  <c r="AC306" i="2" s="1"/>
  <c r="AD306" i="2" s="1"/>
  <c r="AE181" i="2"/>
  <c r="AA181" i="2"/>
  <c r="AA140" i="2"/>
  <c r="AB139" i="2"/>
  <c r="P170" i="2"/>
  <c r="Q169" i="2"/>
  <c r="Q115" i="2"/>
  <c r="P116" i="2"/>
  <c r="AB157" i="2"/>
  <c r="AA158" i="2"/>
  <c r="X187" i="2"/>
  <c r="X188" i="2" s="1"/>
  <c r="W188" i="2"/>
  <c r="Y187" i="2"/>
  <c r="Y188" i="2" s="1"/>
  <c r="V218" i="2"/>
  <c r="W217" i="2"/>
  <c r="X199" i="2"/>
  <c r="X200" i="2" s="1"/>
  <c r="W200" i="2"/>
  <c r="Y199" i="2"/>
  <c r="Y200" i="2" s="1"/>
  <c r="R103" i="2"/>
  <c r="Q104" i="2"/>
  <c r="M115" i="2"/>
  <c r="M116" i="2" s="1"/>
  <c r="L116" i="2"/>
  <c r="AF163" i="2"/>
  <c r="AK163" i="2"/>
  <c r="W271" i="2"/>
  <c r="V272" i="2"/>
  <c r="AA38" i="2"/>
  <c r="AB37" i="2"/>
  <c r="X109" i="2"/>
  <c r="X110" i="2" s="1"/>
  <c r="W110" i="2"/>
  <c r="Y109" i="2"/>
  <c r="Y110" i="2" s="1"/>
  <c r="X37" i="2"/>
  <c r="X38" i="2" s="1"/>
  <c r="W38" i="2"/>
  <c r="Y37" i="2"/>
  <c r="Y38" i="2" s="1"/>
  <c r="Y157" i="2"/>
  <c r="Y158" i="2" s="1"/>
  <c r="X157" i="2"/>
  <c r="X158" i="2" s="1"/>
  <c r="W158" i="2"/>
  <c r="AA277" i="2"/>
  <c r="AE277" i="2"/>
  <c r="AE115" i="2"/>
  <c r="AA115" i="2"/>
  <c r="AK127" i="2"/>
  <c r="AF127" i="2"/>
  <c r="Q284" i="2"/>
  <c r="R283" i="2"/>
  <c r="AK55" i="2"/>
  <c r="AF55" i="2"/>
  <c r="P272" i="2"/>
  <c r="Q271" i="2"/>
  <c r="W56" i="2"/>
  <c r="Y55" i="2"/>
  <c r="Y56" i="2" s="1"/>
  <c r="X55" i="2"/>
  <c r="X56" i="2" s="1"/>
  <c r="AF103" i="2"/>
  <c r="AK103" i="2"/>
  <c r="AA193" i="2"/>
  <c r="AE193" i="2"/>
  <c r="AE85" i="2"/>
  <c r="AA85" i="2"/>
  <c r="P62" i="2"/>
  <c r="Q61" i="2"/>
  <c r="W79" i="2"/>
  <c r="V80" i="2"/>
  <c r="X43" i="2"/>
  <c r="X44" i="2" s="1"/>
  <c r="W44" i="2"/>
  <c r="Y43" i="2"/>
  <c r="Y44" i="2" s="1"/>
  <c r="AF289" i="2"/>
  <c r="AK289" i="2"/>
  <c r="AF283" i="2"/>
  <c r="AK283" i="2"/>
  <c r="R31" i="2"/>
  <c r="Q32" i="2"/>
  <c r="Y241" i="2"/>
  <c r="Y242" i="2" s="1"/>
  <c r="X241" i="2"/>
  <c r="X242" i="2" s="1"/>
  <c r="W242" i="2"/>
  <c r="AA91" i="2"/>
  <c r="AE91" i="2"/>
  <c r="P278" i="2"/>
  <c r="Q277" i="2"/>
  <c r="L254" i="2"/>
  <c r="M253" i="2"/>
  <c r="M254" i="2" s="1"/>
  <c r="R55" i="2"/>
  <c r="Q56" i="2"/>
  <c r="Q128" i="2"/>
  <c r="R127" i="2"/>
  <c r="M241" i="2"/>
  <c r="M242" i="2" s="1"/>
  <c r="L242" i="2"/>
  <c r="AE151" i="2"/>
  <c r="AA151" i="2"/>
  <c r="Q68" i="2"/>
  <c r="R67" i="2"/>
  <c r="AA164" i="2"/>
  <c r="AB163" i="2"/>
  <c r="Q164" i="2"/>
  <c r="R163" i="2"/>
  <c r="R37" i="2"/>
  <c r="Q38" i="2"/>
  <c r="Y181" i="2"/>
  <c r="Y182" i="2" s="1"/>
  <c r="X181" i="2"/>
  <c r="X182" i="2" s="1"/>
  <c r="W182" i="2"/>
  <c r="L188" i="2"/>
  <c r="M187" i="2"/>
  <c r="M188" i="2" s="1"/>
  <c r="AF37" i="2"/>
  <c r="AK37" i="2"/>
  <c r="Y73" i="2"/>
  <c r="Y74" i="2" s="1"/>
  <c r="X73" i="2"/>
  <c r="X74" i="2" s="1"/>
  <c r="W74" i="2"/>
  <c r="M43" i="2"/>
  <c r="M44" i="2" s="1"/>
  <c r="L44" i="2"/>
  <c r="R229" i="2"/>
  <c r="Q230" i="2"/>
  <c r="AB127" i="2"/>
  <c r="AA128" i="2"/>
  <c r="P194" i="2"/>
  <c r="Q193" i="2"/>
  <c r="Y67" i="2"/>
  <c r="Y68" i="2" s="1"/>
  <c r="X67" i="2"/>
  <c r="X68" i="2" s="1"/>
  <c r="W68" i="2"/>
  <c r="R73" i="2"/>
  <c r="Q74" i="2"/>
  <c r="AE67" i="4"/>
  <c r="AF67" i="4" s="1"/>
  <c r="AA67" i="4"/>
  <c r="H61" i="4"/>
  <c r="H62" i="4" s="1"/>
  <c r="G62" i="4"/>
  <c r="AE181" i="4"/>
  <c r="AF181" i="4" s="1"/>
  <c r="AA181" i="4"/>
  <c r="P121" i="4"/>
  <c r="O122" i="4"/>
  <c r="M247" i="4"/>
  <c r="M248" i="4" s="1"/>
  <c r="L248" i="4"/>
  <c r="P14" i="4"/>
  <c r="Q13" i="4"/>
  <c r="AE157" i="4"/>
  <c r="AF157" i="4" s="1"/>
  <c r="AA157" i="4"/>
  <c r="AF116" i="4"/>
  <c r="AG115" i="4"/>
  <c r="M25" i="4"/>
  <c r="M26" i="4" s="1"/>
  <c r="L26" i="4"/>
  <c r="AA169" i="4"/>
  <c r="AE169" i="4"/>
  <c r="AF169" i="4" s="1"/>
  <c r="P163" i="4"/>
  <c r="O164" i="4"/>
  <c r="AF230" i="4"/>
  <c r="AG229" i="4"/>
  <c r="AF92" i="4"/>
  <c r="AG91" i="4"/>
  <c r="H121" i="4"/>
  <c r="H122" i="4" s="1"/>
  <c r="G122" i="4"/>
  <c r="O158" i="4"/>
  <c r="P157" i="4"/>
  <c r="M13" i="4"/>
  <c r="M14" i="4" s="1"/>
  <c r="L14" i="4"/>
  <c r="AA176" i="4"/>
  <c r="AB175" i="4"/>
  <c r="H199" i="4"/>
  <c r="H200" i="4" s="1"/>
  <c r="G200" i="4"/>
  <c r="K200" i="4"/>
  <c r="L199" i="4"/>
  <c r="AA236" i="4"/>
  <c r="AB235" i="4"/>
  <c r="L50" i="4"/>
  <c r="M49" i="4"/>
  <c r="M50" i="4" s="1"/>
  <c r="P223" i="4"/>
  <c r="O224" i="4"/>
  <c r="AF80" i="4"/>
  <c r="AG79" i="4"/>
  <c r="AE199" i="4"/>
  <c r="AF199" i="4" s="1"/>
  <c r="AA199" i="4"/>
  <c r="AA187" i="4"/>
  <c r="AE187" i="4"/>
  <c r="AF187" i="4" s="1"/>
  <c r="P103" i="4"/>
  <c r="O104" i="4"/>
  <c r="AA242" i="4"/>
  <c r="AB241" i="4"/>
  <c r="AE55" i="4"/>
  <c r="AF55" i="4" s="1"/>
  <c r="AA55" i="4"/>
  <c r="AA163" i="4"/>
  <c r="AE163" i="4"/>
  <c r="AF163" i="4" s="1"/>
  <c r="P116" i="4"/>
  <c r="Q115" i="4"/>
  <c r="L205" i="4"/>
  <c r="K206" i="4"/>
  <c r="M109" i="4"/>
  <c r="M110" i="4" s="1"/>
  <c r="L110" i="4"/>
  <c r="L146" i="4"/>
  <c r="M145" i="4"/>
  <c r="M146" i="4" s="1"/>
  <c r="AA110" i="4"/>
  <c r="AB109" i="4"/>
  <c r="K122" i="4"/>
  <c r="L121" i="4"/>
  <c r="H229" i="4"/>
  <c r="H230" i="4" s="1"/>
  <c r="G230" i="4"/>
  <c r="M19" i="4"/>
  <c r="M20" i="4" s="1"/>
  <c r="L20" i="4"/>
  <c r="L140" i="4"/>
  <c r="M139" i="4"/>
  <c r="M140" i="4" s="1"/>
  <c r="AA248" i="4"/>
  <c r="AB247" i="4"/>
  <c r="M37" i="4"/>
  <c r="M38" i="4" s="1"/>
  <c r="L38" i="4"/>
  <c r="AB229" i="4"/>
  <c r="AA230" i="4"/>
  <c r="AA92" i="4"/>
  <c r="AB91" i="4"/>
  <c r="Q49" i="4"/>
  <c r="P50" i="4"/>
  <c r="Y181" i="4"/>
  <c r="Y182" i="4" s="1"/>
  <c r="W182" i="4"/>
  <c r="X181" i="4"/>
  <c r="X182" i="4" s="1"/>
  <c r="P85" i="4"/>
  <c r="O86" i="4"/>
  <c r="Y223" i="4"/>
  <c r="Y224" i="4" s="1"/>
  <c r="X223" i="4"/>
  <c r="X224" i="4" s="1"/>
  <c r="W224" i="4"/>
  <c r="O128" i="4"/>
  <c r="P127" i="4"/>
  <c r="AF176" i="4"/>
  <c r="AG175" i="4"/>
  <c r="AA44" i="4"/>
  <c r="AB43" i="4"/>
  <c r="AB79" i="4"/>
  <c r="AA80" i="4"/>
  <c r="P199" i="4"/>
  <c r="O200" i="4"/>
  <c r="P212" i="4"/>
  <c r="Q211" i="4"/>
  <c r="AA103" i="4"/>
  <c r="AE103" i="4"/>
  <c r="AF103" i="4" s="1"/>
  <c r="P242" i="4"/>
  <c r="Q241" i="4"/>
  <c r="L55" i="4"/>
  <c r="K56" i="4"/>
  <c r="AF242" i="4"/>
  <c r="AG241" i="4"/>
  <c r="P55" i="4"/>
  <c r="O56" i="4"/>
  <c r="P218" i="4"/>
  <c r="Q217" i="4"/>
  <c r="Y157" i="4"/>
  <c r="Y158" i="4" s="1"/>
  <c r="W158" i="4"/>
  <c r="X157" i="4"/>
  <c r="X158" i="4" s="1"/>
  <c r="AB139" i="4"/>
  <c r="AA140" i="4"/>
  <c r="H25" i="4"/>
  <c r="H26" i="4" s="1"/>
  <c r="G26" i="4"/>
  <c r="O68" i="4"/>
  <c r="P67" i="4"/>
  <c r="P110" i="4"/>
  <c r="Q109" i="4"/>
  <c r="P92" i="4"/>
  <c r="Q91" i="4"/>
  <c r="AF110" i="4"/>
  <c r="AG109" i="4"/>
  <c r="AA218" i="4"/>
  <c r="AB217" i="4"/>
  <c r="L103" i="4"/>
  <c r="K104" i="4"/>
  <c r="AE223" i="4"/>
  <c r="AF223" i="4" s="1"/>
  <c r="AA223" i="4"/>
  <c r="L32" i="4"/>
  <c r="M31" i="4"/>
  <c r="M32" i="4" s="1"/>
  <c r="Q61" i="4"/>
  <c r="P62" i="4"/>
  <c r="AF248" i="4"/>
  <c r="AG247" i="4"/>
  <c r="L67" i="4"/>
  <c r="K68" i="4"/>
  <c r="W164" i="4"/>
  <c r="Y163" i="4"/>
  <c r="Y164" i="4" s="1"/>
  <c r="X163" i="4"/>
  <c r="X164" i="4" s="1"/>
  <c r="K158" i="4"/>
  <c r="L157" i="4"/>
  <c r="AA152" i="4"/>
  <c r="AB151" i="4"/>
  <c r="H247" i="4"/>
  <c r="H248" i="4" s="1"/>
  <c r="G248" i="4"/>
  <c r="AA85" i="4"/>
  <c r="AE85" i="4"/>
  <c r="AF85" i="4" s="1"/>
  <c r="AA127" i="4"/>
  <c r="AE127" i="4"/>
  <c r="AF127" i="4" s="1"/>
  <c r="K224" i="4"/>
  <c r="L223" i="4"/>
  <c r="AA50" i="4"/>
  <c r="AB49" i="4"/>
  <c r="AB133" i="4"/>
  <c r="AA134" i="4"/>
  <c r="L187" i="4"/>
  <c r="K188" i="4"/>
  <c r="M43" i="4"/>
  <c r="M44" i="4" s="1"/>
  <c r="L44" i="4"/>
  <c r="AF44" i="4"/>
  <c r="AG43" i="4"/>
  <c r="AB37" i="4"/>
  <c r="AA38" i="4"/>
  <c r="AA20" i="4"/>
  <c r="AB19" i="4"/>
  <c r="AA14" i="4"/>
  <c r="AB13" i="4"/>
  <c r="K182" i="4"/>
  <c r="L181" i="4"/>
  <c r="AF140" i="4"/>
  <c r="AG139" i="4"/>
  <c r="X175" i="4"/>
  <c r="X176" i="4" s="1"/>
  <c r="W176" i="4"/>
  <c r="Y175" i="4"/>
  <c r="Y176" i="4" s="1"/>
  <c r="Y49" i="4"/>
  <c r="Y50" i="4" s="1"/>
  <c r="X49" i="4"/>
  <c r="X50" i="4" s="1"/>
  <c r="W50" i="4"/>
  <c r="H145" i="4"/>
  <c r="H146" i="4" s="1"/>
  <c r="G146" i="4"/>
  <c r="K194" i="4"/>
  <c r="L193" i="4"/>
  <c r="L85" i="4"/>
  <c r="K86" i="4"/>
  <c r="L7" i="4"/>
  <c r="K8" i="4"/>
  <c r="AA116" i="4"/>
  <c r="AB115" i="4"/>
  <c r="H49" i="4"/>
  <c r="H50" i="4" s="1"/>
  <c r="G50" i="4"/>
  <c r="G158" i="4"/>
  <c r="H157" i="4"/>
  <c r="H158" i="4" s="1"/>
  <c r="AF236" i="4"/>
  <c r="AG235" i="4"/>
  <c r="P236" i="4"/>
  <c r="Q235" i="4"/>
  <c r="M217" i="4"/>
  <c r="M218" i="4" s="1"/>
  <c r="L218" i="4"/>
  <c r="AG61" i="4"/>
  <c r="AF62" i="4"/>
  <c r="M235" i="4"/>
  <c r="M236" i="4" s="1"/>
  <c r="L236" i="4"/>
  <c r="AA193" i="4"/>
  <c r="AE193" i="4"/>
  <c r="AF193" i="4" s="1"/>
  <c r="AG49" i="4"/>
  <c r="AF50" i="4"/>
  <c r="AF134" i="4"/>
  <c r="AG133" i="4"/>
  <c r="O206" i="4"/>
  <c r="P205" i="4"/>
  <c r="AG211" i="4"/>
  <c r="AF212" i="4"/>
  <c r="AF38" i="4"/>
  <c r="AG37" i="4"/>
  <c r="M115" i="4"/>
  <c r="M116" i="4" s="1"/>
  <c r="L116" i="4"/>
  <c r="AF20" i="4"/>
  <c r="AG19" i="4"/>
  <c r="AF14" i="4"/>
  <c r="AG13" i="4"/>
  <c r="K74" i="4"/>
  <c r="L73" i="4"/>
  <c r="Y121" i="4"/>
  <c r="Y122" i="4" s="1"/>
  <c r="X121" i="4"/>
  <c r="X122" i="4" s="1"/>
  <c r="W122" i="4"/>
  <c r="L80" i="4"/>
  <c r="M79" i="4"/>
  <c r="M80" i="4" s="1"/>
  <c r="AA146" i="4"/>
  <c r="AB145" i="4"/>
  <c r="P97" i="4"/>
  <c r="O98" i="4"/>
  <c r="P32" i="4"/>
  <c r="Q31" i="4"/>
  <c r="P181" i="4"/>
  <c r="O182" i="4"/>
  <c r="O170" i="4"/>
  <c r="P169" i="4"/>
  <c r="K128" i="4"/>
  <c r="L127" i="4"/>
  <c r="Q175" i="4"/>
  <c r="P176" i="4"/>
  <c r="H205" i="4"/>
  <c r="H206" i="4" s="1"/>
  <c r="G206" i="4"/>
  <c r="O188" i="4"/>
  <c r="P187" i="4"/>
  <c r="AF218" i="4"/>
  <c r="AG217" i="4"/>
  <c r="Q37" i="4"/>
  <c r="P38" i="4"/>
  <c r="AF32" i="4"/>
  <c r="AG31" i="4"/>
  <c r="AA32" i="4"/>
  <c r="AB31" i="4"/>
  <c r="AE73" i="4"/>
  <c r="AF73" i="4" s="1"/>
  <c r="AA73" i="4"/>
  <c r="P146" i="4"/>
  <c r="Q145" i="4"/>
  <c r="W86" i="4"/>
  <c r="X85" i="4"/>
  <c r="X86" i="4" s="1"/>
  <c r="Y85" i="4"/>
  <c r="Y86" i="4" s="1"/>
  <c r="AG151" i="4"/>
  <c r="AF152" i="4"/>
  <c r="W170" i="4"/>
  <c r="X169" i="4"/>
  <c r="X170" i="4" s="1"/>
  <c r="Y169" i="4"/>
  <c r="Y170" i="4" s="1"/>
  <c r="AG145" i="4"/>
  <c r="AF146" i="4"/>
  <c r="M211" i="4"/>
  <c r="M212" i="4" s="1"/>
  <c r="L212" i="4"/>
  <c r="P73" i="4"/>
  <c r="O74" i="4"/>
  <c r="AA62" i="4"/>
  <c r="AB61" i="4"/>
  <c r="H85" i="4"/>
  <c r="H86" i="4" s="1"/>
  <c r="G86" i="4"/>
  <c r="K98" i="4"/>
  <c r="L97" i="4"/>
  <c r="O194" i="4"/>
  <c r="P193" i="4"/>
  <c r="Q229" i="4"/>
  <c r="P230" i="4"/>
  <c r="Q151" i="4"/>
  <c r="P152" i="4"/>
  <c r="AA205" i="4"/>
  <c r="AE205" i="4"/>
  <c r="AF205" i="4" s="1"/>
  <c r="AA212" i="4"/>
  <c r="AB211" i="4"/>
  <c r="AE97" i="4"/>
  <c r="AF97" i="4" s="1"/>
  <c r="AA97" i="4"/>
  <c r="P44" i="4"/>
  <c r="Q43" i="4"/>
  <c r="M241" i="4"/>
  <c r="M242" i="4" s="1"/>
  <c r="L242" i="4"/>
  <c r="Q247" i="4"/>
  <c r="P248" i="4"/>
  <c r="Q139" i="4"/>
  <c r="P140" i="4"/>
  <c r="M91" i="4"/>
  <c r="M92" i="4" s="1"/>
  <c r="L92" i="4"/>
  <c r="AG25" i="4"/>
  <c r="AF26" i="4"/>
  <c r="O8" i="4"/>
  <c r="P7" i="4"/>
  <c r="W56" i="4"/>
  <c r="Y55" i="4"/>
  <c r="Y56" i="4" s="1"/>
  <c r="X55" i="4"/>
  <c r="X56" i="4" s="1"/>
  <c r="Q79" i="4"/>
  <c r="P80" i="4"/>
  <c r="L230" i="4"/>
  <c r="M229" i="4"/>
  <c r="M230" i="4" s="1"/>
  <c r="L163" i="4"/>
  <c r="K164" i="4"/>
  <c r="K170" i="4"/>
  <c r="L169" i="4"/>
  <c r="M133" i="4"/>
  <c r="M134" i="4" s="1"/>
  <c r="L134" i="4"/>
  <c r="Q133" i="4"/>
  <c r="P134" i="4"/>
  <c r="AE121" i="4"/>
  <c r="AF121" i="4" s="1"/>
  <c r="AA121" i="4"/>
  <c r="AA26" i="4"/>
  <c r="AB25" i="4"/>
  <c r="Q25" i="4"/>
  <c r="P26" i="4"/>
  <c r="AA7" i="4"/>
  <c r="AE7" i="4"/>
  <c r="AF7" i="4" s="1"/>
  <c r="H73" i="4"/>
  <c r="H74" i="4" s="1"/>
  <c r="G74" i="4"/>
  <c r="P20" i="4"/>
  <c r="Q19" i="4"/>
  <c r="H97" i="4"/>
  <c r="H98" i="4" s="1"/>
  <c r="G98" i="4"/>
  <c r="G182" i="4"/>
  <c r="H181" i="4"/>
  <c r="H182" i="4" s="1"/>
  <c r="L152" i="4"/>
  <c r="M151" i="4"/>
  <c r="M152" i="4" s="1"/>
  <c r="AK25" i="2" l="1"/>
  <c r="AF25" i="2"/>
  <c r="S13" i="2"/>
  <c r="S14" i="2" s="1"/>
  <c r="R14" i="2"/>
  <c r="AB8" i="2"/>
  <c r="AC7" i="2"/>
  <c r="S19" i="2"/>
  <c r="S20" i="2" s="1"/>
  <c r="R20" i="2"/>
  <c r="Q26" i="2"/>
  <c r="R25" i="2"/>
  <c r="S7" i="2"/>
  <c r="S8" i="2" s="1"/>
  <c r="R8" i="2"/>
  <c r="AB20" i="2"/>
  <c r="AC19" i="2"/>
  <c r="AG13" i="2"/>
  <c r="AF14" i="2"/>
  <c r="AF8" i="2"/>
  <c r="AG7" i="2"/>
  <c r="AB14" i="2"/>
  <c r="AC13" i="2"/>
  <c r="AA26" i="2"/>
  <c r="AB25" i="2"/>
  <c r="AG19" i="2"/>
  <c r="AF20" i="2"/>
  <c r="Y49" i="2"/>
  <c r="Y50" i="2" s="1"/>
  <c r="X49" i="2"/>
  <c r="X50" i="2" s="1"/>
  <c r="W50" i="2"/>
  <c r="W140" i="2"/>
  <c r="X139" i="2"/>
  <c r="X140" i="2" s="1"/>
  <c r="Y139" i="2"/>
  <c r="Y140" i="2" s="1"/>
  <c r="X97" i="2"/>
  <c r="X98" i="2" s="1"/>
  <c r="W98" i="2"/>
  <c r="Y97" i="2"/>
  <c r="Y98" i="2" s="1"/>
  <c r="R56" i="2"/>
  <c r="S55" i="2"/>
  <c r="S56" i="2" s="1"/>
  <c r="W80" i="2"/>
  <c r="Y79" i="2"/>
  <c r="Y80" i="2" s="1"/>
  <c r="X79" i="2"/>
  <c r="X80" i="2" s="1"/>
  <c r="R284" i="2"/>
  <c r="S283" i="2"/>
  <c r="S284" i="2" s="1"/>
  <c r="R115" i="2"/>
  <c r="Q116" i="2"/>
  <c r="R176" i="2"/>
  <c r="S175" i="2"/>
  <c r="S176" i="2" s="1"/>
  <c r="AF224" i="2"/>
  <c r="AG223" i="2"/>
  <c r="AA110" i="2"/>
  <c r="AB109" i="2"/>
  <c r="AB151" i="2"/>
  <c r="AA152" i="2"/>
  <c r="Q62" i="2"/>
  <c r="R61" i="2"/>
  <c r="AB38" i="2"/>
  <c r="AC37" i="2"/>
  <c r="Q170" i="2"/>
  <c r="R169" i="2"/>
  <c r="Q188" i="2"/>
  <c r="R187" i="2"/>
  <c r="AG73" i="2"/>
  <c r="AF74" i="2"/>
  <c r="AB32" i="2"/>
  <c r="AC31" i="2"/>
  <c r="AB68" i="2"/>
  <c r="AC67" i="2"/>
  <c r="AK211" i="2"/>
  <c r="AF211" i="2"/>
  <c r="AF109" i="2"/>
  <c r="AK109" i="2"/>
  <c r="R200" i="2"/>
  <c r="S199" i="2"/>
  <c r="S200" i="2" s="1"/>
  <c r="R91" i="2"/>
  <c r="Q92" i="2"/>
  <c r="Y193" i="2"/>
  <c r="Y194" i="2" s="1"/>
  <c r="X193" i="2"/>
  <c r="X194" i="2" s="1"/>
  <c r="W194" i="2"/>
  <c r="R158" i="2"/>
  <c r="S157" i="2"/>
  <c r="S158" i="2" s="1"/>
  <c r="AK301" i="2"/>
  <c r="AF301" i="2"/>
  <c r="AG301" i="2" s="1"/>
  <c r="AH301" i="2" s="1"/>
  <c r="AI301" i="2" s="1"/>
  <c r="AJ301" i="2" s="1"/>
  <c r="AB91" i="2"/>
  <c r="AA92" i="2"/>
  <c r="AG103" i="2"/>
  <c r="AF104" i="2"/>
  <c r="AF306" i="2"/>
  <c r="AG306" i="2" s="1"/>
  <c r="AH306" i="2" s="1"/>
  <c r="AI306" i="2" s="1"/>
  <c r="AJ306" i="2" s="1"/>
  <c r="AK306" i="2"/>
  <c r="AK121" i="2"/>
  <c r="AF121" i="2"/>
  <c r="R217" i="2"/>
  <c r="Q218" i="2"/>
  <c r="R109" i="2"/>
  <c r="Q110" i="2"/>
  <c r="AF265" i="2"/>
  <c r="AK265" i="2"/>
  <c r="S37" i="2"/>
  <c r="S38" i="2" s="1"/>
  <c r="R38" i="2"/>
  <c r="AK151" i="2"/>
  <c r="AF151" i="2"/>
  <c r="AG127" i="2"/>
  <c r="AF128" i="2"/>
  <c r="R104" i="2"/>
  <c r="S103" i="2"/>
  <c r="S104" i="2" s="1"/>
  <c r="R79" i="2"/>
  <c r="Q80" i="2"/>
  <c r="Q44" i="2"/>
  <c r="R43" i="2"/>
  <c r="AF50" i="2"/>
  <c r="AG49" i="2"/>
  <c r="AB284" i="2"/>
  <c r="AC283" i="2"/>
  <c r="AC127" i="2"/>
  <c r="AB128" i="2"/>
  <c r="Y217" i="2"/>
  <c r="Y218" i="2" s="1"/>
  <c r="X217" i="2"/>
  <c r="X218" i="2" s="1"/>
  <c r="W218" i="2"/>
  <c r="AF145" i="2"/>
  <c r="AK145" i="2"/>
  <c r="AA212" i="2"/>
  <c r="AB211" i="2"/>
  <c r="R74" i="2"/>
  <c r="S73" i="2"/>
  <c r="S74" i="2" s="1"/>
  <c r="R193" i="2"/>
  <c r="Q194" i="2"/>
  <c r="AF38" i="2"/>
  <c r="AG37" i="2"/>
  <c r="S163" i="2"/>
  <c r="S164" i="2" s="1"/>
  <c r="R164" i="2"/>
  <c r="Q278" i="2"/>
  <c r="R277" i="2"/>
  <c r="AG289" i="2"/>
  <c r="AF290" i="2"/>
  <c r="AB85" i="2"/>
  <c r="AA86" i="2"/>
  <c r="AB140" i="2"/>
  <c r="AC139" i="2"/>
  <c r="AB79" i="2"/>
  <c r="AA80" i="2"/>
  <c r="W170" i="2"/>
  <c r="Y169" i="2"/>
  <c r="Y170" i="2" s="1"/>
  <c r="X169" i="2"/>
  <c r="X170" i="2" s="1"/>
  <c r="R50" i="2"/>
  <c r="S49" i="2"/>
  <c r="S50" i="2" s="1"/>
  <c r="AG157" i="2"/>
  <c r="AF158" i="2"/>
  <c r="AB200" i="2"/>
  <c r="AC199" i="2"/>
  <c r="Y253" i="2"/>
  <c r="Y254" i="2" s="1"/>
  <c r="X253" i="2"/>
  <c r="X254" i="2" s="1"/>
  <c r="W254" i="2"/>
  <c r="AC103" i="2"/>
  <c r="AB104" i="2"/>
  <c r="R205" i="2"/>
  <c r="Q206" i="2"/>
  <c r="AB74" i="2"/>
  <c r="AC73" i="2"/>
  <c r="Q146" i="2"/>
  <c r="R145" i="2"/>
  <c r="AG31" i="2"/>
  <c r="AF32" i="2"/>
  <c r="R98" i="2"/>
  <c r="S97" i="2"/>
  <c r="S98" i="2" s="1"/>
  <c r="AB295" i="2"/>
  <c r="AA296" i="2"/>
  <c r="X271" i="2"/>
  <c r="X272" i="2" s="1"/>
  <c r="W272" i="2"/>
  <c r="Y271" i="2"/>
  <c r="Y272" i="2" s="1"/>
  <c r="AG139" i="2"/>
  <c r="AF140" i="2"/>
  <c r="AA170" i="2"/>
  <c r="AB169" i="2"/>
  <c r="AC247" i="2"/>
  <c r="AB248" i="2"/>
  <c r="AB98" i="2"/>
  <c r="AC97" i="2"/>
  <c r="Y145" i="2"/>
  <c r="Y146" i="2" s="1"/>
  <c r="X145" i="2"/>
  <c r="X146" i="2" s="1"/>
  <c r="W146" i="2"/>
  <c r="AF295" i="2"/>
  <c r="AK295" i="2"/>
  <c r="X115" i="2"/>
  <c r="X116" i="2" s="1"/>
  <c r="W116" i="2"/>
  <c r="Y115" i="2"/>
  <c r="Y116" i="2" s="1"/>
  <c r="AF176" i="2"/>
  <c r="AG175" i="2"/>
  <c r="Q272" i="2"/>
  <c r="R271" i="2"/>
  <c r="AB115" i="2"/>
  <c r="AA116" i="2"/>
  <c r="AK79" i="2"/>
  <c r="AF79" i="2"/>
  <c r="AF43" i="2"/>
  <c r="AK43" i="2"/>
  <c r="AB217" i="2"/>
  <c r="AA218" i="2"/>
  <c r="AB176" i="2"/>
  <c r="AC175" i="2"/>
  <c r="AB164" i="2"/>
  <c r="AC163" i="2"/>
  <c r="R128" i="2"/>
  <c r="S127" i="2"/>
  <c r="S128" i="2" s="1"/>
  <c r="R32" i="2"/>
  <c r="S31" i="2"/>
  <c r="S32" i="2" s="1"/>
  <c r="AK193" i="2"/>
  <c r="AF193" i="2"/>
  <c r="AF115" i="2"/>
  <c r="AK115" i="2"/>
  <c r="AA182" i="2"/>
  <c r="AB181" i="2"/>
  <c r="AC289" i="2"/>
  <c r="AB290" i="2"/>
  <c r="Q212" i="2"/>
  <c r="R211" i="2"/>
  <c r="AB43" i="2"/>
  <c r="AA44" i="2"/>
  <c r="R290" i="2"/>
  <c r="S289" i="2"/>
  <c r="S290" i="2" s="1"/>
  <c r="AF259" i="2"/>
  <c r="AK259" i="2"/>
  <c r="AF169" i="2"/>
  <c r="AK169" i="2"/>
  <c r="AG229" i="2"/>
  <c r="AF230" i="2"/>
  <c r="AK217" i="2"/>
  <c r="AF217" i="2"/>
  <c r="R236" i="2"/>
  <c r="S235" i="2"/>
  <c r="S236" i="2" s="1"/>
  <c r="AB134" i="2"/>
  <c r="AC133" i="2"/>
  <c r="AB187" i="2"/>
  <c r="AA188" i="2"/>
  <c r="Q122" i="2"/>
  <c r="R121" i="2"/>
  <c r="R265" i="2"/>
  <c r="Q266" i="2"/>
  <c r="R241" i="2"/>
  <c r="Q242" i="2"/>
  <c r="AF134" i="2"/>
  <c r="AG133" i="2"/>
  <c r="R230" i="2"/>
  <c r="S229" i="2"/>
  <c r="S230" i="2" s="1"/>
  <c r="AF85" i="2"/>
  <c r="AK85" i="2"/>
  <c r="AB224" i="2"/>
  <c r="AC223" i="2"/>
  <c r="AB193" i="2"/>
  <c r="AA194" i="2"/>
  <c r="AF56" i="2"/>
  <c r="AG55" i="2"/>
  <c r="AK277" i="2"/>
  <c r="AF277" i="2"/>
  <c r="AG163" i="2"/>
  <c r="AF164" i="2"/>
  <c r="AC157" i="2"/>
  <c r="AB158" i="2"/>
  <c r="AF181" i="2"/>
  <c r="AK181" i="2"/>
  <c r="AF236" i="2"/>
  <c r="AG235" i="2"/>
  <c r="R134" i="2"/>
  <c r="S133" i="2"/>
  <c r="S134" i="2" s="1"/>
  <c r="Q260" i="2"/>
  <c r="R259" i="2"/>
  <c r="AB271" i="2"/>
  <c r="AA272" i="2"/>
  <c r="AC55" i="2"/>
  <c r="AB56" i="2"/>
  <c r="AA206" i="2"/>
  <c r="AB205" i="2"/>
  <c r="AF253" i="2"/>
  <c r="AK253" i="2"/>
  <c r="AB50" i="2"/>
  <c r="AC49" i="2"/>
  <c r="AG67" i="2"/>
  <c r="AF68" i="2"/>
  <c r="R85" i="2"/>
  <c r="Q86" i="2"/>
  <c r="AF187" i="2"/>
  <c r="AK187" i="2"/>
  <c r="AC229" i="2"/>
  <c r="AB230" i="2"/>
  <c r="AA260" i="2"/>
  <c r="AB259" i="2"/>
  <c r="S67" i="2"/>
  <c r="S68" i="2" s="1"/>
  <c r="R68" i="2"/>
  <c r="AF91" i="2"/>
  <c r="AK91" i="2"/>
  <c r="AG283" i="2"/>
  <c r="AF284" i="2"/>
  <c r="AB277" i="2"/>
  <c r="AA278" i="2"/>
  <c r="AB145" i="2"/>
  <c r="AA146" i="2"/>
  <c r="AB121" i="2"/>
  <c r="AA122" i="2"/>
  <c r="AB236" i="2"/>
  <c r="AC235" i="2"/>
  <c r="AF271" i="2"/>
  <c r="AK271" i="2"/>
  <c r="AF205" i="2"/>
  <c r="AK205" i="2"/>
  <c r="X61" i="2"/>
  <c r="X62" i="2" s="1"/>
  <c r="Y61" i="2"/>
  <c r="Y62" i="2" s="1"/>
  <c r="W62" i="2"/>
  <c r="AF200" i="2"/>
  <c r="AG199" i="2"/>
  <c r="AA254" i="2"/>
  <c r="AB253" i="2"/>
  <c r="AK61" i="2"/>
  <c r="AF61" i="2"/>
  <c r="AA266" i="2"/>
  <c r="AB265" i="2"/>
  <c r="R181" i="2"/>
  <c r="Q182" i="2"/>
  <c r="R248" i="2"/>
  <c r="S247" i="2"/>
  <c r="S248" i="2" s="1"/>
  <c r="R224" i="2"/>
  <c r="S223" i="2"/>
  <c r="S224" i="2" s="1"/>
  <c r="Q254" i="2"/>
  <c r="R253" i="2"/>
  <c r="S139" i="2"/>
  <c r="S140" i="2" s="1"/>
  <c r="R140" i="2"/>
  <c r="AG247" i="2"/>
  <c r="AF248" i="2"/>
  <c r="Q152" i="2"/>
  <c r="R151" i="2"/>
  <c r="Q296" i="2"/>
  <c r="R295" i="2"/>
  <c r="Y265" i="2"/>
  <c r="Y266" i="2" s="1"/>
  <c r="X265" i="2"/>
  <c r="X266" i="2" s="1"/>
  <c r="W266" i="2"/>
  <c r="AF98" i="2"/>
  <c r="AG97" i="2"/>
  <c r="AB241" i="2"/>
  <c r="AA242" i="2"/>
  <c r="W260" i="2"/>
  <c r="Y259" i="2"/>
  <c r="Y260" i="2" s="1"/>
  <c r="X259" i="2"/>
  <c r="X260" i="2" s="1"/>
  <c r="AB61" i="2"/>
  <c r="AA62" i="2"/>
  <c r="AK241" i="2"/>
  <c r="AF241" i="2"/>
  <c r="AF74" i="4"/>
  <c r="AG73" i="4"/>
  <c r="P128" i="4"/>
  <c r="Q127" i="4"/>
  <c r="AA56" i="4"/>
  <c r="AB55" i="4"/>
  <c r="AH115" i="4"/>
  <c r="AG116" i="4"/>
  <c r="AB7" i="4"/>
  <c r="AA8" i="4"/>
  <c r="Q187" i="4"/>
  <c r="P188" i="4"/>
  <c r="AC145" i="4"/>
  <c r="AB146" i="4"/>
  <c r="AH49" i="4"/>
  <c r="AG50" i="4"/>
  <c r="P68" i="4"/>
  <c r="Q67" i="4"/>
  <c r="Q68" i="4" s="1"/>
  <c r="L56" i="4"/>
  <c r="M55" i="4"/>
  <c r="M56" i="4" s="1"/>
  <c r="AF200" i="4"/>
  <c r="AG199" i="4"/>
  <c r="AG26" i="4"/>
  <c r="AH25" i="4"/>
  <c r="AB205" i="4"/>
  <c r="AA206" i="4"/>
  <c r="AG14" i="4"/>
  <c r="AH13" i="4"/>
  <c r="AF194" i="4"/>
  <c r="AG193" i="4"/>
  <c r="R235" i="4"/>
  <c r="Q236" i="4"/>
  <c r="AB116" i="4"/>
  <c r="AC115" i="4"/>
  <c r="AH139" i="4"/>
  <c r="AG140" i="4"/>
  <c r="AF86" i="4"/>
  <c r="AG85" i="4"/>
  <c r="Q62" i="4"/>
  <c r="R61" i="4"/>
  <c r="Q218" i="4"/>
  <c r="R217" i="4"/>
  <c r="Q242" i="4"/>
  <c r="R241" i="4"/>
  <c r="AB248" i="4"/>
  <c r="AC247" i="4"/>
  <c r="M121" i="4"/>
  <c r="M122" i="4" s="1"/>
  <c r="L122" i="4"/>
  <c r="AB242" i="4"/>
  <c r="AC241" i="4"/>
  <c r="AH79" i="4"/>
  <c r="AG80" i="4"/>
  <c r="L200" i="4"/>
  <c r="M199" i="4"/>
  <c r="M200" i="4" s="1"/>
  <c r="Q157" i="4"/>
  <c r="P158" i="4"/>
  <c r="AB157" i="4"/>
  <c r="AA158" i="4"/>
  <c r="AA182" i="4"/>
  <c r="AB181" i="4"/>
  <c r="P98" i="4"/>
  <c r="Q97" i="4"/>
  <c r="AG230" i="4"/>
  <c r="AH229" i="4"/>
  <c r="R133" i="4"/>
  <c r="Q134" i="4"/>
  <c r="AF206" i="4"/>
  <c r="AG205" i="4"/>
  <c r="AG152" i="4"/>
  <c r="AH151" i="4"/>
  <c r="P170" i="4"/>
  <c r="Q169" i="4"/>
  <c r="AA128" i="4"/>
  <c r="AB127" i="4"/>
  <c r="AF56" i="4"/>
  <c r="AG55" i="4"/>
  <c r="Q121" i="4"/>
  <c r="P122" i="4"/>
  <c r="Q26" i="4"/>
  <c r="R25" i="4"/>
  <c r="R79" i="4"/>
  <c r="Q80" i="4"/>
  <c r="Q44" i="4"/>
  <c r="R43" i="4"/>
  <c r="AG32" i="4"/>
  <c r="AH31" i="4"/>
  <c r="AG212" i="4"/>
  <c r="AH211" i="4"/>
  <c r="AA194" i="4"/>
  <c r="AB193" i="4"/>
  <c r="AC37" i="4"/>
  <c r="AB38" i="4"/>
  <c r="AC133" i="4"/>
  <c r="AB134" i="4"/>
  <c r="AA86" i="4"/>
  <c r="AB85" i="4"/>
  <c r="AG110" i="4"/>
  <c r="AH109" i="4"/>
  <c r="AB80" i="4"/>
  <c r="AC79" i="4"/>
  <c r="Q50" i="4"/>
  <c r="R49" i="4"/>
  <c r="L206" i="4"/>
  <c r="M205" i="4"/>
  <c r="M206" i="4" s="1"/>
  <c r="Q163" i="4"/>
  <c r="P164" i="4"/>
  <c r="AF158" i="4"/>
  <c r="AG157" i="4"/>
  <c r="AF182" i="4"/>
  <c r="AG181" i="4"/>
  <c r="L74" i="4"/>
  <c r="M73" i="4"/>
  <c r="M74" i="4" s="1"/>
  <c r="M193" i="4"/>
  <c r="M194" i="4" s="1"/>
  <c r="L194" i="4"/>
  <c r="L104" i="4"/>
  <c r="M103" i="4"/>
  <c r="M104" i="4" s="1"/>
  <c r="L98" i="4"/>
  <c r="M97" i="4"/>
  <c r="M98" i="4" s="1"/>
  <c r="AC31" i="4"/>
  <c r="AB32" i="4"/>
  <c r="L188" i="4"/>
  <c r="M187" i="4"/>
  <c r="M188" i="4" s="1"/>
  <c r="AB218" i="4"/>
  <c r="AC217" i="4"/>
  <c r="Q199" i="4"/>
  <c r="P200" i="4"/>
  <c r="Q20" i="4"/>
  <c r="R19" i="4"/>
  <c r="AB26" i="4"/>
  <c r="AC25" i="4"/>
  <c r="M169" i="4"/>
  <c r="M170" i="4" s="1"/>
  <c r="L170" i="4"/>
  <c r="Q152" i="4"/>
  <c r="R151" i="4"/>
  <c r="AG146" i="4"/>
  <c r="AH145" i="4"/>
  <c r="Q181" i="4"/>
  <c r="P182" i="4"/>
  <c r="AH19" i="4"/>
  <c r="AG20" i="4"/>
  <c r="Q205" i="4"/>
  <c r="P206" i="4"/>
  <c r="AG236" i="4"/>
  <c r="AH235" i="4"/>
  <c r="L182" i="4"/>
  <c r="M181" i="4"/>
  <c r="M182" i="4" s="1"/>
  <c r="AH43" i="4"/>
  <c r="AG44" i="4"/>
  <c r="AB50" i="4"/>
  <c r="AC49" i="4"/>
  <c r="AF104" i="4"/>
  <c r="AG103" i="4"/>
  <c r="AB44" i="4"/>
  <c r="AC43" i="4"/>
  <c r="AC91" i="4"/>
  <c r="AB92" i="4"/>
  <c r="AC109" i="4"/>
  <c r="AB110" i="4"/>
  <c r="Q116" i="4"/>
  <c r="R115" i="4"/>
  <c r="AF170" i="4"/>
  <c r="AG169" i="4"/>
  <c r="Q14" i="4"/>
  <c r="R13" i="4"/>
  <c r="AB20" i="4"/>
  <c r="AC19" i="4"/>
  <c r="AC235" i="4"/>
  <c r="AB236" i="4"/>
  <c r="AB62" i="4"/>
  <c r="AC61" i="4"/>
  <c r="Q146" i="4"/>
  <c r="R145" i="4"/>
  <c r="R31" i="4"/>
  <c r="Q32" i="4"/>
  <c r="M7" i="4"/>
  <c r="M8" i="4" s="1"/>
  <c r="L8" i="4"/>
  <c r="AB223" i="4"/>
  <c r="AA224" i="4"/>
  <c r="R91" i="4"/>
  <c r="Q92" i="4"/>
  <c r="P56" i="4"/>
  <c r="Q55" i="4"/>
  <c r="AB103" i="4"/>
  <c r="AA104" i="4"/>
  <c r="Q103" i="4"/>
  <c r="P104" i="4"/>
  <c r="Q223" i="4"/>
  <c r="P224" i="4"/>
  <c r="AA170" i="4"/>
  <c r="AB169" i="4"/>
  <c r="AF8" i="4"/>
  <c r="AG7" i="4"/>
  <c r="R247" i="4"/>
  <c r="Q248" i="4"/>
  <c r="P74" i="4"/>
  <c r="Q73" i="4"/>
  <c r="AH37" i="4"/>
  <c r="AG38" i="4"/>
  <c r="AF128" i="4"/>
  <c r="AG127" i="4"/>
  <c r="AB199" i="4"/>
  <c r="AA200" i="4"/>
  <c r="AA98" i="4"/>
  <c r="AB97" i="4"/>
  <c r="AA122" i="4"/>
  <c r="AB121" i="4"/>
  <c r="R139" i="4"/>
  <c r="Q140" i="4"/>
  <c r="AF98" i="4"/>
  <c r="AG97" i="4"/>
  <c r="R229" i="4"/>
  <c r="Q230" i="4"/>
  <c r="R37" i="4"/>
  <c r="Q38" i="4"/>
  <c r="Q176" i="4"/>
  <c r="R175" i="4"/>
  <c r="AG134" i="4"/>
  <c r="AH133" i="4"/>
  <c r="AC13" i="4"/>
  <c r="AB14" i="4"/>
  <c r="L224" i="4"/>
  <c r="M223" i="4"/>
  <c r="M224" i="4" s="1"/>
  <c r="AC151" i="4"/>
  <c r="AB152" i="4"/>
  <c r="M67" i="4"/>
  <c r="M68" i="4" s="1"/>
  <c r="L68" i="4"/>
  <c r="AF224" i="4"/>
  <c r="AG223" i="4"/>
  <c r="AB140" i="4"/>
  <c r="AC139" i="4"/>
  <c r="AG242" i="4"/>
  <c r="AH241" i="4"/>
  <c r="R211" i="4"/>
  <c r="Q212" i="4"/>
  <c r="AG176" i="4"/>
  <c r="AH175" i="4"/>
  <c r="P86" i="4"/>
  <c r="Q85" i="4"/>
  <c r="AG163" i="4"/>
  <c r="AF164" i="4"/>
  <c r="AG187" i="4"/>
  <c r="AF188" i="4"/>
  <c r="AB176" i="4"/>
  <c r="AC175" i="4"/>
  <c r="AH91" i="4"/>
  <c r="AG92" i="4"/>
  <c r="AA68" i="4"/>
  <c r="AB67" i="4"/>
  <c r="M157" i="4"/>
  <c r="M158" i="4" s="1"/>
  <c r="L158" i="4"/>
  <c r="AF122" i="4"/>
  <c r="AG121" i="4"/>
  <c r="L164" i="4"/>
  <c r="M163" i="4"/>
  <c r="M164" i="4" s="1"/>
  <c r="P8" i="4"/>
  <c r="Q7" i="4"/>
  <c r="AC211" i="4"/>
  <c r="AB212" i="4"/>
  <c r="P194" i="4"/>
  <c r="Q193" i="4"/>
  <c r="AA74" i="4"/>
  <c r="AB73" i="4"/>
  <c r="AH217" i="4"/>
  <c r="AG218" i="4"/>
  <c r="L128" i="4"/>
  <c r="M127" i="4"/>
  <c r="M128" i="4" s="1"/>
  <c r="AG62" i="4"/>
  <c r="AH61" i="4"/>
  <c r="L86" i="4"/>
  <c r="M85" i="4"/>
  <c r="M86" i="4" s="1"/>
  <c r="AH247" i="4"/>
  <c r="AG248" i="4"/>
  <c r="R109" i="4"/>
  <c r="Q110" i="4"/>
  <c r="AB230" i="4"/>
  <c r="AC229" i="4"/>
  <c r="AB163" i="4"/>
  <c r="AA164" i="4"/>
  <c r="AB187" i="4"/>
  <c r="AA188" i="4"/>
  <c r="AF68" i="4"/>
  <c r="AG67" i="4"/>
  <c r="AG20" i="2" l="1"/>
  <c r="AH19" i="2"/>
  <c r="AH13" i="2"/>
  <c r="AG14" i="2"/>
  <c r="AC25" i="2"/>
  <c r="AB26" i="2"/>
  <c r="AD19" i="2"/>
  <c r="AD20" i="2" s="1"/>
  <c r="AC20" i="2"/>
  <c r="AC8" i="2"/>
  <c r="AD7" i="2"/>
  <c r="AD8" i="2" s="1"/>
  <c r="AC14" i="2"/>
  <c r="AD13" i="2"/>
  <c r="AD14" i="2" s="1"/>
  <c r="AG8" i="2"/>
  <c r="AH7" i="2"/>
  <c r="S25" i="2"/>
  <c r="S26" i="2" s="1"/>
  <c r="R26" i="2"/>
  <c r="AF26" i="2"/>
  <c r="AG25" i="2"/>
  <c r="AC241" i="2"/>
  <c r="AB242" i="2"/>
  <c r="AF62" i="2"/>
  <c r="AG61" i="2"/>
  <c r="AF92" i="2"/>
  <c r="AG91" i="2"/>
  <c r="AG253" i="2"/>
  <c r="AF254" i="2"/>
  <c r="AC193" i="2"/>
  <c r="AB194" i="2"/>
  <c r="AB188" i="2"/>
  <c r="AC187" i="2"/>
  <c r="AD73" i="2"/>
  <c r="AD74" i="2" s="1"/>
  <c r="AC74" i="2"/>
  <c r="AD67" i="2"/>
  <c r="AD68" i="2" s="1"/>
  <c r="AC68" i="2"/>
  <c r="AC61" i="2"/>
  <c r="AB62" i="2"/>
  <c r="AH97" i="2"/>
  <c r="AG98" i="2"/>
  <c r="AC205" i="2"/>
  <c r="AB206" i="2"/>
  <c r="AC224" i="2"/>
  <c r="AD223" i="2"/>
  <c r="AD224" i="2" s="1"/>
  <c r="AC134" i="2"/>
  <c r="AD133" i="2"/>
  <c r="AD134" i="2" s="1"/>
  <c r="AC181" i="2"/>
  <c r="AB182" i="2"/>
  <c r="AF80" i="2"/>
  <c r="AG79" i="2"/>
  <c r="AH175" i="2"/>
  <c r="AG176" i="2"/>
  <c r="AC295" i="2"/>
  <c r="AB296" i="2"/>
  <c r="AC200" i="2"/>
  <c r="AD199" i="2"/>
  <c r="AD200" i="2" s="1"/>
  <c r="AH289" i="2"/>
  <c r="AG290" i="2"/>
  <c r="R194" i="2"/>
  <c r="S193" i="2"/>
  <c r="S194" i="2" s="1"/>
  <c r="R44" i="2"/>
  <c r="S43" i="2"/>
  <c r="S44" i="2" s="1"/>
  <c r="AF152" i="2"/>
  <c r="AG151" i="2"/>
  <c r="AC151" i="2"/>
  <c r="AB152" i="2"/>
  <c r="R116" i="2"/>
  <c r="S115" i="2"/>
  <c r="S116" i="2" s="1"/>
  <c r="AC271" i="2"/>
  <c r="AB272" i="2"/>
  <c r="AC158" i="2"/>
  <c r="AD157" i="2"/>
  <c r="AD158" i="2" s="1"/>
  <c r="AH127" i="2"/>
  <c r="AG128" i="2"/>
  <c r="AB254" i="2"/>
  <c r="AC253" i="2"/>
  <c r="AG205" i="2"/>
  <c r="AF206" i="2"/>
  <c r="AC145" i="2"/>
  <c r="AB146" i="2"/>
  <c r="R86" i="2"/>
  <c r="S85" i="2"/>
  <c r="S86" i="2" s="1"/>
  <c r="AH163" i="2"/>
  <c r="AG164" i="2"/>
  <c r="R242" i="2"/>
  <c r="S241" i="2"/>
  <c r="S242" i="2" s="1"/>
  <c r="AH229" i="2"/>
  <c r="AG230" i="2"/>
  <c r="AH139" i="2"/>
  <c r="AG140" i="2"/>
  <c r="R278" i="2"/>
  <c r="S277" i="2"/>
  <c r="S278" i="2" s="1"/>
  <c r="AG265" i="2"/>
  <c r="AF266" i="2"/>
  <c r="AC32" i="2"/>
  <c r="AD31" i="2"/>
  <c r="AD32" i="2" s="1"/>
  <c r="AD37" i="2"/>
  <c r="AD38" i="2" s="1"/>
  <c r="AC38" i="2"/>
  <c r="AC109" i="2"/>
  <c r="AB110" i="2"/>
  <c r="R296" i="2"/>
  <c r="S295" i="2"/>
  <c r="S296" i="2" s="1"/>
  <c r="AC265" i="2"/>
  <c r="AB266" i="2"/>
  <c r="AH283" i="2"/>
  <c r="AG284" i="2"/>
  <c r="AC121" i="2"/>
  <c r="AB122" i="2"/>
  <c r="AF188" i="2"/>
  <c r="AG187" i="2"/>
  <c r="AD289" i="2"/>
  <c r="AD290" i="2" s="1"/>
  <c r="AC290" i="2"/>
  <c r="AF44" i="2"/>
  <c r="AG43" i="2"/>
  <c r="AH247" i="2"/>
  <c r="AG248" i="2"/>
  <c r="AB260" i="2"/>
  <c r="AC259" i="2"/>
  <c r="AG236" i="2"/>
  <c r="AH235" i="2"/>
  <c r="AF278" i="2"/>
  <c r="AG277" i="2"/>
  <c r="AC176" i="2"/>
  <c r="AD175" i="2"/>
  <c r="AD176" i="2" s="1"/>
  <c r="AD97" i="2"/>
  <c r="AD98" i="2" s="1"/>
  <c r="AC98" i="2"/>
  <c r="R206" i="2"/>
  <c r="S205" i="2"/>
  <c r="S206" i="2" s="1"/>
  <c r="AC79" i="2"/>
  <c r="AB80" i="2"/>
  <c r="AF110" i="2"/>
  <c r="AG109" i="2"/>
  <c r="AH199" i="2"/>
  <c r="AG200" i="2"/>
  <c r="AF86" i="2"/>
  <c r="AG85" i="2"/>
  <c r="AH157" i="2"/>
  <c r="AG158" i="2"/>
  <c r="AD139" i="2"/>
  <c r="AD140" i="2" s="1"/>
  <c r="AC140" i="2"/>
  <c r="AB212" i="2"/>
  <c r="AC211" i="2"/>
  <c r="R80" i="2"/>
  <c r="S79" i="2"/>
  <c r="S80" i="2" s="1"/>
  <c r="R110" i="2"/>
  <c r="S109" i="2"/>
  <c r="S110" i="2" s="1"/>
  <c r="AH103" i="2"/>
  <c r="AG104" i="2"/>
  <c r="AF212" i="2"/>
  <c r="AG211" i="2"/>
  <c r="R62" i="2"/>
  <c r="S61" i="2"/>
  <c r="S62" i="2" s="1"/>
  <c r="AH223" i="2"/>
  <c r="AG224" i="2"/>
  <c r="AD229" i="2"/>
  <c r="AD230" i="2" s="1"/>
  <c r="AC230" i="2"/>
  <c r="AF272" i="2"/>
  <c r="AG271" i="2"/>
  <c r="AC277" i="2"/>
  <c r="AB278" i="2"/>
  <c r="AH67" i="2"/>
  <c r="AG68" i="2"/>
  <c r="AD55" i="2"/>
  <c r="AD56" i="2" s="1"/>
  <c r="AC56" i="2"/>
  <c r="R266" i="2"/>
  <c r="S265" i="2"/>
  <c r="S266" i="2" s="1"/>
  <c r="AF170" i="2"/>
  <c r="AG169" i="2"/>
  <c r="AC43" i="2"/>
  <c r="AB44" i="2"/>
  <c r="AF116" i="2"/>
  <c r="AG115" i="2"/>
  <c r="AC128" i="2"/>
  <c r="AD127" i="2"/>
  <c r="AD128" i="2" s="1"/>
  <c r="R182" i="2"/>
  <c r="S181" i="2"/>
  <c r="S182" i="2" s="1"/>
  <c r="AD235" i="2"/>
  <c r="AD236" i="2" s="1"/>
  <c r="AC236" i="2"/>
  <c r="AD49" i="2"/>
  <c r="AD50" i="2" s="1"/>
  <c r="AC50" i="2"/>
  <c r="AG56" i="2"/>
  <c r="AH55" i="2"/>
  <c r="R122" i="2"/>
  <c r="S121" i="2"/>
  <c r="S122" i="2" s="1"/>
  <c r="R212" i="2"/>
  <c r="S211" i="2"/>
  <c r="S212" i="2" s="1"/>
  <c r="AF194" i="2"/>
  <c r="AG193" i="2"/>
  <c r="AD163" i="2"/>
  <c r="AD164" i="2" s="1"/>
  <c r="AC164" i="2"/>
  <c r="AH31" i="2"/>
  <c r="AG32" i="2"/>
  <c r="AC104" i="2"/>
  <c r="AD103" i="2"/>
  <c r="AD104" i="2" s="1"/>
  <c r="AC284" i="2"/>
  <c r="AD283" i="2"/>
  <c r="AD284" i="2" s="1"/>
  <c r="AG74" i="2"/>
  <c r="AH73" i="2"/>
  <c r="R218" i="2"/>
  <c r="S217" i="2"/>
  <c r="S218" i="2" s="1"/>
  <c r="AC91" i="2"/>
  <c r="AB92" i="2"/>
  <c r="R188" i="2"/>
  <c r="S187" i="2"/>
  <c r="S188" i="2" s="1"/>
  <c r="AF242" i="2"/>
  <c r="AG241" i="2"/>
  <c r="S253" i="2"/>
  <c r="S254" i="2" s="1"/>
  <c r="R254" i="2"/>
  <c r="AG181" i="2"/>
  <c r="AF182" i="2"/>
  <c r="AF260" i="2"/>
  <c r="AG259" i="2"/>
  <c r="AC217" i="2"/>
  <c r="AB218" i="2"/>
  <c r="AC115" i="2"/>
  <c r="AB116" i="2"/>
  <c r="AC248" i="2"/>
  <c r="AD247" i="2"/>
  <c r="AD248" i="2" s="1"/>
  <c r="R146" i="2"/>
  <c r="S145" i="2"/>
  <c r="S146" i="2" s="1"/>
  <c r="AH37" i="2"/>
  <c r="AG38" i="2"/>
  <c r="R260" i="2"/>
  <c r="S259" i="2"/>
  <c r="S260" i="2" s="1"/>
  <c r="AH133" i="2"/>
  <c r="AG134" i="2"/>
  <c r="AF218" i="2"/>
  <c r="AG217" i="2"/>
  <c r="R272" i="2"/>
  <c r="S271" i="2"/>
  <c r="S272" i="2" s="1"/>
  <c r="AF296" i="2"/>
  <c r="AG295" i="2"/>
  <c r="AC169" i="2"/>
  <c r="AB170" i="2"/>
  <c r="AC85" i="2"/>
  <c r="AB86" i="2"/>
  <c r="AG145" i="2"/>
  <c r="AF146" i="2"/>
  <c r="AH49" i="2"/>
  <c r="AG50" i="2"/>
  <c r="AF122" i="2"/>
  <c r="AG121" i="2"/>
  <c r="R92" i="2"/>
  <c r="S91" i="2"/>
  <c r="S92" i="2" s="1"/>
  <c r="R152" i="2"/>
  <c r="S151" i="2"/>
  <c r="S152" i="2" s="1"/>
  <c r="R170" i="2"/>
  <c r="S169" i="2"/>
  <c r="S170" i="2" s="1"/>
  <c r="AC67" i="4"/>
  <c r="AB68" i="4"/>
  <c r="R116" i="4"/>
  <c r="S115" i="4"/>
  <c r="S116" i="4" s="1"/>
  <c r="AH146" i="4"/>
  <c r="AI145" i="4"/>
  <c r="AC85" i="4"/>
  <c r="AB86" i="4"/>
  <c r="S61" i="4"/>
  <c r="S62" i="4" s="1"/>
  <c r="R62" i="4"/>
  <c r="AC187" i="4"/>
  <c r="AB188" i="4"/>
  <c r="AH218" i="4"/>
  <c r="AI217" i="4"/>
  <c r="R140" i="4"/>
  <c r="S139" i="4"/>
  <c r="S140" i="4" s="1"/>
  <c r="AD235" i="4"/>
  <c r="AD236" i="4" s="1"/>
  <c r="AC236" i="4"/>
  <c r="AC32" i="4"/>
  <c r="AD31" i="4"/>
  <c r="AD32" i="4" s="1"/>
  <c r="AH116" i="4"/>
  <c r="AI115" i="4"/>
  <c r="AB74" i="4"/>
  <c r="AC73" i="4"/>
  <c r="R85" i="4"/>
  <c r="Q86" i="4"/>
  <c r="AC140" i="4"/>
  <c r="AD139" i="4"/>
  <c r="AD140" i="4" s="1"/>
  <c r="AB122" i="4"/>
  <c r="AC121" i="4"/>
  <c r="AC169" i="4"/>
  <c r="AB170" i="4"/>
  <c r="Q56" i="4"/>
  <c r="R55" i="4"/>
  <c r="AD19" i="4"/>
  <c r="AD20" i="4" s="1"/>
  <c r="AC20" i="4"/>
  <c r="AC50" i="4"/>
  <c r="AD49" i="4"/>
  <c r="AD50" i="4" s="1"/>
  <c r="R152" i="4"/>
  <c r="S151" i="4"/>
  <c r="S152" i="4" s="1"/>
  <c r="AH181" i="4"/>
  <c r="AG182" i="4"/>
  <c r="R50" i="4"/>
  <c r="S49" i="4"/>
  <c r="S50" i="4" s="1"/>
  <c r="AI31" i="4"/>
  <c r="AH32" i="4"/>
  <c r="AH152" i="4"/>
  <c r="AI151" i="4"/>
  <c r="R97" i="4"/>
  <c r="Q98" i="4"/>
  <c r="AC248" i="4"/>
  <c r="AD247" i="4"/>
  <c r="AD248" i="4" s="1"/>
  <c r="AG86" i="4"/>
  <c r="AH85" i="4"/>
  <c r="AG194" i="4"/>
  <c r="AH193" i="4"/>
  <c r="AH199" i="4"/>
  <c r="AG200" i="4"/>
  <c r="AB56" i="4"/>
  <c r="AC55" i="4"/>
  <c r="R134" i="4"/>
  <c r="S133" i="4"/>
  <c r="S134" i="4" s="1"/>
  <c r="Q8" i="4"/>
  <c r="R7" i="4"/>
  <c r="AH242" i="4"/>
  <c r="AI241" i="4"/>
  <c r="R176" i="4"/>
  <c r="S175" i="4"/>
  <c r="S176" i="4" s="1"/>
  <c r="AG8" i="4"/>
  <c r="AH7" i="4"/>
  <c r="AH236" i="4"/>
  <c r="AI235" i="4"/>
  <c r="AH212" i="4"/>
  <c r="AI211" i="4"/>
  <c r="Q170" i="4"/>
  <c r="R169" i="4"/>
  <c r="AH248" i="4"/>
  <c r="AI247" i="4"/>
  <c r="AG164" i="4"/>
  <c r="AH163" i="4"/>
  <c r="AC152" i="4"/>
  <c r="AD151" i="4"/>
  <c r="AD152" i="4" s="1"/>
  <c r="R157" i="4"/>
  <c r="Q158" i="4"/>
  <c r="S235" i="4"/>
  <c r="S236" i="4" s="1"/>
  <c r="R236" i="4"/>
  <c r="AB164" i="4"/>
  <c r="AC163" i="4"/>
  <c r="AH92" i="4"/>
  <c r="AI91" i="4"/>
  <c r="R38" i="4"/>
  <c r="S37" i="4"/>
  <c r="S38" i="4" s="1"/>
  <c r="AH38" i="4"/>
  <c r="AI37" i="4"/>
  <c r="S31" i="4"/>
  <c r="S32" i="4" s="1"/>
  <c r="R32" i="4"/>
  <c r="AD109" i="4"/>
  <c r="AD110" i="4" s="1"/>
  <c r="AC110" i="4"/>
  <c r="R205" i="4"/>
  <c r="Q206" i="4"/>
  <c r="R199" i="4"/>
  <c r="Q200" i="4"/>
  <c r="AC134" i="4"/>
  <c r="AD133" i="4"/>
  <c r="AD134" i="4" s="1"/>
  <c r="R121" i="4"/>
  <c r="Q122" i="4"/>
  <c r="AD145" i="4"/>
  <c r="AD146" i="4" s="1"/>
  <c r="AC146" i="4"/>
  <c r="AD211" i="4"/>
  <c r="AD212" i="4" s="1"/>
  <c r="AC212" i="4"/>
  <c r="S211" i="4"/>
  <c r="S212" i="4" s="1"/>
  <c r="R212" i="4"/>
  <c r="R248" i="4"/>
  <c r="S247" i="4"/>
  <c r="S248" i="4" s="1"/>
  <c r="R181" i="4"/>
  <c r="Q182" i="4"/>
  <c r="AG128" i="4"/>
  <c r="AH127" i="4"/>
  <c r="AG104" i="4"/>
  <c r="AH103" i="4"/>
  <c r="R20" i="4"/>
  <c r="S19" i="4"/>
  <c r="S20" i="4" s="1"/>
  <c r="R26" i="4"/>
  <c r="S25" i="4"/>
  <c r="S26" i="4" s="1"/>
  <c r="AH230" i="4"/>
  <c r="AI229" i="4"/>
  <c r="AH26" i="4"/>
  <c r="AI25" i="4"/>
  <c r="AB104" i="4"/>
  <c r="AC103" i="4"/>
  <c r="AH50" i="4"/>
  <c r="AI49" i="4"/>
  <c r="AC230" i="4"/>
  <c r="AD229" i="4"/>
  <c r="AD230" i="4" s="1"/>
  <c r="AI61" i="4"/>
  <c r="AH62" i="4"/>
  <c r="Q194" i="4"/>
  <c r="R193" i="4"/>
  <c r="AH121" i="4"/>
  <c r="AG122" i="4"/>
  <c r="AC176" i="4"/>
  <c r="AD175" i="4"/>
  <c r="AD176" i="4" s="1"/>
  <c r="AI175" i="4"/>
  <c r="AH176" i="4"/>
  <c r="AH223" i="4"/>
  <c r="AG224" i="4"/>
  <c r="AB98" i="4"/>
  <c r="AC97" i="4"/>
  <c r="R73" i="4"/>
  <c r="Q74" i="4"/>
  <c r="S145" i="4"/>
  <c r="S146" i="4" s="1"/>
  <c r="R146" i="4"/>
  <c r="S13" i="4"/>
  <c r="S14" i="4" s="1"/>
  <c r="R14" i="4"/>
  <c r="AC218" i="4"/>
  <c r="AD217" i="4"/>
  <c r="AD218" i="4" s="1"/>
  <c r="AH157" i="4"/>
  <c r="AG158" i="4"/>
  <c r="AC80" i="4"/>
  <c r="AD79" i="4"/>
  <c r="AD80" i="4" s="1"/>
  <c r="R44" i="4"/>
  <c r="S43" i="4"/>
  <c r="S44" i="4" s="1"/>
  <c r="AG56" i="4"/>
  <c r="AH55" i="4"/>
  <c r="AG206" i="4"/>
  <c r="AH205" i="4"/>
  <c r="AB182" i="4"/>
  <c r="AC181" i="4"/>
  <c r="R242" i="4"/>
  <c r="S241" i="4"/>
  <c r="S242" i="4" s="1"/>
  <c r="AH14" i="4"/>
  <c r="AI13" i="4"/>
  <c r="Q128" i="4"/>
  <c r="R127" i="4"/>
  <c r="AB200" i="4"/>
  <c r="AC199" i="4"/>
  <c r="AH44" i="4"/>
  <c r="AI43" i="4"/>
  <c r="S109" i="4"/>
  <c r="S110" i="4" s="1"/>
  <c r="R110" i="4"/>
  <c r="R103" i="4"/>
  <c r="Q104" i="4"/>
  <c r="Q164" i="4"/>
  <c r="R163" i="4"/>
  <c r="AD13" i="4"/>
  <c r="AD14" i="4" s="1"/>
  <c r="AC14" i="4"/>
  <c r="S229" i="4"/>
  <c r="S230" i="4" s="1"/>
  <c r="R230" i="4"/>
  <c r="R223" i="4"/>
  <c r="Q224" i="4"/>
  <c r="R92" i="4"/>
  <c r="S91" i="4"/>
  <c r="S92" i="4" s="1"/>
  <c r="AC92" i="4"/>
  <c r="AD91" i="4"/>
  <c r="AD92" i="4" s="1"/>
  <c r="AH20" i="4"/>
  <c r="AI19" i="4"/>
  <c r="AC38" i="4"/>
  <c r="AD37" i="4"/>
  <c r="AD38" i="4" s="1"/>
  <c r="AH80" i="4"/>
  <c r="AI79" i="4"/>
  <c r="AH140" i="4"/>
  <c r="AI139" i="4"/>
  <c r="R187" i="4"/>
  <c r="Q188" i="4"/>
  <c r="AH67" i="4"/>
  <c r="AG68" i="4"/>
  <c r="AH134" i="4"/>
  <c r="AI133" i="4"/>
  <c r="AH97" i="4"/>
  <c r="AG98" i="4"/>
  <c r="AC62" i="4"/>
  <c r="AD61" i="4"/>
  <c r="AD62" i="4" s="1"/>
  <c r="AG170" i="4"/>
  <c r="AH169" i="4"/>
  <c r="AD43" i="4"/>
  <c r="AD44" i="4" s="1"/>
  <c r="AC44" i="4"/>
  <c r="AC26" i="4"/>
  <c r="AD25" i="4"/>
  <c r="AD26" i="4" s="1"/>
  <c r="AH110" i="4"/>
  <c r="AI109" i="4"/>
  <c r="AB194" i="4"/>
  <c r="AC193" i="4"/>
  <c r="AB128" i="4"/>
  <c r="AC127" i="4"/>
  <c r="AC242" i="4"/>
  <c r="AD241" i="4"/>
  <c r="AD242" i="4" s="1"/>
  <c r="R218" i="4"/>
  <c r="S217" i="4"/>
  <c r="S218" i="4" s="1"/>
  <c r="AC116" i="4"/>
  <c r="AD115" i="4"/>
  <c r="AD116" i="4" s="1"/>
  <c r="AH73" i="4"/>
  <c r="AG74" i="4"/>
  <c r="AG188" i="4"/>
  <c r="AH187" i="4"/>
  <c r="AB224" i="4"/>
  <c r="AC223" i="4"/>
  <c r="R80" i="4"/>
  <c r="S79" i="4"/>
  <c r="S80" i="4" s="1"/>
  <c r="AB158" i="4"/>
  <c r="AC157" i="4"/>
  <c r="AB206" i="4"/>
  <c r="AC205" i="4"/>
  <c r="AC7" i="4"/>
  <c r="AB8" i="4"/>
  <c r="AI7" i="2" l="1"/>
  <c r="AH8" i="2"/>
  <c r="AD25" i="2"/>
  <c r="AD26" i="2" s="1"/>
  <c r="AC26" i="2"/>
  <c r="AI13" i="2"/>
  <c r="AH14" i="2"/>
  <c r="AG26" i="2"/>
  <c r="AH25" i="2"/>
  <c r="AH20" i="2"/>
  <c r="AI19" i="2"/>
  <c r="AG122" i="2"/>
  <c r="AH121" i="2"/>
  <c r="AG260" i="2"/>
  <c r="AH259" i="2"/>
  <c r="AH193" i="2"/>
  <c r="AG194" i="2"/>
  <c r="AG272" i="2"/>
  <c r="AH271" i="2"/>
  <c r="AG212" i="2"/>
  <c r="AH211" i="2"/>
  <c r="AC212" i="2"/>
  <c r="AD211" i="2"/>
  <c r="AD212" i="2" s="1"/>
  <c r="AG86" i="2"/>
  <c r="AH85" i="2"/>
  <c r="AH277" i="2"/>
  <c r="AG278" i="2"/>
  <c r="AH43" i="2"/>
  <c r="AG44" i="2"/>
  <c r="AD253" i="2"/>
  <c r="AD254" i="2" s="1"/>
  <c r="AC254" i="2"/>
  <c r="AD169" i="2"/>
  <c r="AD170" i="2" s="1"/>
  <c r="AC170" i="2"/>
  <c r="AI133" i="2"/>
  <c r="AH134" i="2"/>
  <c r="AI283" i="2"/>
  <c r="AH284" i="2"/>
  <c r="AI139" i="2"/>
  <c r="AH140" i="2"/>
  <c r="AI163" i="2"/>
  <c r="AH164" i="2"/>
  <c r="AI175" i="2"/>
  <c r="AH176" i="2"/>
  <c r="AH253" i="2"/>
  <c r="AG254" i="2"/>
  <c r="AG80" i="2"/>
  <c r="AH79" i="2"/>
  <c r="AH91" i="2"/>
  <c r="AG92" i="2"/>
  <c r="AG296" i="2"/>
  <c r="AH295" i="2"/>
  <c r="AH236" i="2"/>
  <c r="AI235" i="2"/>
  <c r="AD91" i="2"/>
  <c r="AD92" i="2" s="1"/>
  <c r="AC92" i="2"/>
  <c r="AH104" i="2"/>
  <c r="AI103" i="2"/>
  <c r="AI199" i="2"/>
  <c r="AH200" i="2"/>
  <c r="AD265" i="2"/>
  <c r="AD266" i="2" s="1"/>
  <c r="AC266" i="2"/>
  <c r="AI127" i="2"/>
  <c r="AH128" i="2"/>
  <c r="AD151" i="2"/>
  <c r="AD152" i="2" s="1"/>
  <c r="AC152" i="2"/>
  <c r="AH290" i="2"/>
  <c r="AI289" i="2"/>
  <c r="AD205" i="2"/>
  <c r="AD206" i="2" s="1"/>
  <c r="AC206" i="2"/>
  <c r="AG116" i="2"/>
  <c r="AH115" i="2"/>
  <c r="AH109" i="2"/>
  <c r="AG110" i="2"/>
  <c r="AC260" i="2"/>
  <c r="AD259" i="2"/>
  <c r="AD260" i="2" s="1"/>
  <c r="AG188" i="2"/>
  <c r="AH187" i="2"/>
  <c r="AG152" i="2"/>
  <c r="AH151" i="2"/>
  <c r="AD187" i="2"/>
  <c r="AD188" i="2" s="1"/>
  <c r="AC188" i="2"/>
  <c r="AH61" i="2"/>
  <c r="AG62" i="2"/>
  <c r="AG146" i="2"/>
  <c r="AH145" i="2"/>
  <c r="AH38" i="2"/>
  <c r="AI37" i="2"/>
  <c r="AD115" i="2"/>
  <c r="AD116" i="2" s="1"/>
  <c r="AC116" i="2"/>
  <c r="AH32" i="2"/>
  <c r="AI31" i="2"/>
  <c r="AD43" i="2"/>
  <c r="AD44" i="2" s="1"/>
  <c r="AC44" i="2"/>
  <c r="AI67" i="2"/>
  <c r="AH68" i="2"/>
  <c r="AI223" i="2"/>
  <c r="AH224" i="2"/>
  <c r="AI157" i="2"/>
  <c r="AH158" i="2"/>
  <c r="AH265" i="2"/>
  <c r="AG266" i="2"/>
  <c r="AH230" i="2"/>
  <c r="AI229" i="2"/>
  <c r="AD145" i="2"/>
  <c r="AD146" i="2" s="1"/>
  <c r="AC146" i="2"/>
  <c r="AD181" i="2"/>
  <c r="AD182" i="2" s="1"/>
  <c r="AC182" i="2"/>
  <c r="AI97" i="2"/>
  <c r="AH98" i="2"/>
  <c r="AI49" i="2"/>
  <c r="AH50" i="2"/>
  <c r="AH217" i="2"/>
  <c r="AG218" i="2"/>
  <c r="AH241" i="2"/>
  <c r="AG242" i="2"/>
  <c r="AH74" i="2"/>
  <c r="AI73" i="2"/>
  <c r="AH56" i="2"/>
  <c r="AI55" i="2"/>
  <c r="AH169" i="2"/>
  <c r="AG170" i="2"/>
  <c r="AH181" i="2"/>
  <c r="AG182" i="2"/>
  <c r="AD85" i="2"/>
  <c r="AD86" i="2" s="1"/>
  <c r="AC86" i="2"/>
  <c r="AD217" i="2"/>
  <c r="AD218" i="2" s="1"/>
  <c r="AC218" i="2"/>
  <c r="AD277" i="2"/>
  <c r="AD278" i="2" s="1"/>
  <c r="AC278" i="2"/>
  <c r="AD79" i="2"/>
  <c r="AD80" i="2" s="1"/>
  <c r="AC80" i="2"/>
  <c r="AI247" i="2"/>
  <c r="AH248" i="2"/>
  <c r="AD121" i="2"/>
  <c r="AD122" i="2" s="1"/>
  <c r="AC122" i="2"/>
  <c r="AD109" i="2"/>
  <c r="AD110" i="2" s="1"/>
  <c r="AC110" i="2"/>
  <c r="AH205" i="2"/>
  <c r="AG206" i="2"/>
  <c r="AD271" i="2"/>
  <c r="AD272" i="2" s="1"/>
  <c r="AC272" i="2"/>
  <c r="AD295" i="2"/>
  <c r="AD296" i="2" s="1"/>
  <c r="AC296" i="2"/>
  <c r="AC62" i="2"/>
  <c r="AD61" i="2"/>
  <c r="AD62" i="2" s="1"/>
  <c r="AD193" i="2"/>
  <c r="AD194" i="2" s="1"/>
  <c r="AC194" i="2"/>
  <c r="AD241" i="2"/>
  <c r="AD242" i="2" s="1"/>
  <c r="AC242" i="2"/>
  <c r="AC158" i="4"/>
  <c r="AD157" i="4"/>
  <c r="AD158" i="4" s="1"/>
  <c r="AC128" i="4"/>
  <c r="AD127" i="4"/>
  <c r="AD128" i="4" s="1"/>
  <c r="AI134" i="4"/>
  <c r="AJ133" i="4"/>
  <c r="AJ134" i="4" s="1"/>
  <c r="AC200" i="4"/>
  <c r="AD199" i="4"/>
  <c r="AD200" i="4" s="1"/>
  <c r="AH104" i="4"/>
  <c r="AI103" i="4"/>
  <c r="AD163" i="4"/>
  <c r="AD164" i="4" s="1"/>
  <c r="AC164" i="4"/>
  <c r="AH74" i="4"/>
  <c r="AI73" i="4"/>
  <c r="AI176" i="4"/>
  <c r="AJ175" i="4"/>
  <c r="AJ176" i="4" s="1"/>
  <c r="AI62" i="4"/>
  <c r="AJ61" i="4"/>
  <c r="AJ62" i="4" s="1"/>
  <c r="AD169" i="4"/>
  <c r="AD170" i="4" s="1"/>
  <c r="AC170" i="4"/>
  <c r="AD85" i="4"/>
  <c r="AD86" i="4" s="1"/>
  <c r="AC86" i="4"/>
  <c r="AH200" i="4"/>
  <c r="AI199" i="4"/>
  <c r="S163" i="4"/>
  <c r="S164" i="4" s="1"/>
  <c r="R164" i="4"/>
  <c r="AJ25" i="4"/>
  <c r="AJ26" i="4" s="1"/>
  <c r="AI26" i="4"/>
  <c r="S7" i="4"/>
  <c r="S8" i="4" s="1"/>
  <c r="R8" i="4"/>
  <c r="AC194" i="4"/>
  <c r="AD193" i="4"/>
  <c r="AD194" i="4" s="1"/>
  <c r="AI169" i="4"/>
  <c r="AH170" i="4"/>
  <c r="R128" i="4"/>
  <c r="S127" i="4"/>
  <c r="S128" i="4" s="1"/>
  <c r="AH206" i="4"/>
  <c r="AI205" i="4"/>
  <c r="AJ229" i="4"/>
  <c r="AJ230" i="4" s="1"/>
  <c r="AI230" i="4"/>
  <c r="AH128" i="4"/>
  <c r="AI127" i="4"/>
  <c r="AI38" i="4"/>
  <c r="AJ37" i="4"/>
  <c r="AJ38" i="4" s="1"/>
  <c r="AI248" i="4"/>
  <c r="AJ247" i="4"/>
  <c r="AJ248" i="4" s="1"/>
  <c r="AH8" i="4"/>
  <c r="AI7" i="4"/>
  <c r="AH86" i="4"/>
  <c r="AI85" i="4"/>
  <c r="AC122" i="4"/>
  <c r="AD121" i="4"/>
  <c r="AD122" i="4" s="1"/>
  <c r="AI116" i="4"/>
  <c r="AJ115" i="4"/>
  <c r="AJ116" i="4" s="1"/>
  <c r="AI218" i="4"/>
  <c r="AJ217" i="4"/>
  <c r="AJ218" i="4" s="1"/>
  <c r="AJ145" i="4"/>
  <c r="AJ146" i="4" s="1"/>
  <c r="AI146" i="4"/>
  <c r="AD7" i="4"/>
  <c r="AD8" i="4" s="1"/>
  <c r="AC8" i="4"/>
  <c r="R122" i="4"/>
  <c r="S121" i="4"/>
  <c r="S122" i="4" s="1"/>
  <c r="R98" i="4"/>
  <c r="S97" i="4"/>
  <c r="S98" i="4" s="1"/>
  <c r="AC182" i="4"/>
  <c r="AD181" i="4"/>
  <c r="AD182" i="4" s="1"/>
  <c r="AI236" i="4"/>
  <c r="AJ235" i="4"/>
  <c r="AJ236" i="4" s="1"/>
  <c r="AI193" i="4"/>
  <c r="AH194" i="4"/>
  <c r="AI152" i="4"/>
  <c r="AJ151" i="4"/>
  <c r="AJ152" i="4" s="1"/>
  <c r="AC74" i="4"/>
  <c r="AD73" i="4"/>
  <c r="AD74" i="4" s="1"/>
  <c r="AH68" i="4"/>
  <c r="AI67" i="4"/>
  <c r="R224" i="4"/>
  <c r="S223" i="4"/>
  <c r="S224" i="4" s="1"/>
  <c r="S103" i="4"/>
  <c r="S104" i="4" s="1"/>
  <c r="R104" i="4"/>
  <c r="AI157" i="4"/>
  <c r="AH158" i="4"/>
  <c r="R74" i="4"/>
  <c r="S73" i="4"/>
  <c r="S74" i="4" s="1"/>
  <c r="R200" i="4"/>
  <c r="S199" i="4"/>
  <c r="S200" i="4" s="1"/>
  <c r="AI32" i="4"/>
  <c r="AJ31" i="4"/>
  <c r="AJ32" i="4" s="1"/>
  <c r="AH224" i="4"/>
  <c r="AI223" i="4"/>
  <c r="AJ79" i="4"/>
  <c r="AJ80" i="4" s="1"/>
  <c r="AI80" i="4"/>
  <c r="AH164" i="4"/>
  <c r="AI163" i="4"/>
  <c r="AC224" i="4"/>
  <c r="AD223" i="4"/>
  <c r="AD224" i="4" s="1"/>
  <c r="AI110" i="4"/>
  <c r="AJ109" i="4"/>
  <c r="AJ110" i="4" s="1"/>
  <c r="AJ19" i="4"/>
  <c r="AJ20" i="4" s="1"/>
  <c r="AI20" i="4"/>
  <c r="AI14" i="4"/>
  <c r="AJ13" i="4"/>
  <c r="AJ14" i="4" s="1"/>
  <c r="AI55" i="4"/>
  <c r="AH56" i="4"/>
  <c r="AC98" i="4"/>
  <c r="AD97" i="4"/>
  <c r="AD98" i="4" s="1"/>
  <c r="AJ49" i="4"/>
  <c r="AJ50" i="4" s="1"/>
  <c r="AI50" i="4"/>
  <c r="S169" i="4"/>
  <c r="S170" i="4" s="1"/>
  <c r="R170" i="4"/>
  <c r="AD55" i="4"/>
  <c r="AD56" i="4" s="1"/>
  <c r="AC56" i="4"/>
  <c r="S181" i="4"/>
  <c r="S182" i="4" s="1"/>
  <c r="R182" i="4"/>
  <c r="S205" i="4"/>
  <c r="S206" i="4" s="1"/>
  <c r="R206" i="4"/>
  <c r="AC188" i="4"/>
  <c r="AD187" i="4"/>
  <c r="AD188" i="4" s="1"/>
  <c r="S187" i="4"/>
  <c r="S188" i="4" s="1"/>
  <c r="R188" i="4"/>
  <c r="AH122" i="4"/>
  <c r="AI121" i="4"/>
  <c r="S157" i="4"/>
  <c r="S158" i="4" s="1"/>
  <c r="R158" i="4"/>
  <c r="AD205" i="4"/>
  <c r="AD206" i="4" s="1"/>
  <c r="AC206" i="4"/>
  <c r="AH188" i="4"/>
  <c r="AI187" i="4"/>
  <c r="AJ139" i="4"/>
  <c r="AJ140" i="4" s="1"/>
  <c r="AI140" i="4"/>
  <c r="AJ43" i="4"/>
  <c r="AJ44" i="4" s="1"/>
  <c r="AI44" i="4"/>
  <c r="R194" i="4"/>
  <c r="S193" i="4"/>
  <c r="S194" i="4" s="1"/>
  <c r="AC104" i="4"/>
  <c r="AD103" i="4"/>
  <c r="AD104" i="4" s="1"/>
  <c r="AI92" i="4"/>
  <c r="AJ91" i="4"/>
  <c r="AJ92" i="4" s="1"/>
  <c r="AI212" i="4"/>
  <c r="AJ211" i="4"/>
  <c r="AJ212" i="4" s="1"/>
  <c r="AI242" i="4"/>
  <c r="AJ241" i="4"/>
  <c r="AJ242" i="4" s="1"/>
  <c r="S55" i="4"/>
  <c r="S56" i="4" s="1"/>
  <c r="R56" i="4"/>
  <c r="AH98" i="4"/>
  <c r="AI97" i="4"/>
  <c r="AH182" i="4"/>
  <c r="AI181" i="4"/>
  <c r="S85" i="4"/>
  <c r="S86" i="4" s="1"/>
  <c r="R86" i="4"/>
  <c r="AC68" i="4"/>
  <c r="AD67" i="4"/>
  <c r="AD68" i="4" s="1"/>
  <c r="AH26" i="2" l="1"/>
  <c r="AI25" i="2"/>
  <c r="AI14" i="2"/>
  <c r="AJ13" i="2"/>
  <c r="AJ14" i="2" s="1"/>
  <c r="AI20" i="2"/>
  <c r="AJ19" i="2"/>
  <c r="AJ20" i="2" s="1"/>
  <c r="AJ7" i="2"/>
  <c r="AJ8" i="2" s="1"/>
  <c r="AI8" i="2"/>
  <c r="AI74" i="2"/>
  <c r="AJ73" i="2"/>
  <c r="AJ74" i="2" s="1"/>
  <c r="AH146" i="2"/>
  <c r="AI145" i="2"/>
  <c r="AH272" i="2"/>
  <c r="AI271" i="2"/>
  <c r="AH206" i="2"/>
  <c r="AI205" i="2"/>
  <c r="AJ97" i="2"/>
  <c r="AJ98" i="2" s="1"/>
  <c r="AI98" i="2"/>
  <c r="AH266" i="2"/>
  <c r="AI265" i="2"/>
  <c r="AJ127" i="2"/>
  <c r="AJ128" i="2" s="1"/>
  <c r="AI128" i="2"/>
  <c r="AH92" i="2"/>
  <c r="AI91" i="2"/>
  <c r="AI164" i="2"/>
  <c r="AJ163" i="2"/>
  <c r="AJ164" i="2" s="1"/>
  <c r="AI277" i="2"/>
  <c r="AH278" i="2"/>
  <c r="AJ133" i="2"/>
  <c r="AJ134" i="2" s="1"/>
  <c r="AI134" i="2"/>
  <c r="AI151" i="2"/>
  <c r="AH152" i="2"/>
  <c r="AH116" i="2"/>
  <c r="AI115" i="2"/>
  <c r="AJ103" i="2"/>
  <c r="AJ104" i="2" s="1"/>
  <c r="AI104" i="2"/>
  <c r="AJ31" i="2"/>
  <c r="AJ32" i="2" s="1"/>
  <c r="AI32" i="2"/>
  <c r="AH188" i="2"/>
  <c r="AI187" i="2"/>
  <c r="AH80" i="2"/>
  <c r="AI79" i="2"/>
  <c r="AH86" i="2"/>
  <c r="AI85" i="2"/>
  <c r="AJ49" i="2"/>
  <c r="AJ50" i="2" s="1"/>
  <c r="AI50" i="2"/>
  <c r="AH194" i="2"/>
  <c r="AI193" i="2"/>
  <c r="AI290" i="2"/>
  <c r="AJ289" i="2"/>
  <c r="AJ290" i="2" s="1"/>
  <c r="AJ235" i="2"/>
  <c r="AJ236" i="2" s="1"/>
  <c r="AI236" i="2"/>
  <c r="AH260" i="2"/>
  <c r="AI259" i="2"/>
  <c r="AJ247" i="2"/>
  <c r="AJ248" i="2" s="1"/>
  <c r="AI248" i="2"/>
  <c r="AJ199" i="2"/>
  <c r="AJ200" i="2" s="1"/>
  <c r="AI200" i="2"/>
  <c r="AJ175" i="2"/>
  <c r="AJ176" i="2" s="1"/>
  <c r="AI176" i="2"/>
  <c r="AH170" i="2"/>
  <c r="AI169" i="2"/>
  <c r="AH218" i="2"/>
  <c r="AI217" i="2"/>
  <c r="AJ223" i="2"/>
  <c r="AJ224" i="2" s="1"/>
  <c r="AI224" i="2"/>
  <c r="AI61" i="2"/>
  <c r="AH62" i="2"/>
  <c r="AI253" i="2"/>
  <c r="AH254" i="2"/>
  <c r="AJ283" i="2"/>
  <c r="AJ284" i="2" s="1"/>
  <c r="AI284" i="2"/>
  <c r="AI68" i="2"/>
  <c r="AJ67" i="2"/>
  <c r="AJ68" i="2" s="1"/>
  <c r="AH110" i="2"/>
  <c r="AI109" i="2"/>
  <c r="AH44" i="2"/>
  <c r="AI43" i="2"/>
  <c r="AH182" i="2"/>
  <c r="AI181" i="2"/>
  <c r="AH242" i="2"/>
  <c r="AI241" i="2"/>
  <c r="AJ157" i="2"/>
  <c r="AJ158" i="2" s="1"/>
  <c r="AI158" i="2"/>
  <c r="AI140" i="2"/>
  <c r="AJ139" i="2"/>
  <c r="AJ140" i="2" s="1"/>
  <c r="AJ55" i="2"/>
  <c r="AJ56" i="2" s="1"/>
  <c r="AI56" i="2"/>
  <c r="AI230" i="2"/>
  <c r="AJ229" i="2"/>
  <c r="AJ230" i="2" s="1"/>
  <c r="AJ37" i="2"/>
  <c r="AJ38" i="2" s="1"/>
  <c r="AI38" i="2"/>
  <c r="AH296" i="2"/>
  <c r="AI295" i="2"/>
  <c r="AH212" i="2"/>
  <c r="AI211" i="2"/>
  <c r="AI121" i="2"/>
  <c r="AH122" i="2"/>
  <c r="AJ187" i="4"/>
  <c r="AJ188" i="4" s="1"/>
  <c r="AI188" i="4"/>
  <c r="AJ163" i="4"/>
  <c r="AJ164" i="4" s="1"/>
  <c r="AI164" i="4"/>
  <c r="AJ205" i="4"/>
  <c r="AJ206" i="4" s="1"/>
  <c r="AI206" i="4"/>
  <c r="AJ73" i="4"/>
  <c r="AJ74" i="4" s="1"/>
  <c r="AI74" i="4"/>
  <c r="AI194" i="4"/>
  <c r="AJ193" i="4"/>
  <c r="AJ194" i="4" s="1"/>
  <c r="AI8" i="4"/>
  <c r="AJ7" i="4"/>
  <c r="AJ8" i="4" s="1"/>
  <c r="AJ199" i="4"/>
  <c r="AJ200" i="4" s="1"/>
  <c r="AI200" i="4"/>
  <c r="AI56" i="4"/>
  <c r="AJ55" i="4"/>
  <c r="AJ56" i="4" s="1"/>
  <c r="AI182" i="4"/>
  <c r="AJ181" i="4"/>
  <c r="AJ182" i="4" s="1"/>
  <c r="AI68" i="4"/>
  <c r="AJ67" i="4"/>
  <c r="AJ68" i="4" s="1"/>
  <c r="AJ97" i="4"/>
  <c r="AJ98" i="4" s="1"/>
  <c r="AI98" i="4"/>
  <c r="AJ121" i="4"/>
  <c r="AJ122" i="4" s="1"/>
  <c r="AI122" i="4"/>
  <c r="AJ223" i="4"/>
  <c r="AJ224" i="4" s="1"/>
  <c r="AI224" i="4"/>
  <c r="AJ85" i="4"/>
  <c r="AJ86" i="4" s="1"/>
  <c r="AI86" i="4"/>
  <c r="AJ127" i="4"/>
  <c r="AJ128" i="4" s="1"/>
  <c r="AI128" i="4"/>
  <c r="AJ103" i="4"/>
  <c r="AJ104" i="4" s="1"/>
  <c r="AI104" i="4"/>
  <c r="AI158" i="4"/>
  <c r="AJ157" i="4"/>
  <c r="AJ158" i="4" s="1"/>
  <c r="AI170" i="4"/>
  <c r="AJ169" i="4"/>
  <c r="AJ170" i="4" s="1"/>
  <c r="AI26" i="2" l="1"/>
  <c r="AJ25" i="2"/>
  <c r="AJ26" i="2" s="1"/>
  <c r="AJ121" i="2"/>
  <c r="AJ122" i="2" s="1"/>
  <c r="AI122" i="2"/>
  <c r="AI260" i="2"/>
  <c r="AJ259" i="2"/>
  <c r="AJ260" i="2" s="1"/>
  <c r="AJ91" i="2"/>
  <c r="AJ92" i="2" s="1"/>
  <c r="AI92" i="2"/>
  <c r="AJ151" i="2"/>
  <c r="AJ152" i="2" s="1"/>
  <c r="AI152" i="2"/>
  <c r="AJ241" i="2"/>
  <c r="AJ242" i="2" s="1"/>
  <c r="AI242" i="2"/>
  <c r="AJ187" i="2"/>
  <c r="AJ188" i="2" s="1"/>
  <c r="AI188" i="2"/>
  <c r="AI206" i="2"/>
  <c r="AJ205" i="2"/>
  <c r="AJ206" i="2" s="1"/>
  <c r="AJ295" i="2"/>
  <c r="AJ296" i="2" s="1"/>
  <c r="AI296" i="2"/>
  <c r="AI182" i="2"/>
  <c r="AJ181" i="2"/>
  <c r="AJ182" i="2" s="1"/>
  <c r="AJ217" i="2"/>
  <c r="AJ218" i="2" s="1"/>
  <c r="AI218" i="2"/>
  <c r="AI86" i="2"/>
  <c r="AJ85" i="2"/>
  <c r="AJ86" i="2" s="1"/>
  <c r="AJ271" i="2"/>
  <c r="AJ272" i="2" s="1"/>
  <c r="AI272" i="2"/>
  <c r="AJ61" i="2"/>
  <c r="AJ62" i="2" s="1"/>
  <c r="AI62" i="2"/>
  <c r="AJ43" i="2"/>
  <c r="AJ44" i="2" s="1"/>
  <c r="AI44" i="2"/>
  <c r="AI170" i="2"/>
  <c r="AJ169" i="2"/>
  <c r="AJ170" i="2" s="1"/>
  <c r="AI80" i="2"/>
  <c r="AJ79" i="2"/>
  <c r="AJ80" i="2" s="1"/>
  <c r="AI266" i="2"/>
  <c r="AJ265" i="2"/>
  <c r="AJ266" i="2" s="1"/>
  <c r="AI146" i="2"/>
  <c r="AJ145" i="2"/>
  <c r="AJ146" i="2" s="1"/>
  <c r="AJ211" i="2"/>
  <c r="AJ212" i="2" s="1"/>
  <c r="AI212" i="2"/>
  <c r="AI254" i="2"/>
  <c r="AJ253" i="2"/>
  <c r="AJ254" i="2" s="1"/>
  <c r="AJ277" i="2"/>
  <c r="AJ278" i="2" s="1"/>
  <c r="AI278" i="2"/>
  <c r="AJ109" i="2"/>
  <c r="AJ110" i="2" s="1"/>
  <c r="AI110" i="2"/>
  <c r="AJ193" i="2"/>
  <c r="AJ194" i="2" s="1"/>
  <c r="AI194" i="2"/>
  <c r="AJ115" i="2"/>
  <c r="AJ116" i="2" s="1"/>
  <c r="AI116" i="2"/>
  <c r="AN3" i="6"/>
  <c r="E260" i="6"/>
  <c r="AL243" i="6"/>
  <c r="AK263" i="6"/>
  <c r="AK264" i="6" s="1"/>
  <c r="AK262" i="6"/>
  <c r="AL261" i="6"/>
  <c r="AK261" i="6"/>
  <c r="AK260" i="6"/>
  <c r="AL260" i="6" s="1"/>
  <c r="AL258" i="6"/>
  <c r="AL259" i="6" s="1"/>
  <c r="AK258" i="6"/>
  <c r="AK259" i="6" s="1"/>
  <c r="AK257" i="6"/>
  <c r="AL256" i="6"/>
  <c r="AK256" i="6"/>
  <c r="AL255" i="6"/>
  <c r="AK255" i="6"/>
  <c r="AK253" i="6"/>
  <c r="AL252" i="6"/>
  <c r="AK252" i="6"/>
  <c r="AK250" i="6"/>
  <c r="AL250" i="6" s="1"/>
  <c r="AK249" i="6"/>
  <c r="AL249" i="6" s="1"/>
  <c r="AK247" i="6"/>
  <c r="AL246" i="6"/>
  <c r="AL247" i="6" s="1"/>
  <c r="AK246" i="6"/>
  <c r="AK244" i="6"/>
  <c r="AL244" i="6" s="1"/>
  <c r="AK243" i="6"/>
  <c r="AK241" i="6"/>
  <c r="AL240" i="6"/>
  <c r="AL241" i="6" s="1"/>
  <c r="AK240" i="6"/>
  <c r="AK238" i="6"/>
  <c r="AL238" i="6" s="1"/>
  <c r="AK237" i="6"/>
  <c r="AL237" i="6" s="1"/>
  <c r="D264" i="6"/>
  <c r="C264" i="6"/>
  <c r="AJ263" i="6"/>
  <c r="AI263" i="6"/>
  <c r="AB263" i="6"/>
  <c r="AA263" i="6"/>
  <c r="S263" i="6"/>
  <c r="K263" i="6"/>
  <c r="C263" i="6"/>
  <c r="AJ262" i="6"/>
  <c r="AI262" i="6"/>
  <c r="AH262" i="6"/>
  <c r="AG262" i="6"/>
  <c r="AF262" i="6"/>
  <c r="AD262" i="6"/>
  <c r="AC262" i="6"/>
  <c r="AB262" i="6"/>
  <c r="AA262" i="6"/>
  <c r="AE262" i="6" s="1"/>
  <c r="Y262" i="6"/>
  <c r="X262" i="6"/>
  <c r="W262" i="6"/>
  <c r="V262" i="6"/>
  <c r="Z262" i="6" s="1"/>
  <c r="T262" i="6"/>
  <c r="S262" i="6"/>
  <c r="R262" i="6"/>
  <c r="Q262" i="6"/>
  <c r="P262" i="6"/>
  <c r="O262" i="6"/>
  <c r="M262" i="6"/>
  <c r="L262" i="6"/>
  <c r="L263" i="6" s="1"/>
  <c r="K262" i="6"/>
  <c r="J262" i="6"/>
  <c r="N262" i="6" s="1"/>
  <c r="H262" i="6"/>
  <c r="G262" i="6"/>
  <c r="F262" i="6"/>
  <c r="E262" i="6"/>
  <c r="I262" i="6" s="1"/>
  <c r="C262" i="6"/>
  <c r="AJ261" i="6"/>
  <c r="AI261" i="6"/>
  <c r="AH261" i="6"/>
  <c r="AH263" i="6" s="1"/>
  <c r="AG261" i="6"/>
  <c r="AG263" i="6" s="1"/>
  <c r="AF261" i="6"/>
  <c r="AE261" i="6"/>
  <c r="AD261" i="6"/>
  <c r="AD263" i="6" s="1"/>
  <c r="AC261" i="6"/>
  <c r="AC263" i="6" s="1"/>
  <c r="AB261" i="6"/>
  <c r="AA261" i="6"/>
  <c r="Y261" i="6"/>
  <c r="Y263" i="6" s="1"/>
  <c r="X261" i="6"/>
  <c r="X263" i="6" s="1"/>
  <c r="W261" i="6"/>
  <c r="W263" i="6" s="1"/>
  <c r="V261" i="6"/>
  <c r="V263" i="6" s="1"/>
  <c r="S261" i="6"/>
  <c r="R261" i="6"/>
  <c r="R263" i="6" s="1"/>
  <c r="Q261" i="6"/>
  <c r="Q263" i="6" s="1"/>
  <c r="P261" i="6"/>
  <c r="P263" i="6" s="1"/>
  <c r="O261" i="6"/>
  <c r="T261" i="6" s="1"/>
  <c r="N261" i="6"/>
  <c r="M261" i="6"/>
  <c r="M263" i="6" s="1"/>
  <c r="L261" i="6"/>
  <c r="K261" i="6"/>
  <c r="J261" i="6"/>
  <c r="J263" i="6" s="1"/>
  <c r="H261" i="6"/>
  <c r="H263" i="6" s="1"/>
  <c r="G261" i="6"/>
  <c r="G263" i="6" s="1"/>
  <c r="F261" i="6"/>
  <c r="F263" i="6" s="1"/>
  <c r="E261" i="6"/>
  <c r="I261" i="6" s="1"/>
  <c r="AJ260" i="6"/>
  <c r="AI260" i="6"/>
  <c r="AH260" i="6"/>
  <c r="AG260" i="6"/>
  <c r="AF260" i="6"/>
  <c r="AD260" i="6"/>
  <c r="AC260" i="6"/>
  <c r="AB260" i="6"/>
  <c r="AA260" i="6"/>
  <c r="AE260" i="6" s="1"/>
  <c r="Y260" i="6"/>
  <c r="X260" i="6"/>
  <c r="W260" i="6"/>
  <c r="V260" i="6"/>
  <c r="Z260" i="6" s="1"/>
  <c r="S260" i="6"/>
  <c r="R260" i="6"/>
  <c r="Q260" i="6"/>
  <c r="P260" i="6"/>
  <c r="O260" i="6"/>
  <c r="T260" i="6" s="1"/>
  <c r="U260" i="6" s="1"/>
  <c r="M260" i="6"/>
  <c r="L260" i="6"/>
  <c r="K260" i="6"/>
  <c r="J260" i="6"/>
  <c r="N260" i="6" s="1"/>
  <c r="H260" i="6"/>
  <c r="I260" i="6" s="1"/>
  <c r="G260" i="6"/>
  <c r="F260" i="6"/>
  <c r="D259" i="6"/>
  <c r="M258" i="6"/>
  <c r="F258" i="6"/>
  <c r="E258" i="6"/>
  <c r="AJ257" i="6"/>
  <c r="AI257" i="6"/>
  <c r="AH257" i="6"/>
  <c r="AG257" i="6"/>
  <c r="AF257" i="6"/>
  <c r="AD257" i="6"/>
  <c r="AE257" i="6" s="1"/>
  <c r="AC257" i="6"/>
  <c r="AB257" i="6"/>
  <c r="AA257" i="6"/>
  <c r="Y257" i="6"/>
  <c r="X257" i="6"/>
  <c r="W257" i="6"/>
  <c r="V257" i="6"/>
  <c r="T257" i="6"/>
  <c r="S257" i="6"/>
  <c r="R257" i="6"/>
  <c r="Q257" i="6"/>
  <c r="P257" i="6"/>
  <c r="O257" i="6"/>
  <c r="M257" i="6"/>
  <c r="L257" i="6"/>
  <c r="K257" i="6"/>
  <c r="J257" i="6"/>
  <c r="N257" i="6" s="1"/>
  <c r="H257" i="6"/>
  <c r="G257" i="6"/>
  <c r="F257" i="6"/>
  <c r="E257" i="6"/>
  <c r="AJ256" i="6"/>
  <c r="AJ258" i="6" s="1"/>
  <c r="AI256" i="6"/>
  <c r="AI258" i="6" s="1"/>
  <c r="AH256" i="6"/>
  <c r="AH258" i="6" s="1"/>
  <c r="AG256" i="6"/>
  <c r="AG258" i="6" s="1"/>
  <c r="AF256" i="6"/>
  <c r="AF258" i="6" s="1"/>
  <c r="AD256" i="6"/>
  <c r="AD258" i="6" s="1"/>
  <c r="AC256" i="6"/>
  <c r="AC258" i="6" s="1"/>
  <c r="AB256" i="6"/>
  <c r="AB258" i="6" s="1"/>
  <c r="AA256" i="6"/>
  <c r="AA258" i="6" s="1"/>
  <c r="Y256" i="6"/>
  <c r="Y258" i="6" s="1"/>
  <c r="X256" i="6"/>
  <c r="X258" i="6" s="1"/>
  <c r="W256" i="6"/>
  <c r="W258" i="6" s="1"/>
  <c r="V256" i="6"/>
  <c r="V258" i="6" s="1"/>
  <c r="Z258" i="6" s="1"/>
  <c r="T256" i="6"/>
  <c r="S256" i="6"/>
  <c r="S258" i="6" s="1"/>
  <c r="R256" i="6"/>
  <c r="R258" i="6" s="1"/>
  <c r="Q256" i="6"/>
  <c r="Q258" i="6" s="1"/>
  <c r="P256" i="6"/>
  <c r="P258" i="6" s="1"/>
  <c r="O256" i="6"/>
  <c r="O258" i="6" s="1"/>
  <c r="M256" i="6"/>
  <c r="L256" i="6"/>
  <c r="L258" i="6" s="1"/>
  <c r="K256" i="6"/>
  <c r="K258" i="6" s="1"/>
  <c r="J256" i="6"/>
  <c r="J258" i="6" s="1"/>
  <c r="N258" i="6" s="1"/>
  <c r="H256" i="6"/>
  <c r="H258" i="6" s="1"/>
  <c r="G256" i="6"/>
  <c r="G258" i="6" s="1"/>
  <c r="F256" i="6"/>
  <c r="E256" i="6"/>
  <c r="I256" i="6" s="1"/>
  <c r="AJ255" i="6"/>
  <c r="AI255" i="6"/>
  <c r="AH255" i="6"/>
  <c r="AG255" i="6"/>
  <c r="AF255" i="6"/>
  <c r="AD255" i="6"/>
  <c r="AE255" i="6" s="1"/>
  <c r="AC255" i="6"/>
  <c r="AB255" i="6"/>
  <c r="AA255" i="6"/>
  <c r="Y255" i="6"/>
  <c r="X255" i="6"/>
  <c r="W255" i="6"/>
  <c r="V255" i="6"/>
  <c r="Z255" i="6" s="1"/>
  <c r="S255" i="6"/>
  <c r="R255" i="6"/>
  <c r="Q255" i="6"/>
  <c r="P255" i="6"/>
  <c r="O255" i="6"/>
  <c r="T255" i="6" s="1"/>
  <c r="N255" i="6"/>
  <c r="M255" i="6"/>
  <c r="L255" i="6"/>
  <c r="K255" i="6"/>
  <c r="J255" i="6"/>
  <c r="H255" i="6"/>
  <c r="G255" i="6"/>
  <c r="F255" i="6"/>
  <c r="E255" i="6"/>
  <c r="I255" i="6" s="1"/>
  <c r="AE254" i="6"/>
  <c r="AD254" i="6"/>
  <c r="AC254" i="6"/>
  <c r="AB254" i="6"/>
  <c r="AA254" i="6"/>
  <c r="Y254" i="6"/>
  <c r="X254" i="6"/>
  <c r="W254" i="6"/>
  <c r="V254" i="6"/>
  <c r="T254" i="6"/>
  <c r="S254" i="6"/>
  <c r="R254" i="6"/>
  <c r="Q254" i="6"/>
  <c r="N254" i="6"/>
  <c r="M254" i="6"/>
  <c r="L254" i="6"/>
  <c r="K254" i="6"/>
  <c r="J254" i="6"/>
  <c r="H254" i="6"/>
  <c r="G254" i="6"/>
  <c r="F254" i="6"/>
  <c r="E254" i="6"/>
  <c r="AJ252" i="6"/>
  <c r="AI252" i="6"/>
  <c r="AH252" i="6"/>
  <c r="AG252" i="6"/>
  <c r="AF252" i="6"/>
  <c r="AD252" i="6"/>
  <c r="AC252" i="6"/>
  <c r="AE252" i="6" s="1"/>
  <c r="AB252" i="6"/>
  <c r="AA252" i="6"/>
  <c r="Y252" i="6"/>
  <c r="X252" i="6"/>
  <c r="W252" i="6"/>
  <c r="Z252" i="6" s="1"/>
  <c r="V252" i="6"/>
  <c r="S252" i="6"/>
  <c r="R252" i="6"/>
  <c r="Q252" i="6"/>
  <c r="P252" i="6"/>
  <c r="O252" i="6"/>
  <c r="T252" i="6" s="1"/>
  <c r="M252" i="6"/>
  <c r="L252" i="6"/>
  <c r="K252" i="6"/>
  <c r="J252" i="6"/>
  <c r="H252" i="6"/>
  <c r="G252" i="6"/>
  <c r="F252" i="6"/>
  <c r="E252" i="6"/>
  <c r="AE250" i="6"/>
  <c r="Z250" i="6"/>
  <c r="T250" i="6"/>
  <c r="N250" i="6"/>
  <c r="I250" i="6"/>
  <c r="U250" i="6" s="1"/>
  <c r="AE249" i="6"/>
  <c r="Z249" i="6"/>
  <c r="U249" i="6"/>
  <c r="T249" i="6"/>
  <c r="N249" i="6"/>
  <c r="I249" i="6"/>
  <c r="AJ246" i="6"/>
  <c r="AI246" i="6"/>
  <c r="AH246" i="6"/>
  <c r="AG246" i="6"/>
  <c r="AF246" i="6"/>
  <c r="AD246" i="6"/>
  <c r="AC246" i="6"/>
  <c r="AB246" i="6"/>
  <c r="AA246" i="6"/>
  <c r="AE246" i="6" s="1"/>
  <c r="Z246" i="6"/>
  <c r="Y246" i="6"/>
  <c r="X246" i="6"/>
  <c r="W246" i="6"/>
  <c r="V246" i="6"/>
  <c r="S246" i="6"/>
  <c r="R246" i="6"/>
  <c r="Q246" i="6"/>
  <c r="P246" i="6"/>
  <c r="O246" i="6"/>
  <c r="M246" i="6"/>
  <c r="L246" i="6"/>
  <c r="K246" i="6"/>
  <c r="J246" i="6"/>
  <c r="N246" i="6" s="1"/>
  <c r="H246" i="6"/>
  <c r="G246" i="6"/>
  <c r="F246" i="6"/>
  <c r="E246" i="6"/>
  <c r="I246" i="6" s="1"/>
  <c r="I247" i="6" s="1"/>
  <c r="AE244" i="6"/>
  <c r="Z244" i="6"/>
  <c r="U244" i="6"/>
  <c r="T244" i="6"/>
  <c r="N244" i="6"/>
  <c r="I244" i="6"/>
  <c r="AE243" i="6"/>
  <c r="Z243" i="6"/>
  <c r="T243" i="6"/>
  <c r="U243" i="6" s="1"/>
  <c r="N243" i="6"/>
  <c r="I243" i="6"/>
  <c r="AJ240" i="6"/>
  <c r="AI240" i="6"/>
  <c r="AH240" i="6"/>
  <c r="AG240" i="6"/>
  <c r="AF240" i="6"/>
  <c r="AD240" i="6"/>
  <c r="AC240" i="6"/>
  <c r="AB240" i="6"/>
  <c r="AA240" i="6"/>
  <c r="AE240" i="6" s="1"/>
  <c r="Y240" i="6"/>
  <c r="X240" i="6"/>
  <c r="W240" i="6"/>
  <c r="V240" i="6"/>
  <c r="S240" i="6"/>
  <c r="R240" i="6"/>
  <c r="Q240" i="6"/>
  <c r="P240" i="6"/>
  <c r="O240" i="6"/>
  <c r="T240" i="6" s="1"/>
  <c r="U240" i="6" s="1"/>
  <c r="M240" i="6"/>
  <c r="L240" i="6"/>
  <c r="K240" i="6"/>
  <c r="J240" i="6"/>
  <c r="N240" i="6" s="1"/>
  <c r="I240" i="6"/>
  <c r="I241" i="6" s="1"/>
  <c r="H240" i="6"/>
  <c r="G240" i="6"/>
  <c r="F240" i="6"/>
  <c r="E240" i="6"/>
  <c r="E241" i="6" s="1"/>
  <c r="AE238" i="6"/>
  <c r="Z238" i="6"/>
  <c r="T238" i="6"/>
  <c r="N238" i="6"/>
  <c r="I238" i="6"/>
  <c r="AE237" i="6"/>
  <c r="Z237" i="6"/>
  <c r="T237" i="6"/>
  <c r="N237" i="6"/>
  <c r="I237" i="6"/>
  <c r="AJ234" i="6"/>
  <c r="AI234" i="6"/>
  <c r="AH234" i="6"/>
  <c r="AG234" i="6"/>
  <c r="AF234" i="6"/>
  <c r="AE234" i="6"/>
  <c r="AD234" i="6"/>
  <c r="AC234" i="6"/>
  <c r="AB234" i="6"/>
  <c r="AA234" i="6"/>
  <c r="Y234" i="6"/>
  <c r="X234" i="6"/>
  <c r="W234" i="6"/>
  <c r="V234" i="6"/>
  <c r="S234" i="6"/>
  <c r="R234" i="6"/>
  <c r="Q234" i="6"/>
  <c r="P234" i="6"/>
  <c r="O234" i="6"/>
  <c r="T234" i="6" s="1"/>
  <c r="M234" i="6"/>
  <c r="L234" i="6"/>
  <c r="K234" i="6"/>
  <c r="J234" i="6"/>
  <c r="N234" i="6" s="1"/>
  <c r="H234" i="6"/>
  <c r="G234" i="6"/>
  <c r="I234" i="6" s="1"/>
  <c r="I235" i="6" s="1"/>
  <c r="F234" i="6"/>
  <c r="E234" i="6"/>
  <c r="E235" i="6" s="1"/>
  <c r="AE232" i="6"/>
  <c r="Z232" i="6"/>
  <c r="T232" i="6"/>
  <c r="N232" i="6"/>
  <c r="I232" i="6"/>
  <c r="U232" i="6" s="1"/>
  <c r="AE231" i="6"/>
  <c r="Z231" i="6"/>
  <c r="T231" i="6"/>
  <c r="U231" i="6" s="1"/>
  <c r="N231" i="6"/>
  <c r="I231" i="6"/>
  <c r="E229" i="6"/>
  <c r="AJ228" i="6"/>
  <c r="AI228" i="6"/>
  <c r="AH228" i="6"/>
  <c r="AG228" i="6"/>
  <c r="AF228" i="6"/>
  <c r="AD228" i="6"/>
  <c r="AC228" i="6"/>
  <c r="AE228" i="6" s="1"/>
  <c r="AB228" i="6"/>
  <c r="AA228" i="6"/>
  <c r="Y228" i="6"/>
  <c r="X228" i="6"/>
  <c r="W228" i="6"/>
  <c r="V228" i="6"/>
  <c r="Z228" i="6" s="1"/>
  <c r="S228" i="6"/>
  <c r="R228" i="6"/>
  <c r="Q228" i="6"/>
  <c r="P228" i="6"/>
  <c r="O228" i="6"/>
  <c r="T228" i="6" s="1"/>
  <c r="M228" i="6"/>
  <c r="L228" i="6"/>
  <c r="K228" i="6"/>
  <c r="J228" i="6"/>
  <c r="H228" i="6"/>
  <c r="G228" i="6"/>
  <c r="F228" i="6"/>
  <c r="E228" i="6"/>
  <c r="I228" i="6" s="1"/>
  <c r="I229" i="6" s="1"/>
  <c r="AE226" i="6"/>
  <c r="Z226" i="6"/>
  <c r="T226" i="6"/>
  <c r="N226" i="6"/>
  <c r="I226" i="6"/>
  <c r="U226" i="6" s="1"/>
  <c r="AE225" i="6"/>
  <c r="Z225" i="6"/>
  <c r="T225" i="6"/>
  <c r="U225" i="6" s="1"/>
  <c r="N225" i="6"/>
  <c r="I225" i="6"/>
  <c r="AJ222" i="6"/>
  <c r="AI222" i="6"/>
  <c r="AH222" i="6"/>
  <c r="AG222" i="6"/>
  <c r="AF222" i="6"/>
  <c r="AD222" i="6"/>
  <c r="AC222" i="6"/>
  <c r="AB222" i="6"/>
  <c r="AA222" i="6"/>
  <c r="AE222" i="6" s="1"/>
  <c r="Y222" i="6"/>
  <c r="X222" i="6"/>
  <c r="W222" i="6"/>
  <c r="V222" i="6"/>
  <c r="Z222" i="6" s="1"/>
  <c r="S222" i="6"/>
  <c r="R222" i="6"/>
  <c r="Q222" i="6"/>
  <c r="P222" i="6"/>
  <c r="O222" i="6"/>
  <c r="M222" i="6"/>
  <c r="L222" i="6"/>
  <c r="K222" i="6"/>
  <c r="J222" i="6"/>
  <c r="H222" i="6"/>
  <c r="G222" i="6"/>
  <c r="F222" i="6"/>
  <c r="E222" i="6"/>
  <c r="I222" i="6" s="1"/>
  <c r="I223" i="6" s="1"/>
  <c r="AE220" i="6"/>
  <c r="Z220" i="6"/>
  <c r="T220" i="6"/>
  <c r="N220" i="6"/>
  <c r="I220" i="6"/>
  <c r="U220" i="6" s="1"/>
  <c r="AE219" i="6"/>
  <c r="Z219" i="6"/>
  <c r="T219" i="6"/>
  <c r="U219" i="6" s="1"/>
  <c r="N219" i="6"/>
  <c r="I219" i="6"/>
  <c r="AJ216" i="6"/>
  <c r="AI216" i="6"/>
  <c r="AH216" i="6"/>
  <c r="AG216" i="6"/>
  <c r="AF216" i="6"/>
  <c r="AD216" i="6"/>
  <c r="AC216" i="6"/>
  <c r="AB216" i="6"/>
  <c r="AA216" i="6"/>
  <c r="AE216" i="6" s="1"/>
  <c r="Y216" i="6"/>
  <c r="Z216" i="6" s="1"/>
  <c r="X216" i="6"/>
  <c r="W216" i="6"/>
  <c r="V216" i="6"/>
  <c r="S216" i="6"/>
  <c r="R216" i="6"/>
  <c r="Q216" i="6"/>
  <c r="P216" i="6"/>
  <c r="O216" i="6"/>
  <c r="T216" i="6" s="1"/>
  <c r="U216" i="6" s="1"/>
  <c r="M216" i="6"/>
  <c r="L216" i="6"/>
  <c r="K216" i="6"/>
  <c r="J216" i="6"/>
  <c r="N216" i="6" s="1"/>
  <c r="I216" i="6"/>
  <c r="I217" i="6" s="1"/>
  <c r="H216" i="6"/>
  <c r="G216" i="6"/>
  <c r="F216" i="6"/>
  <c r="E216" i="6"/>
  <c r="E217" i="6" s="1"/>
  <c r="AE214" i="6"/>
  <c r="Z214" i="6"/>
  <c r="T214" i="6"/>
  <c r="N214" i="6"/>
  <c r="I214" i="6"/>
  <c r="AE213" i="6"/>
  <c r="Z213" i="6"/>
  <c r="T213" i="6"/>
  <c r="N213" i="6"/>
  <c r="I213" i="6"/>
  <c r="AJ210" i="6"/>
  <c r="AI210" i="6"/>
  <c r="AH210" i="6"/>
  <c r="AG210" i="6"/>
  <c r="AF210" i="6"/>
  <c r="AE210" i="6"/>
  <c r="AD210" i="6"/>
  <c r="AC210" i="6"/>
  <c r="AB210" i="6"/>
  <c r="AA210" i="6"/>
  <c r="Y210" i="6"/>
  <c r="X210" i="6"/>
  <c r="W210" i="6"/>
  <c r="V210" i="6"/>
  <c r="Z210" i="6" s="1"/>
  <c r="S210" i="6"/>
  <c r="R210" i="6"/>
  <c r="Q210" i="6"/>
  <c r="P210" i="6"/>
  <c r="O210" i="6"/>
  <c r="T210" i="6" s="1"/>
  <c r="M210" i="6"/>
  <c r="L210" i="6"/>
  <c r="K210" i="6"/>
  <c r="J210" i="6"/>
  <c r="N210" i="6" s="1"/>
  <c r="H210" i="6"/>
  <c r="G210" i="6"/>
  <c r="I210" i="6" s="1"/>
  <c r="I211" i="6" s="1"/>
  <c r="F210" i="6"/>
  <c r="E210" i="6"/>
  <c r="E211" i="6" s="1"/>
  <c r="AE208" i="6"/>
  <c r="Z208" i="6"/>
  <c r="T208" i="6"/>
  <c r="N208" i="6"/>
  <c r="I208" i="6"/>
  <c r="U208" i="6" s="1"/>
  <c r="AE207" i="6"/>
  <c r="Z207" i="6"/>
  <c r="T207" i="6"/>
  <c r="U207" i="6" s="1"/>
  <c r="N207" i="6"/>
  <c r="I207" i="6"/>
  <c r="E205" i="6"/>
  <c r="AJ204" i="6"/>
  <c r="AI204" i="6"/>
  <c r="AH204" i="6"/>
  <c r="AG204" i="6"/>
  <c r="AF204" i="6"/>
  <c r="AD204" i="6"/>
  <c r="AC204" i="6"/>
  <c r="AE204" i="6" s="1"/>
  <c r="AB204" i="6"/>
  <c r="AA204" i="6"/>
  <c r="Y204" i="6"/>
  <c r="X204" i="6"/>
  <c r="W204" i="6"/>
  <c r="V204" i="6"/>
  <c r="Z204" i="6" s="1"/>
  <c r="S204" i="6"/>
  <c r="R204" i="6"/>
  <c r="Q204" i="6"/>
  <c r="P204" i="6"/>
  <c r="O204" i="6"/>
  <c r="T204" i="6" s="1"/>
  <c r="M204" i="6"/>
  <c r="L204" i="6"/>
  <c r="K204" i="6"/>
  <c r="J204" i="6"/>
  <c r="H204" i="6"/>
  <c r="G204" i="6"/>
  <c r="F204" i="6"/>
  <c r="E204" i="6"/>
  <c r="I204" i="6" s="1"/>
  <c r="I205" i="6" s="1"/>
  <c r="AE202" i="6"/>
  <c r="Z202" i="6"/>
  <c r="T202" i="6"/>
  <c r="N202" i="6"/>
  <c r="I202" i="6"/>
  <c r="U202" i="6" s="1"/>
  <c r="AE201" i="6"/>
  <c r="Z201" i="6"/>
  <c r="T201" i="6"/>
  <c r="U201" i="6" s="1"/>
  <c r="N201" i="6"/>
  <c r="I201" i="6"/>
  <c r="E199" i="6"/>
  <c r="F199" i="6" s="1"/>
  <c r="AJ198" i="6"/>
  <c r="AI198" i="6"/>
  <c r="AH198" i="6"/>
  <c r="AG198" i="6"/>
  <c r="AF198" i="6"/>
  <c r="AD198" i="6"/>
  <c r="AC198" i="6"/>
  <c r="AB198" i="6"/>
  <c r="AA198" i="6"/>
  <c r="Y198" i="6"/>
  <c r="X198" i="6"/>
  <c r="W198" i="6"/>
  <c r="V198" i="6"/>
  <c r="Z198" i="6" s="1"/>
  <c r="S198" i="6"/>
  <c r="R198" i="6"/>
  <c r="Q198" i="6"/>
  <c r="P198" i="6"/>
  <c r="O198" i="6"/>
  <c r="M198" i="6"/>
  <c r="L198" i="6"/>
  <c r="K198" i="6"/>
  <c r="J198" i="6"/>
  <c r="N198" i="6" s="1"/>
  <c r="H198" i="6"/>
  <c r="G198" i="6"/>
  <c r="F198" i="6"/>
  <c r="E198" i="6"/>
  <c r="I198" i="6" s="1"/>
  <c r="I199" i="6" s="1"/>
  <c r="AE196" i="6"/>
  <c r="Z196" i="6"/>
  <c r="T196" i="6"/>
  <c r="N196" i="6"/>
  <c r="I196" i="6"/>
  <c r="U196" i="6" s="1"/>
  <c r="AE195" i="6"/>
  <c r="Z195" i="6"/>
  <c r="T195" i="6"/>
  <c r="U195" i="6" s="1"/>
  <c r="N195" i="6"/>
  <c r="I195" i="6"/>
  <c r="E193" i="6"/>
  <c r="F193" i="6" s="1"/>
  <c r="AJ192" i="6"/>
  <c r="AI192" i="6"/>
  <c r="AH192" i="6"/>
  <c r="AG192" i="6"/>
  <c r="AF192" i="6"/>
  <c r="AD192" i="6"/>
  <c r="AC192" i="6"/>
  <c r="AB192" i="6"/>
  <c r="AA192" i="6"/>
  <c r="Y192" i="6"/>
  <c r="X192" i="6"/>
  <c r="W192" i="6"/>
  <c r="Z192" i="6" s="1"/>
  <c r="V192" i="6"/>
  <c r="S192" i="6"/>
  <c r="T192" i="6" s="1"/>
  <c r="R192" i="6"/>
  <c r="Q192" i="6"/>
  <c r="P192" i="6"/>
  <c r="O192" i="6"/>
  <c r="M192" i="6"/>
  <c r="L192" i="6"/>
  <c r="K192" i="6"/>
  <c r="J192" i="6"/>
  <c r="H192" i="6"/>
  <c r="G192" i="6"/>
  <c r="F192" i="6"/>
  <c r="E192" i="6"/>
  <c r="I192" i="6" s="1"/>
  <c r="I193" i="6" s="1"/>
  <c r="AE190" i="6"/>
  <c r="Z190" i="6"/>
  <c r="T190" i="6"/>
  <c r="N190" i="6"/>
  <c r="I190" i="6"/>
  <c r="AE189" i="6"/>
  <c r="Z189" i="6"/>
  <c r="T189" i="6"/>
  <c r="U189" i="6" s="1"/>
  <c r="N189" i="6"/>
  <c r="I189" i="6"/>
  <c r="AJ186" i="6"/>
  <c r="AI186" i="6"/>
  <c r="AH186" i="6"/>
  <c r="AG186" i="6"/>
  <c r="AF186" i="6"/>
  <c r="AD186" i="6"/>
  <c r="AC186" i="6"/>
  <c r="AB186" i="6"/>
  <c r="AA186" i="6"/>
  <c r="AE186" i="6" s="1"/>
  <c r="Y186" i="6"/>
  <c r="Z186" i="6" s="1"/>
  <c r="X186" i="6"/>
  <c r="W186" i="6"/>
  <c r="V186" i="6"/>
  <c r="S186" i="6"/>
  <c r="R186" i="6"/>
  <c r="Q186" i="6"/>
  <c r="P186" i="6"/>
  <c r="O186" i="6"/>
  <c r="M186" i="6"/>
  <c r="L186" i="6"/>
  <c r="K186" i="6"/>
  <c r="J186" i="6"/>
  <c r="N186" i="6" s="1"/>
  <c r="H186" i="6"/>
  <c r="G186" i="6"/>
  <c r="I186" i="6" s="1"/>
  <c r="I187" i="6" s="1"/>
  <c r="F186" i="6"/>
  <c r="E186" i="6"/>
  <c r="E187" i="6" s="1"/>
  <c r="AE184" i="6"/>
  <c r="Z184" i="6"/>
  <c r="U184" i="6"/>
  <c r="T184" i="6"/>
  <c r="N184" i="6"/>
  <c r="I184" i="6"/>
  <c r="AE183" i="6"/>
  <c r="Z183" i="6"/>
  <c r="T183" i="6"/>
  <c r="N183" i="6"/>
  <c r="I183" i="6"/>
  <c r="AJ180" i="6"/>
  <c r="AI180" i="6"/>
  <c r="AH180" i="6"/>
  <c r="AG180" i="6"/>
  <c r="AF180" i="6"/>
  <c r="AE180" i="6"/>
  <c r="AD180" i="6"/>
  <c r="AC180" i="6"/>
  <c r="AB180" i="6"/>
  <c r="AA180" i="6"/>
  <c r="Y180" i="6"/>
  <c r="X180" i="6"/>
  <c r="W180" i="6"/>
  <c r="V180" i="6"/>
  <c r="S180" i="6"/>
  <c r="R180" i="6"/>
  <c r="Q180" i="6"/>
  <c r="P180" i="6"/>
  <c r="O180" i="6"/>
  <c r="M180" i="6"/>
  <c r="L180" i="6"/>
  <c r="K180" i="6"/>
  <c r="J180" i="6"/>
  <c r="H180" i="6"/>
  <c r="G180" i="6"/>
  <c r="F180" i="6"/>
  <c r="E180" i="6"/>
  <c r="AE178" i="6"/>
  <c r="Z178" i="6"/>
  <c r="T178" i="6"/>
  <c r="N178" i="6"/>
  <c r="I178" i="6"/>
  <c r="AE177" i="6"/>
  <c r="Z177" i="6"/>
  <c r="T177" i="6"/>
  <c r="U177" i="6" s="1"/>
  <c r="N177" i="6"/>
  <c r="I177" i="6"/>
  <c r="E176" i="6"/>
  <c r="G175" i="6"/>
  <c r="E175" i="6"/>
  <c r="F175" i="6" s="1"/>
  <c r="F176" i="6" s="1"/>
  <c r="AJ174" i="6"/>
  <c r="AI174" i="6"/>
  <c r="AH174" i="6"/>
  <c r="AG174" i="6"/>
  <c r="AF174" i="6"/>
  <c r="AE174" i="6"/>
  <c r="AD174" i="6"/>
  <c r="AC174" i="6"/>
  <c r="AB174" i="6"/>
  <c r="AA174" i="6"/>
  <c r="Y174" i="6"/>
  <c r="X174" i="6"/>
  <c r="W174" i="6"/>
  <c r="V174" i="6"/>
  <c r="Z174" i="6" s="1"/>
  <c r="S174" i="6"/>
  <c r="R174" i="6"/>
  <c r="Q174" i="6"/>
  <c r="P174" i="6"/>
  <c r="O174" i="6"/>
  <c r="M174" i="6"/>
  <c r="L174" i="6"/>
  <c r="K174" i="6"/>
  <c r="N174" i="6" s="1"/>
  <c r="J174" i="6"/>
  <c r="H174" i="6"/>
  <c r="G174" i="6"/>
  <c r="F174" i="6"/>
  <c r="E174" i="6"/>
  <c r="I174" i="6" s="1"/>
  <c r="I175" i="6" s="1"/>
  <c r="J175" i="6" s="1"/>
  <c r="J176" i="6" s="1"/>
  <c r="AE172" i="6"/>
  <c r="Z172" i="6"/>
  <c r="T172" i="6"/>
  <c r="N172" i="6"/>
  <c r="I172" i="6"/>
  <c r="U172" i="6" s="1"/>
  <c r="AE171" i="6"/>
  <c r="Z171" i="6"/>
  <c r="T171" i="6"/>
  <c r="U171" i="6" s="1"/>
  <c r="N171" i="6"/>
  <c r="I171" i="6"/>
  <c r="AJ168" i="6"/>
  <c r="AI168" i="6"/>
  <c r="AH168" i="6"/>
  <c r="AG168" i="6"/>
  <c r="AF168" i="6"/>
  <c r="AD168" i="6"/>
  <c r="AC168" i="6"/>
  <c r="AB168" i="6"/>
  <c r="AA168" i="6"/>
  <c r="AE168" i="6" s="1"/>
  <c r="Y168" i="6"/>
  <c r="X168" i="6"/>
  <c r="W168" i="6"/>
  <c r="V168" i="6"/>
  <c r="S168" i="6"/>
  <c r="R168" i="6"/>
  <c r="Q168" i="6"/>
  <c r="T168" i="6" s="1"/>
  <c r="P168" i="6"/>
  <c r="O168" i="6"/>
  <c r="M168" i="6"/>
  <c r="L168" i="6"/>
  <c r="K168" i="6"/>
  <c r="J168" i="6"/>
  <c r="H168" i="6"/>
  <c r="G168" i="6"/>
  <c r="F168" i="6"/>
  <c r="E168" i="6"/>
  <c r="AE166" i="6"/>
  <c r="Z166" i="6"/>
  <c r="T166" i="6"/>
  <c r="N166" i="6"/>
  <c r="I166" i="6"/>
  <c r="U166" i="6" s="1"/>
  <c r="AE165" i="6"/>
  <c r="Z165" i="6"/>
  <c r="U165" i="6"/>
  <c r="T165" i="6"/>
  <c r="N165" i="6"/>
  <c r="I165" i="6"/>
  <c r="AJ162" i="6"/>
  <c r="AI162" i="6"/>
  <c r="AH162" i="6"/>
  <c r="AG162" i="6"/>
  <c r="AF162" i="6"/>
  <c r="AE162" i="6"/>
  <c r="AD162" i="6"/>
  <c r="AC162" i="6"/>
  <c r="AB162" i="6"/>
  <c r="AA162" i="6"/>
  <c r="Y162" i="6"/>
  <c r="X162" i="6"/>
  <c r="W162" i="6"/>
  <c r="Z162" i="6" s="1"/>
  <c r="V162" i="6"/>
  <c r="S162" i="6"/>
  <c r="R162" i="6"/>
  <c r="Q162" i="6"/>
  <c r="P162" i="6"/>
  <c r="O162" i="6"/>
  <c r="M162" i="6"/>
  <c r="L162" i="6"/>
  <c r="K162" i="6"/>
  <c r="J162" i="6"/>
  <c r="N162" i="6" s="1"/>
  <c r="I162" i="6"/>
  <c r="H162" i="6"/>
  <c r="G162" i="6"/>
  <c r="F162" i="6"/>
  <c r="E162" i="6"/>
  <c r="E163" i="6" s="1"/>
  <c r="AE160" i="6"/>
  <c r="Z160" i="6"/>
  <c r="U160" i="6"/>
  <c r="T160" i="6"/>
  <c r="N160" i="6"/>
  <c r="I160" i="6"/>
  <c r="AE159" i="6"/>
  <c r="Z159" i="6"/>
  <c r="T159" i="6"/>
  <c r="N159" i="6"/>
  <c r="I159" i="6"/>
  <c r="AJ156" i="6"/>
  <c r="AI156" i="6"/>
  <c r="AH156" i="6"/>
  <c r="AG156" i="6"/>
  <c r="AF156" i="6"/>
  <c r="AD156" i="6"/>
  <c r="AC156" i="6"/>
  <c r="AE156" i="6" s="1"/>
  <c r="AB156" i="6"/>
  <c r="AA156" i="6"/>
  <c r="Y156" i="6"/>
  <c r="X156" i="6"/>
  <c r="W156" i="6"/>
  <c r="V156" i="6"/>
  <c r="S156" i="6"/>
  <c r="R156" i="6"/>
  <c r="Q156" i="6"/>
  <c r="P156" i="6"/>
  <c r="O156" i="6"/>
  <c r="M156" i="6"/>
  <c r="L156" i="6"/>
  <c r="K156" i="6"/>
  <c r="J156" i="6"/>
  <c r="H156" i="6"/>
  <c r="G156" i="6"/>
  <c r="I156" i="6" s="1"/>
  <c r="I157" i="6" s="1"/>
  <c r="F156" i="6"/>
  <c r="E156" i="6"/>
  <c r="E157" i="6" s="1"/>
  <c r="AE154" i="6"/>
  <c r="Z154" i="6"/>
  <c r="T154" i="6"/>
  <c r="N154" i="6"/>
  <c r="I154" i="6"/>
  <c r="AE153" i="6"/>
  <c r="Z153" i="6"/>
  <c r="T153" i="6"/>
  <c r="U153" i="6" s="1"/>
  <c r="N153" i="6"/>
  <c r="I153" i="6"/>
  <c r="AJ150" i="6"/>
  <c r="AI150" i="6"/>
  <c r="AH150" i="6"/>
  <c r="AG150" i="6"/>
  <c r="AF150" i="6"/>
  <c r="AD150" i="6"/>
  <c r="AC150" i="6"/>
  <c r="AE150" i="6" s="1"/>
  <c r="AB150" i="6"/>
  <c r="AA150" i="6"/>
  <c r="Y150" i="6"/>
  <c r="X150" i="6"/>
  <c r="W150" i="6"/>
  <c r="V150" i="6"/>
  <c r="Z150" i="6" s="1"/>
  <c r="S150" i="6"/>
  <c r="R150" i="6"/>
  <c r="Q150" i="6"/>
  <c r="P150" i="6"/>
  <c r="O150" i="6"/>
  <c r="T150" i="6" s="1"/>
  <c r="M150" i="6"/>
  <c r="L150" i="6"/>
  <c r="K150" i="6"/>
  <c r="J150" i="6"/>
  <c r="H150" i="6"/>
  <c r="G150" i="6"/>
  <c r="F150" i="6"/>
  <c r="E150" i="6"/>
  <c r="AE148" i="6"/>
  <c r="Z148" i="6"/>
  <c r="T148" i="6"/>
  <c r="N148" i="6"/>
  <c r="I148" i="6"/>
  <c r="U148" i="6" s="1"/>
  <c r="AE147" i="6"/>
  <c r="Z147" i="6"/>
  <c r="T147" i="6"/>
  <c r="N147" i="6"/>
  <c r="I147" i="6"/>
  <c r="AJ144" i="6"/>
  <c r="AI144" i="6"/>
  <c r="AH144" i="6"/>
  <c r="AG144" i="6"/>
  <c r="AF144" i="6"/>
  <c r="AE144" i="6"/>
  <c r="AD144" i="6"/>
  <c r="AC144" i="6"/>
  <c r="AB144" i="6"/>
  <c r="AA144" i="6"/>
  <c r="Y144" i="6"/>
  <c r="X144" i="6"/>
  <c r="W144" i="6"/>
  <c r="V144" i="6"/>
  <c r="Z144" i="6" s="1"/>
  <c r="S144" i="6"/>
  <c r="R144" i="6"/>
  <c r="Q144" i="6"/>
  <c r="P144" i="6"/>
  <c r="O144" i="6"/>
  <c r="T144" i="6" s="1"/>
  <c r="M144" i="6"/>
  <c r="N144" i="6" s="1"/>
  <c r="L144" i="6"/>
  <c r="K144" i="6"/>
  <c r="J144" i="6"/>
  <c r="H144" i="6"/>
  <c r="G144" i="6"/>
  <c r="F144" i="6"/>
  <c r="E144" i="6"/>
  <c r="AE142" i="6"/>
  <c r="Z142" i="6"/>
  <c r="T142" i="6"/>
  <c r="N142" i="6"/>
  <c r="I142" i="6"/>
  <c r="U142" i="6" s="1"/>
  <c r="AE141" i="6"/>
  <c r="Z141" i="6"/>
  <c r="T141" i="6"/>
  <c r="U141" i="6" s="1"/>
  <c r="N141" i="6"/>
  <c r="I141" i="6"/>
  <c r="AJ138" i="6"/>
  <c r="AI138" i="6"/>
  <c r="AH138" i="6"/>
  <c r="AG138" i="6"/>
  <c r="AF138" i="6"/>
  <c r="AD138" i="6"/>
  <c r="AC138" i="6"/>
  <c r="AB138" i="6"/>
  <c r="AA138" i="6"/>
  <c r="Y138" i="6"/>
  <c r="X138" i="6"/>
  <c r="W138" i="6"/>
  <c r="V138" i="6"/>
  <c r="S138" i="6"/>
  <c r="T138" i="6" s="1"/>
  <c r="R138" i="6"/>
  <c r="Q138" i="6"/>
  <c r="P138" i="6"/>
  <c r="O138" i="6"/>
  <c r="M138" i="6"/>
  <c r="L138" i="6"/>
  <c r="K138" i="6"/>
  <c r="J138" i="6"/>
  <c r="H138" i="6"/>
  <c r="G138" i="6"/>
  <c r="F138" i="6"/>
  <c r="E138" i="6"/>
  <c r="I138" i="6" s="1"/>
  <c r="I139" i="6" s="1"/>
  <c r="AE136" i="6"/>
  <c r="Z136" i="6"/>
  <c r="T136" i="6"/>
  <c r="N136" i="6"/>
  <c r="I136" i="6"/>
  <c r="U136" i="6" s="1"/>
  <c r="AE135" i="6"/>
  <c r="Z135" i="6"/>
  <c r="U135" i="6"/>
  <c r="T135" i="6"/>
  <c r="N135" i="6"/>
  <c r="I135" i="6"/>
  <c r="AJ132" i="6"/>
  <c r="AI132" i="6"/>
  <c r="AH132" i="6"/>
  <c r="AG132" i="6"/>
  <c r="AF132" i="6"/>
  <c r="AD132" i="6"/>
  <c r="AC132" i="6"/>
  <c r="AB132" i="6"/>
  <c r="AA132" i="6"/>
  <c r="AE132" i="6" s="1"/>
  <c r="Z132" i="6"/>
  <c r="Y132" i="6"/>
  <c r="X132" i="6"/>
  <c r="W132" i="6"/>
  <c r="V132" i="6"/>
  <c r="S132" i="6"/>
  <c r="R132" i="6"/>
  <c r="Q132" i="6"/>
  <c r="T132" i="6" s="1"/>
  <c r="P132" i="6"/>
  <c r="O132" i="6"/>
  <c r="M132" i="6"/>
  <c r="L132" i="6"/>
  <c r="K132" i="6"/>
  <c r="J132" i="6"/>
  <c r="H132" i="6"/>
  <c r="G132" i="6"/>
  <c r="F132" i="6"/>
  <c r="E132" i="6"/>
  <c r="AE130" i="6"/>
  <c r="Z130" i="6"/>
  <c r="U130" i="6"/>
  <c r="T130" i="6"/>
  <c r="N130" i="6"/>
  <c r="I130" i="6"/>
  <c r="AE129" i="6"/>
  <c r="Z129" i="6"/>
  <c r="T129" i="6"/>
  <c r="N129" i="6"/>
  <c r="I129" i="6"/>
  <c r="AJ126" i="6"/>
  <c r="AI126" i="6"/>
  <c r="AH126" i="6"/>
  <c r="AG126" i="6"/>
  <c r="AF126" i="6"/>
  <c r="AE126" i="6"/>
  <c r="AD126" i="6"/>
  <c r="AC126" i="6"/>
  <c r="AB126" i="6"/>
  <c r="AA126" i="6"/>
  <c r="Y126" i="6"/>
  <c r="X126" i="6"/>
  <c r="W126" i="6"/>
  <c r="V126" i="6"/>
  <c r="S126" i="6"/>
  <c r="R126" i="6"/>
  <c r="Q126" i="6"/>
  <c r="P126" i="6"/>
  <c r="O126" i="6"/>
  <c r="M126" i="6"/>
  <c r="L126" i="6"/>
  <c r="K126" i="6"/>
  <c r="J126" i="6"/>
  <c r="H126" i="6"/>
  <c r="I126" i="6" s="1"/>
  <c r="I127" i="6" s="1"/>
  <c r="G126" i="6"/>
  <c r="F126" i="6"/>
  <c r="E126" i="6"/>
  <c r="E127" i="6" s="1"/>
  <c r="AE124" i="6"/>
  <c r="Z124" i="6"/>
  <c r="T124" i="6"/>
  <c r="N124" i="6"/>
  <c r="I124" i="6"/>
  <c r="U124" i="6" s="1"/>
  <c r="AE123" i="6"/>
  <c r="Z123" i="6"/>
  <c r="T123" i="6"/>
  <c r="N123" i="6"/>
  <c r="I123" i="6"/>
  <c r="E121" i="6"/>
  <c r="AJ120" i="6"/>
  <c r="AI120" i="6"/>
  <c r="AH120" i="6"/>
  <c r="AG120" i="6"/>
  <c r="AF120" i="6"/>
  <c r="AD120" i="6"/>
  <c r="AC120" i="6"/>
  <c r="AE120" i="6" s="1"/>
  <c r="AB120" i="6"/>
  <c r="AA120" i="6"/>
  <c r="Y120" i="6"/>
  <c r="X120" i="6"/>
  <c r="W120" i="6"/>
  <c r="V120" i="6"/>
  <c r="S120" i="6"/>
  <c r="R120" i="6"/>
  <c r="Q120" i="6"/>
  <c r="P120" i="6"/>
  <c r="O120" i="6"/>
  <c r="T120" i="6" s="1"/>
  <c r="N120" i="6"/>
  <c r="M120" i="6"/>
  <c r="L120" i="6"/>
  <c r="K120" i="6"/>
  <c r="J120" i="6"/>
  <c r="H120" i="6"/>
  <c r="G120" i="6"/>
  <c r="F120" i="6"/>
  <c r="I120" i="6" s="1"/>
  <c r="I121" i="6" s="1"/>
  <c r="E120" i="6"/>
  <c r="AE118" i="6"/>
  <c r="Z118" i="6"/>
  <c r="T118" i="6"/>
  <c r="N118" i="6"/>
  <c r="I118" i="6"/>
  <c r="AE117" i="6"/>
  <c r="Z117" i="6"/>
  <c r="T117" i="6"/>
  <c r="N117" i="6"/>
  <c r="I117" i="6"/>
  <c r="E115" i="6"/>
  <c r="AJ114" i="6"/>
  <c r="AI114" i="6"/>
  <c r="AH114" i="6"/>
  <c r="AG114" i="6"/>
  <c r="AF114" i="6"/>
  <c r="AD114" i="6"/>
  <c r="AC114" i="6"/>
  <c r="AE114" i="6" s="1"/>
  <c r="AB114" i="6"/>
  <c r="AA114" i="6"/>
  <c r="Y114" i="6"/>
  <c r="X114" i="6"/>
  <c r="W114" i="6"/>
  <c r="V114" i="6"/>
  <c r="Z114" i="6" s="1"/>
  <c r="S114" i="6"/>
  <c r="R114" i="6"/>
  <c r="Q114" i="6"/>
  <c r="P114" i="6"/>
  <c r="O114" i="6"/>
  <c r="T114" i="6" s="1"/>
  <c r="M114" i="6"/>
  <c r="N114" i="6" s="1"/>
  <c r="L114" i="6"/>
  <c r="K114" i="6"/>
  <c r="J114" i="6"/>
  <c r="H114" i="6"/>
  <c r="G114" i="6"/>
  <c r="F114" i="6"/>
  <c r="E114" i="6"/>
  <c r="AE112" i="6"/>
  <c r="Z112" i="6"/>
  <c r="T112" i="6"/>
  <c r="N112" i="6"/>
  <c r="I112" i="6"/>
  <c r="AE111" i="6"/>
  <c r="Z111" i="6"/>
  <c r="T111" i="6"/>
  <c r="N111" i="6"/>
  <c r="I111" i="6"/>
  <c r="AJ108" i="6"/>
  <c r="AI108" i="6"/>
  <c r="AH108" i="6"/>
  <c r="AG108" i="6"/>
  <c r="AF108" i="6"/>
  <c r="AD108" i="6"/>
  <c r="AC108" i="6"/>
  <c r="AB108" i="6"/>
  <c r="AA108" i="6"/>
  <c r="AE108" i="6" s="1"/>
  <c r="Y108" i="6"/>
  <c r="X108" i="6"/>
  <c r="W108" i="6"/>
  <c r="V108" i="6"/>
  <c r="Z108" i="6" s="1"/>
  <c r="S108" i="6"/>
  <c r="T108" i="6" s="1"/>
  <c r="R108" i="6"/>
  <c r="Q108" i="6"/>
  <c r="P108" i="6"/>
  <c r="O108" i="6"/>
  <c r="M108" i="6"/>
  <c r="L108" i="6"/>
  <c r="K108" i="6"/>
  <c r="J108" i="6"/>
  <c r="H108" i="6"/>
  <c r="G108" i="6"/>
  <c r="F108" i="6"/>
  <c r="E108" i="6"/>
  <c r="I108" i="6" s="1"/>
  <c r="I109" i="6" s="1"/>
  <c r="AE106" i="6"/>
  <c r="Z106" i="6"/>
  <c r="T106" i="6"/>
  <c r="N106" i="6"/>
  <c r="I106" i="6"/>
  <c r="AE105" i="6"/>
  <c r="Z105" i="6"/>
  <c r="T105" i="6"/>
  <c r="N105" i="6"/>
  <c r="I105" i="6"/>
  <c r="I103" i="6"/>
  <c r="AJ102" i="6"/>
  <c r="AI102" i="6"/>
  <c r="AH102" i="6"/>
  <c r="AG102" i="6"/>
  <c r="AF102" i="6"/>
  <c r="AD102" i="6"/>
  <c r="AC102" i="6"/>
  <c r="AB102" i="6"/>
  <c r="AA102" i="6"/>
  <c r="AE102" i="6" s="1"/>
  <c r="Y102" i="6"/>
  <c r="Z102" i="6" s="1"/>
  <c r="X102" i="6"/>
  <c r="W102" i="6"/>
  <c r="V102" i="6"/>
  <c r="S102" i="6"/>
  <c r="R102" i="6"/>
  <c r="Q102" i="6"/>
  <c r="T102" i="6" s="1"/>
  <c r="P102" i="6"/>
  <c r="O102" i="6"/>
  <c r="M102" i="6"/>
  <c r="L102" i="6"/>
  <c r="K102" i="6"/>
  <c r="J102" i="6"/>
  <c r="N102" i="6" s="1"/>
  <c r="I102" i="6"/>
  <c r="H102" i="6"/>
  <c r="G102" i="6"/>
  <c r="F102" i="6"/>
  <c r="E102" i="6"/>
  <c r="E103" i="6" s="1"/>
  <c r="AE100" i="6"/>
  <c r="Z100" i="6"/>
  <c r="T100" i="6"/>
  <c r="N100" i="6"/>
  <c r="I100" i="6"/>
  <c r="AE99" i="6"/>
  <c r="Z99" i="6"/>
  <c r="T99" i="6"/>
  <c r="N99" i="6"/>
  <c r="I99" i="6"/>
  <c r="AJ96" i="6"/>
  <c r="AI96" i="6"/>
  <c r="AH96" i="6"/>
  <c r="AG96" i="6"/>
  <c r="AF96" i="6"/>
  <c r="AE96" i="6"/>
  <c r="AD96" i="6"/>
  <c r="AC96" i="6"/>
  <c r="AB96" i="6"/>
  <c r="AA96" i="6"/>
  <c r="Y96" i="6"/>
  <c r="X96" i="6"/>
  <c r="W96" i="6"/>
  <c r="V96" i="6"/>
  <c r="S96" i="6"/>
  <c r="R96" i="6"/>
  <c r="Q96" i="6"/>
  <c r="P96" i="6"/>
  <c r="O96" i="6"/>
  <c r="T96" i="6" s="1"/>
  <c r="M96" i="6"/>
  <c r="L96" i="6"/>
  <c r="K96" i="6"/>
  <c r="J96" i="6"/>
  <c r="N96" i="6" s="1"/>
  <c r="H96" i="6"/>
  <c r="G96" i="6"/>
  <c r="F96" i="6"/>
  <c r="E96" i="6"/>
  <c r="E97" i="6" s="1"/>
  <c r="AE94" i="6"/>
  <c r="Z94" i="6"/>
  <c r="T94" i="6"/>
  <c r="N94" i="6"/>
  <c r="I94" i="6"/>
  <c r="AE93" i="6"/>
  <c r="Z93" i="6"/>
  <c r="T93" i="6"/>
  <c r="N93" i="6"/>
  <c r="I93" i="6"/>
  <c r="AJ90" i="6"/>
  <c r="AI90" i="6"/>
  <c r="AH90" i="6"/>
  <c r="AG90" i="6"/>
  <c r="AF90" i="6"/>
  <c r="AD90" i="6"/>
  <c r="AC90" i="6"/>
  <c r="AE90" i="6" s="1"/>
  <c r="AB90" i="6"/>
  <c r="AA90" i="6"/>
  <c r="Y90" i="6"/>
  <c r="X90" i="6"/>
  <c r="W90" i="6"/>
  <c r="V90" i="6"/>
  <c r="Z90" i="6" s="1"/>
  <c r="S90" i="6"/>
  <c r="R90" i="6"/>
  <c r="Q90" i="6"/>
  <c r="P90" i="6"/>
  <c r="O90" i="6"/>
  <c r="T90" i="6" s="1"/>
  <c r="M90" i="6"/>
  <c r="N90" i="6" s="1"/>
  <c r="L90" i="6"/>
  <c r="K90" i="6"/>
  <c r="J90" i="6"/>
  <c r="H90" i="6"/>
  <c r="G90" i="6"/>
  <c r="F90" i="6"/>
  <c r="E90" i="6"/>
  <c r="AE88" i="6"/>
  <c r="Z88" i="6"/>
  <c r="T88" i="6"/>
  <c r="N88" i="6"/>
  <c r="I88" i="6"/>
  <c r="AE87" i="6"/>
  <c r="Z87" i="6"/>
  <c r="T87" i="6"/>
  <c r="N87" i="6"/>
  <c r="I87" i="6"/>
  <c r="AJ84" i="6"/>
  <c r="AI84" i="6"/>
  <c r="AH84" i="6"/>
  <c r="AG84" i="6"/>
  <c r="AF84" i="6"/>
  <c r="AD84" i="6"/>
  <c r="AC84" i="6"/>
  <c r="AB84" i="6"/>
  <c r="AA84" i="6"/>
  <c r="AE84" i="6" s="1"/>
  <c r="Y84" i="6"/>
  <c r="X84" i="6"/>
  <c r="W84" i="6"/>
  <c r="V84" i="6"/>
  <c r="Z84" i="6" s="1"/>
  <c r="S84" i="6"/>
  <c r="T84" i="6" s="1"/>
  <c r="R84" i="6"/>
  <c r="Q84" i="6"/>
  <c r="P84" i="6"/>
  <c r="O84" i="6"/>
  <c r="M84" i="6"/>
  <c r="L84" i="6"/>
  <c r="K84" i="6"/>
  <c r="J84" i="6"/>
  <c r="H84" i="6"/>
  <c r="G84" i="6"/>
  <c r="F84" i="6"/>
  <c r="I84" i="6" s="1"/>
  <c r="I85" i="6" s="1"/>
  <c r="E84" i="6"/>
  <c r="E85" i="6" s="1"/>
  <c r="AE82" i="6"/>
  <c r="Z82" i="6"/>
  <c r="T82" i="6"/>
  <c r="N82" i="6"/>
  <c r="I82" i="6"/>
  <c r="U82" i="6" s="1"/>
  <c r="AE81" i="6"/>
  <c r="Z81" i="6"/>
  <c r="T81" i="6"/>
  <c r="N81" i="6"/>
  <c r="I81" i="6"/>
  <c r="AJ78" i="6"/>
  <c r="AI78" i="6"/>
  <c r="AH78" i="6"/>
  <c r="AG78" i="6"/>
  <c r="AF78" i="6"/>
  <c r="AE78" i="6"/>
  <c r="AD78" i="6"/>
  <c r="AC78" i="6"/>
  <c r="AB78" i="6"/>
  <c r="AA78" i="6"/>
  <c r="Y78" i="6"/>
  <c r="X78" i="6"/>
  <c r="W78" i="6"/>
  <c r="V78" i="6"/>
  <c r="S78" i="6"/>
  <c r="R78" i="6"/>
  <c r="Q78" i="6"/>
  <c r="P78" i="6"/>
  <c r="O78" i="6"/>
  <c r="M78" i="6"/>
  <c r="L78" i="6"/>
  <c r="K78" i="6"/>
  <c r="J78" i="6"/>
  <c r="H78" i="6"/>
  <c r="G78" i="6"/>
  <c r="I78" i="6" s="1"/>
  <c r="I79" i="6" s="1"/>
  <c r="F78" i="6"/>
  <c r="E78" i="6"/>
  <c r="E79" i="6" s="1"/>
  <c r="AE76" i="6"/>
  <c r="Z76" i="6"/>
  <c r="T76" i="6"/>
  <c r="N76" i="6"/>
  <c r="I76" i="6"/>
  <c r="AE75" i="6"/>
  <c r="Z75" i="6"/>
  <c r="T75" i="6"/>
  <c r="U75" i="6" s="1"/>
  <c r="N75" i="6"/>
  <c r="I75" i="6"/>
  <c r="E73" i="6"/>
  <c r="AJ72" i="6"/>
  <c r="AI72" i="6"/>
  <c r="AH72" i="6"/>
  <c r="AG72" i="6"/>
  <c r="AF72" i="6"/>
  <c r="AD72" i="6"/>
  <c r="AC72" i="6"/>
  <c r="AE72" i="6" s="1"/>
  <c r="AB72" i="6"/>
  <c r="AA72" i="6"/>
  <c r="Y72" i="6"/>
  <c r="X72" i="6"/>
  <c r="W72" i="6"/>
  <c r="V72" i="6"/>
  <c r="S72" i="6"/>
  <c r="R72" i="6"/>
  <c r="Q72" i="6"/>
  <c r="P72" i="6"/>
  <c r="O72" i="6"/>
  <c r="T72" i="6" s="1"/>
  <c r="M72" i="6"/>
  <c r="N72" i="6" s="1"/>
  <c r="L72" i="6"/>
  <c r="K72" i="6"/>
  <c r="J72" i="6"/>
  <c r="H72" i="6"/>
  <c r="G72" i="6"/>
  <c r="F72" i="6"/>
  <c r="E72" i="6"/>
  <c r="I72" i="6" s="1"/>
  <c r="I73" i="6" s="1"/>
  <c r="AE70" i="6"/>
  <c r="Z70" i="6"/>
  <c r="T70" i="6"/>
  <c r="N70" i="6"/>
  <c r="I70" i="6"/>
  <c r="AE69" i="6"/>
  <c r="Z69" i="6"/>
  <c r="T69" i="6"/>
  <c r="U69" i="6" s="1"/>
  <c r="N69" i="6"/>
  <c r="I69" i="6"/>
  <c r="AJ66" i="6"/>
  <c r="AI66" i="6"/>
  <c r="AH66" i="6"/>
  <c r="AG66" i="6"/>
  <c r="AF66" i="6"/>
  <c r="AE66" i="6"/>
  <c r="AD66" i="6"/>
  <c r="AC66" i="6"/>
  <c r="AB66" i="6"/>
  <c r="AA66" i="6"/>
  <c r="Y66" i="6"/>
  <c r="X66" i="6"/>
  <c r="W66" i="6"/>
  <c r="V66" i="6"/>
  <c r="Z66" i="6" s="1"/>
  <c r="S66" i="6"/>
  <c r="R66" i="6"/>
  <c r="Q66" i="6"/>
  <c r="P66" i="6"/>
  <c r="O66" i="6"/>
  <c r="T66" i="6" s="1"/>
  <c r="M66" i="6"/>
  <c r="L66" i="6"/>
  <c r="K66" i="6"/>
  <c r="J66" i="6"/>
  <c r="H66" i="6"/>
  <c r="G66" i="6"/>
  <c r="F66" i="6"/>
  <c r="E66" i="6"/>
  <c r="I66" i="6" s="1"/>
  <c r="I67" i="6" s="1"/>
  <c r="AE64" i="6"/>
  <c r="Z64" i="6"/>
  <c r="T64" i="6"/>
  <c r="N64" i="6"/>
  <c r="I64" i="6"/>
  <c r="U64" i="6" s="1"/>
  <c r="AE63" i="6"/>
  <c r="Z63" i="6"/>
  <c r="U63" i="6"/>
  <c r="T63" i="6"/>
  <c r="N63" i="6"/>
  <c r="I63" i="6"/>
  <c r="AJ60" i="6"/>
  <c r="AI60" i="6"/>
  <c r="AH60" i="6"/>
  <c r="AG60" i="6"/>
  <c r="AF60" i="6"/>
  <c r="AD60" i="6"/>
  <c r="AC60" i="6"/>
  <c r="AB60" i="6"/>
  <c r="AA60" i="6"/>
  <c r="AE60" i="6" s="1"/>
  <c r="Z60" i="6"/>
  <c r="Y60" i="6"/>
  <c r="X60" i="6"/>
  <c r="W60" i="6"/>
  <c r="V60" i="6"/>
  <c r="S60" i="6"/>
  <c r="R60" i="6"/>
  <c r="Q60" i="6"/>
  <c r="P60" i="6"/>
  <c r="O60" i="6"/>
  <c r="M60" i="6"/>
  <c r="L60" i="6"/>
  <c r="K60" i="6"/>
  <c r="J60" i="6"/>
  <c r="N60" i="6" s="1"/>
  <c r="I60" i="6"/>
  <c r="I61" i="6" s="1"/>
  <c r="H60" i="6"/>
  <c r="G60" i="6"/>
  <c r="F60" i="6"/>
  <c r="E60" i="6"/>
  <c r="E61" i="6" s="1"/>
  <c r="AE58" i="6"/>
  <c r="Z58" i="6"/>
  <c r="T58" i="6"/>
  <c r="U58" i="6" s="1"/>
  <c r="N58" i="6"/>
  <c r="I58" i="6"/>
  <c r="AE57" i="6"/>
  <c r="Z57" i="6"/>
  <c r="T57" i="6"/>
  <c r="N57" i="6"/>
  <c r="I57" i="6"/>
  <c r="AJ54" i="6"/>
  <c r="AI54" i="6"/>
  <c r="AH54" i="6"/>
  <c r="AG54" i="6"/>
  <c r="AF54" i="6"/>
  <c r="AD54" i="6"/>
  <c r="AC54" i="6"/>
  <c r="AB54" i="6"/>
  <c r="AA54" i="6"/>
  <c r="AE54" i="6" s="1"/>
  <c r="Y54" i="6"/>
  <c r="X54" i="6"/>
  <c r="W54" i="6"/>
  <c r="V54" i="6"/>
  <c r="S54" i="6"/>
  <c r="R54" i="6"/>
  <c r="Q54" i="6"/>
  <c r="P54" i="6"/>
  <c r="O54" i="6"/>
  <c r="M54" i="6"/>
  <c r="L54" i="6"/>
  <c r="K54" i="6"/>
  <c r="J54" i="6"/>
  <c r="N54" i="6" s="1"/>
  <c r="H54" i="6"/>
  <c r="G54" i="6"/>
  <c r="I54" i="6" s="1"/>
  <c r="I55" i="6" s="1"/>
  <c r="F54" i="6"/>
  <c r="E54" i="6"/>
  <c r="E55" i="6" s="1"/>
  <c r="AE52" i="6"/>
  <c r="Z52" i="6"/>
  <c r="T52" i="6"/>
  <c r="N52" i="6"/>
  <c r="I52" i="6"/>
  <c r="AE51" i="6"/>
  <c r="Z51" i="6"/>
  <c r="T51" i="6"/>
  <c r="U51" i="6" s="1"/>
  <c r="N51" i="6"/>
  <c r="I51" i="6"/>
  <c r="I49" i="6"/>
  <c r="E49" i="6"/>
  <c r="AJ48" i="6"/>
  <c r="AI48" i="6"/>
  <c r="AH48" i="6"/>
  <c r="AG48" i="6"/>
  <c r="AF48" i="6"/>
  <c r="AD48" i="6"/>
  <c r="AC48" i="6"/>
  <c r="AB48" i="6"/>
  <c r="AA48" i="6"/>
  <c r="Y48" i="6"/>
  <c r="X48" i="6"/>
  <c r="W48" i="6"/>
  <c r="V48" i="6"/>
  <c r="Z48" i="6" s="1"/>
  <c r="U48" i="6"/>
  <c r="U49" i="6" s="1"/>
  <c r="V49" i="6" s="1"/>
  <c r="S48" i="6"/>
  <c r="R48" i="6"/>
  <c r="Q48" i="6"/>
  <c r="P48" i="6"/>
  <c r="O48" i="6"/>
  <c r="T48" i="6" s="1"/>
  <c r="M48" i="6"/>
  <c r="N48" i="6" s="1"/>
  <c r="L48" i="6"/>
  <c r="K48" i="6"/>
  <c r="J48" i="6"/>
  <c r="I48" i="6"/>
  <c r="H48" i="6"/>
  <c r="G48" i="6"/>
  <c r="F48" i="6"/>
  <c r="E48" i="6"/>
  <c r="AE46" i="6"/>
  <c r="Z46" i="6"/>
  <c r="T46" i="6"/>
  <c r="N46" i="6"/>
  <c r="I46" i="6"/>
  <c r="AE45" i="6"/>
  <c r="Z45" i="6"/>
  <c r="T45" i="6"/>
  <c r="U45" i="6" s="1"/>
  <c r="N45" i="6"/>
  <c r="I45" i="6"/>
  <c r="AJ42" i="6"/>
  <c r="AI42" i="6"/>
  <c r="AH42" i="6"/>
  <c r="AG42" i="6"/>
  <c r="AF42" i="6"/>
  <c r="AD42" i="6"/>
  <c r="AC42" i="6"/>
  <c r="AB42" i="6"/>
  <c r="AA42" i="6"/>
  <c r="AE42" i="6" s="1"/>
  <c r="Y42" i="6"/>
  <c r="X42" i="6"/>
  <c r="W42" i="6"/>
  <c r="V42" i="6"/>
  <c r="S42" i="6"/>
  <c r="R42" i="6"/>
  <c r="Q42" i="6"/>
  <c r="P42" i="6"/>
  <c r="O42" i="6"/>
  <c r="T42" i="6" s="1"/>
  <c r="M42" i="6"/>
  <c r="L42" i="6"/>
  <c r="K42" i="6"/>
  <c r="N42" i="6" s="1"/>
  <c r="J42" i="6"/>
  <c r="H42" i="6"/>
  <c r="G42" i="6"/>
  <c r="F42" i="6"/>
  <c r="E42" i="6"/>
  <c r="AE40" i="6"/>
  <c r="Z40" i="6"/>
  <c r="T40" i="6"/>
  <c r="N40" i="6"/>
  <c r="I40" i="6"/>
  <c r="U40" i="6" s="1"/>
  <c r="AE39" i="6"/>
  <c r="Z39" i="6"/>
  <c r="U39" i="6"/>
  <c r="T39" i="6"/>
  <c r="N39" i="6"/>
  <c r="I39" i="6"/>
  <c r="E37" i="6"/>
  <c r="F37" i="6" s="1"/>
  <c r="AJ36" i="6"/>
  <c r="AI36" i="6"/>
  <c r="AH36" i="6"/>
  <c r="AG36" i="6"/>
  <c r="AF36" i="6"/>
  <c r="AD36" i="6"/>
  <c r="AC36" i="6"/>
  <c r="AE36" i="6" s="1"/>
  <c r="AB36" i="6"/>
  <c r="AA36" i="6"/>
  <c r="Z36" i="6"/>
  <c r="Y36" i="6"/>
  <c r="X36" i="6"/>
  <c r="W36" i="6"/>
  <c r="V36" i="6"/>
  <c r="S36" i="6"/>
  <c r="R36" i="6"/>
  <c r="Q36" i="6"/>
  <c r="P36" i="6"/>
  <c r="O36" i="6"/>
  <c r="M36" i="6"/>
  <c r="L36" i="6"/>
  <c r="K36" i="6"/>
  <c r="J36" i="6"/>
  <c r="H36" i="6"/>
  <c r="G36" i="6"/>
  <c r="F36" i="6"/>
  <c r="E36" i="6"/>
  <c r="AE34" i="6"/>
  <c r="Z34" i="6"/>
  <c r="T34" i="6"/>
  <c r="N34" i="6"/>
  <c r="I34" i="6"/>
  <c r="U34" i="6" s="1"/>
  <c r="AE33" i="6"/>
  <c r="Z33" i="6"/>
  <c r="T33" i="6"/>
  <c r="U33" i="6" s="1"/>
  <c r="N33" i="6"/>
  <c r="I33" i="6"/>
  <c r="E31" i="6"/>
  <c r="F31" i="6" s="1"/>
  <c r="AJ30" i="6"/>
  <c r="AI30" i="6"/>
  <c r="AH30" i="6"/>
  <c r="AG30" i="6"/>
  <c r="AF30" i="6"/>
  <c r="AD30" i="6"/>
  <c r="AC30" i="6"/>
  <c r="AB30" i="6"/>
  <c r="AA30" i="6"/>
  <c r="AE30" i="6" s="1"/>
  <c r="Y30" i="6"/>
  <c r="X30" i="6"/>
  <c r="W30" i="6"/>
  <c r="V30" i="6"/>
  <c r="Z30" i="6" s="1"/>
  <c r="S30" i="6"/>
  <c r="R30" i="6"/>
  <c r="Q30" i="6"/>
  <c r="T30" i="6" s="1"/>
  <c r="U30" i="6" s="1"/>
  <c r="U31" i="6" s="1"/>
  <c r="V31" i="6" s="1"/>
  <c r="P30" i="6"/>
  <c r="O30" i="6"/>
  <c r="N30" i="6"/>
  <c r="M30" i="6"/>
  <c r="L30" i="6"/>
  <c r="K30" i="6"/>
  <c r="J30" i="6"/>
  <c r="H30" i="6"/>
  <c r="G30" i="6"/>
  <c r="F30" i="6"/>
  <c r="I30" i="6" s="1"/>
  <c r="I31" i="6" s="1"/>
  <c r="E30" i="6"/>
  <c r="AE28" i="6"/>
  <c r="Z28" i="6"/>
  <c r="T28" i="6"/>
  <c r="N28" i="6"/>
  <c r="I28" i="6"/>
  <c r="AE27" i="6"/>
  <c r="Z27" i="6"/>
  <c r="T27" i="6"/>
  <c r="N27" i="6"/>
  <c r="I27" i="6"/>
  <c r="U27" i="6" s="1"/>
  <c r="AJ24" i="6"/>
  <c r="AI24" i="6"/>
  <c r="AH24" i="6"/>
  <c r="AG24" i="6"/>
  <c r="AF24" i="6"/>
  <c r="AD24" i="6"/>
  <c r="AC24" i="6"/>
  <c r="AB24" i="6"/>
  <c r="AE24" i="6" s="1"/>
  <c r="AA24" i="6"/>
  <c r="Y24" i="6"/>
  <c r="X24" i="6"/>
  <c r="W24" i="6"/>
  <c r="Z24" i="6" s="1"/>
  <c r="V24" i="6"/>
  <c r="S24" i="6"/>
  <c r="R24" i="6"/>
  <c r="Q24" i="6"/>
  <c r="P24" i="6"/>
  <c r="O24" i="6"/>
  <c r="T24" i="6" s="1"/>
  <c r="M24" i="6"/>
  <c r="L24" i="6"/>
  <c r="K24" i="6"/>
  <c r="N24" i="6" s="1"/>
  <c r="J24" i="6"/>
  <c r="H24" i="6"/>
  <c r="G24" i="6"/>
  <c r="F24" i="6"/>
  <c r="F25" i="6" s="1"/>
  <c r="E24" i="6"/>
  <c r="E25" i="6" s="1"/>
  <c r="E26" i="6" s="1"/>
  <c r="AE22" i="6"/>
  <c r="Z22" i="6"/>
  <c r="T22" i="6"/>
  <c r="N22" i="6"/>
  <c r="I22" i="6"/>
  <c r="U22" i="6" s="1"/>
  <c r="AE21" i="6"/>
  <c r="Z21" i="6"/>
  <c r="T21" i="6"/>
  <c r="U21" i="6" s="1"/>
  <c r="N21" i="6"/>
  <c r="I21" i="6"/>
  <c r="AJ18" i="6"/>
  <c r="AI18" i="6"/>
  <c r="AH18" i="6"/>
  <c r="AG18" i="6"/>
  <c r="AF18" i="6"/>
  <c r="AD18" i="6"/>
  <c r="AC18" i="6"/>
  <c r="AE18" i="6" s="1"/>
  <c r="AB18" i="6"/>
  <c r="AA18" i="6"/>
  <c r="Z18" i="6"/>
  <c r="Y18" i="6"/>
  <c r="X18" i="6"/>
  <c r="W18" i="6"/>
  <c r="V18" i="6"/>
  <c r="S18" i="6"/>
  <c r="R18" i="6"/>
  <c r="Q18" i="6"/>
  <c r="P18" i="6"/>
  <c r="O18" i="6"/>
  <c r="T18" i="6" s="1"/>
  <c r="M18" i="6"/>
  <c r="L18" i="6"/>
  <c r="K18" i="6"/>
  <c r="J18" i="6"/>
  <c r="H18" i="6"/>
  <c r="G18" i="6"/>
  <c r="F18" i="6"/>
  <c r="E18" i="6"/>
  <c r="E19" i="6" s="1"/>
  <c r="AE16" i="6"/>
  <c r="Z16" i="6"/>
  <c r="T16" i="6"/>
  <c r="U16" i="6" s="1"/>
  <c r="N16" i="6"/>
  <c r="I16" i="6"/>
  <c r="AE15" i="6"/>
  <c r="Z15" i="6"/>
  <c r="T15" i="6"/>
  <c r="N15" i="6"/>
  <c r="I15" i="6"/>
  <c r="U15" i="6" s="1"/>
  <c r="E13" i="6"/>
  <c r="F13" i="6" s="1"/>
  <c r="AJ12" i="6"/>
  <c r="AI12" i="6"/>
  <c r="AH12" i="6"/>
  <c r="AG12" i="6"/>
  <c r="AF12" i="6"/>
  <c r="AD12" i="6"/>
  <c r="AC12" i="6"/>
  <c r="AE12" i="6" s="1"/>
  <c r="AB12" i="6"/>
  <c r="AA12" i="6"/>
  <c r="Y12" i="6"/>
  <c r="X12" i="6"/>
  <c r="W12" i="6"/>
  <c r="V12" i="6"/>
  <c r="Z12" i="6" s="1"/>
  <c r="S12" i="6"/>
  <c r="R12" i="6"/>
  <c r="Q12" i="6"/>
  <c r="P12" i="6"/>
  <c r="O12" i="6"/>
  <c r="M12" i="6"/>
  <c r="L12" i="6"/>
  <c r="K12" i="6"/>
  <c r="N12" i="6" s="1"/>
  <c r="J12" i="6"/>
  <c r="H12" i="6"/>
  <c r="G12" i="6"/>
  <c r="F12" i="6"/>
  <c r="E12" i="6"/>
  <c r="AE10" i="6"/>
  <c r="Z10" i="6"/>
  <c r="T10" i="6"/>
  <c r="N10" i="6"/>
  <c r="I10" i="6"/>
  <c r="U10" i="6" s="1"/>
  <c r="AE9" i="6"/>
  <c r="Z9" i="6"/>
  <c r="T9" i="6"/>
  <c r="N9" i="6"/>
  <c r="I9" i="6"/>
  <c r="AJ6" i="6"/>
  <c r="AI6" i="6"/>
  <c r="AH6" i="6"/>
  <c r="AG6" i="6"/>
  <c r="AF6" i="6"/>
  <c r="AD6" i="6"/>
  <c r="AC6" i="6"/>
  <c r="AB6" i="6"/>
  <c r="AA6" i="6"/>
  <c r="Y6" i="6"/>
  <c r="X6" i="6"/>
  <c r="W6" i="6"/>
  <c r="V6" i="6"/>
  <c r="S6" i="6"/>
  <c r="R6" i="6"/>
  <c r="Q6" i="6"/>
  <c r="P6" i="6"/>
  <c r="T6" i="6" s="1"/>
  <c r="O6" i="6"/>
  <c r="M6" i="6"/>
  <c r="L6" i="6"/>
  <c r="K6" i="6"/>
  <c r="N6" i="6" s="1"/>
  <c r="J6" i="6"/>
  <c r="H6" i="6"/>
  <c r="I6" i="6" s="1"/>
  <c r="I7" i="6" s="1"/>
  <c r="G6" i="6"/>
  <c r="F6" i="6"/>
  <c r="E6" i="6"/>
  <c r="E7" i="6" s="1"/>
  <c r="AE4" i="6"/>
  <c r="Z4" i="6"/>
  <c r="T4" i="6"/>
  <c r="N4" i="6"/>
  <c r="I4" i="6"/>
  <c r="U4" i="6" s="1"/>
  <c r="AE3" i="6"/>
  <c r="Z3" i="6"/>
  <c r="T3" i="6"/>
  <c r="U3" i="6" s="1"/>
  <c r="N3" i="6"/>
  <c r="I3" i="6"/>
  <c r="AL263" i="6" l="1"/>
  <c r="AL264" i="6" s="1"/>
  <c r="AL253" i="6"/>
  <c r="T258" i="6"/>
  <c r="U258" i="6" s="1"/>
  <c r="I258" i="6"/>
  <c r="I259" i="6" s="1"/>
  <c r="N263" i="6"/>
  <c r="AE263" i="6"/>
  <c r="AE258" i="6"/>
  <c r="Z263" i="6"/>
  <c r="U255" i="6"/>
  <c r="N256" i="6"/>
  <c r="AE256" i="6"/>
  <c r="E263" i="6"/>
  <c r="E259" i="6"/>
  <c r="F259" i="6" s="1"/>
  <c r="Z261" i="6"/>
  <c r="O263" i="6"/>
  <c r="T263" i="6" s="1"/>
  <c r="Z256" i="6"/>
  <c r="AF263" i="6"/>
  <c r="G31" i="6"/>
  <c r="F32" i="6"/>
  <c r="G25" i="6"/>
  <c r="F26" i="6"/>
  <c r="F7" i="6"/>
  <c r="E8" i="6"/>
  <c r="U6" i="6"/>
  <c r="U7" i="6" s="1"/>
  <c r="V7" i="6" s="1"/>
  <c r="F19" i="6"/>
  <c r="E20" i="6"/>
  <c r="V32" i="6"/>
  <c r="W31" i="6"/>
  <c r="J7" i="6"/>
  <c r="N7" i="6"/>
  <c r="J31" i="6"/>
  <c r="N31" i="6"/>
  <c r="N61" i="6"/>
  <c r="J61" i="6"/>
  <c r="G13" i="6"/>
  <c r="F14" i="6"/>
  <c r="F61" i="6"/>
  <c r="E62" i="6"/>
  <c r="E14" i="6"/>
  <c r="U9" i="6"/>
  <c r="E32" i="6"/>
  <c r="N36" i="6"/>
  <c r="F38" i="6"/>
  <c r="G37" i="6"/>
  <c r="V50" i="6"/>
  <c r="W49" i="6"/>
  <c r="F97" i="6"/>
  <c r="E98" i="6"/>
  <c r="AE6" i="6"/>
  <c r="I12" i="6"/>
  <c r="I13" i="6" s="1"/>
  <c r="I24" i="6"/>
  <c r="I25" i="6" s="1"/>
  <c r="E38" i="6"/>
  <c r="I42" i="6"/>
  <c r="I43" i="6" s="1"/>
  <c r="U42" i="6"/>
  <c r="U43" i="6" s="1"/>
  <c r="V43" i="6" s="1"/>
  <c r="E74" i="6"/>
  <c r="F73" i="6"/>
  <c r="U85" i="6"/>
  <c r="V85" i="6" s="1"/>
  <c r="J121" i="6"/>
  <c r="N121" i="6"/>
  <c r="U121" i="6"/>
  <c r="V121" i="6" s="1"/>
  <c r="J127" i="6"/>
  <c r="T12" i="6"/>
  <c r="U70" i="6"/>
  <c r="U103" i="6"/>
  <c r="V103" i="6" s="1"/>
  <c r="N103" i="6"/>
  <c r="J103" i="6"/>
  <c r="I18" i="6"/>
  <c r="I19" i="6" s="1"/>
  <c r="J73" i="6"/>
  <c r="N73" i="6"/>
  <c r="I36" i="6"/>
  <c r="I37" i="6" s="1"/>
  <c r="T36" i="6"/>
  <c r="U36" i="6" s="1"/>
  <c r="U37" i="6" s="1"/>
  <c r="V37" i="6" s="1"/>
  <c r="J67" i="6"/>
  <c r="J49" i="6"/>
  <c r="N49" i="6"/>
  <c r="U72" i="6"/>
  <c r="U73" i="6" s="1"/>
  <c r="V73" i="6" s="1"/>
  <c r="N18" i="6"/>
  <c r="U18" i="6" s="1"/>
  <c r="U19" i="6" s="1"/>
  <c r="V19" i="6" s="1"/>
  <c r="Z6" i="6"/>
  <c r="U28" i="6"/>
  <c r="E116" i="6"/>
  <c r="F115" i="6"/>
  <c r="E50" i="6"/>
  <c r="F49" i="6"/>
  <c r="AE48" i="6"/>
  <c r="F55" i="6"/>
  <c r="E56" i="6"/>
  <c r="T54" i="6"/>
  <c r="U54" i="6" s="1"/>
  <c r="U55" i="6" s="1"/>
  <c r="V55" i="6" s="1"/>
  <c r="Z78" i="6"/>
  <c r="J157" i="6"/>
  <c r="N55" i="6"/>
  <c r="J55" i="6"/>
  <c r="U57" i="6"/>
  <c r="F79" i="6"/>
  <c r="E80" i="6"/>
  <c r="T78" i="6"/>
  <c r="U52" i="6"/>
  <c r="E169" i="6"/>
  <c r="I168" i="6"/>
  <c r="I169" i="6" s="1"/>
  <c r="Z72" i="6"/>
  <c r="J79" i="6"/>
  <c r="Z42" i="6"/>
  <c r="U46" i="6"/>
  <c r="U76" i="6"/>
  <c r="F85" i="6"/>
  <c r="E86" i="6"/>
  <c r="Z54" i="6"/>
  <c r="T60" i="6"/>
  <c r="U60" i="6" s="1"/>
  <c r="N66" i="6"/>
  <c r="N67" i="6" s="1"/>
  <c r="N78" i="6"/>
  <c r="N79" i="6" s="1"/>
  <c r="J85" i="6"/>
  <c r="N85" i="6"/>
  <c r="U115" i="6"/>
  <c r="V115" i="6" s="1"/>
  <c r="E43" i="6"/>
  <c r="E67" i="6"/>
  <c r="J109" i="6"/>
  <c r="F121" i="6"/>
  <c r="AE138" i="6"/>
  <c r="I90" i="6"/>
  <c r="I91" i="6" s="1"/>
  <c r="I96" i="6"/>
  <c r="I97" i="6" s="1"/>
  <c r="E133" i="6"/>
  <c r="I132" i="6"/>
  <c r="I133" i="6" s="1"/>
  <c r="E145" i="6"/>
  <c r="I144" i="6"/>
  <c r="N217" i="6"/>
  <c r="J217" i="6"/>
  <c r="F103" i="6"/>
  <c r="E104" i="6"/>
  <c r="I114" i="6"/>
  <c r="I115" i="6" s="1"/>
  <c r="U132" i="6"/>
  <c r="U133" i="6" s="1"/>
  <c r="V133" i="6" s="1"/>
  <c r="U138" i="6"/>
  <c r="U139" i="6" s="1"/>
  <c r="V139" i="6" s="1"/>
  <c r="H175" i="6"/>
  <c r="H176" i="6" s="1"/>
  <c r="G176" i="6"/>
  <c r="E91" i="6"/>
  <c r="Z96" i="6"/>
  <c r="N108" i="6"/>
  <c r="N109" i="6" s="1"/>
  <c r="U147" i="6"/>
  <c r="I150" i="6"/>
  <c r="I151" i="6" s="1"/>
  <c r="E151" i="6"/>
  <c r="T156" i="6"/>
  <c r="E109" i="6"/>
  <c r="N126" i="6"/>
  <c r="N127" i="6" s="1"/>
  <c r="N138" i="6"/>
  <c r="E139" i="6"/>
  <c r="U159" i="6"/>
  <c r="N187" i="6"/>
  <c r="J187" i="6"/>
  <c r="E181" i="6"/>
  <c r="I180" i="6"/>
  <c r="I181" i="6" s="1"/>
  <c r="J193" i="6"/>
  <c r="Z126" i="6"/>
  <c r="Z138" i="6"/>
  <c r="E122" i="6"/>
  <c r="U123" i="6"/>
  <c r="F127" i="6"/>
  <c r="E128" i="6"/>
  <c r="N132" i="6"/>
  <c r="J139" i="6"/>
  <c r="N139" i="6"/>
  <c r="T126" i="6"/>
  <c r="U126" i="6" s="1"/>
  <c r="U127" i="6" s="1"/>
  <c r="V127" i="6" s="1"/>
  <c r="N150" i="6"/>
  <c r="U150" i="6" s="1"/>
  <c r="U151" i="6" s="1"/>
  <c r="V151" i="6" s="1"/>
  <c r="Z168" i="6"/>
  <c r="Z120" i="6"/>
  <c r="U129" i="6"/>
  <c r="F157" i="6"/>
  <c r="E158" i="6"/>
  <c r="I163" i="6"/>
  <c r="U154" i="6"/>
  <c r="T180" i="6"/>
  <c r="N156" i="6"/>
  <c r="N157" i="6" s="1"/>
  <c r="F163" i="6"/>
  <c r="E164" i="6"/>
  <c r="K175" i="6"/>
  <c r="U178" i="6"/>
  <c r="E194" i="6"/>
  <c r="G199" i="6"/>
  <c r="F200" i="6"/>
  <c r="F205" i="6"/>
  <c r="E206" i="6"/>
  <c r="N241" i="6"/>
  <c r="J241" i="6"/>
  <c r="T162" i="6"/>
  <c r="U162" i="6" s="1"/>
  <c r="N168" i="6"/>
  <c r="U168" i="6" s="1"/>
  <c r="U169" i="6" s="1"/>
  <c r="V169" i="6" s="1"/>
  <c r="T174" i="6"/>
  <c r="U174" i="6" s="1"/>
  <c r="U175" i="6" s="1"/>
  <c r="V175" i="6" s="1"/>
  <c r="U183" i="6"/>
  <c r="U190" i="6"/>
  <c r="F229" i="6"/>
  <c r="E230" i="6"/>
  <c r="Z156" i="6"/>
  <c r="N175" i="6"/>
  <c r="N180" i="6"/>
  <c r="F187" i="6"/>
  <c r="E188" i="6"/>
  <c r="AE192" i="6"/>
  <c r="E200" i="6"/>
  <c r="Z234" i="6"/>
  <c r="T186" i="6"/>
  <c r="U186" i="6" s="1"/>
  <c r="U187" i="6" s="1"/>
  <c r="V187" i="6" s="1"/>
  <c r="N192" i="6"/>
  <c r="U192" i="6" s="1"/>
  <c r="U193" i="6" s="1"/>
  <c r="V193" i="6" s="1"/>
  <c r="F194" i="6"/>
  <c r="G193" i="6"/>
  <c r="I252" i="6"/>
  <c r="I253" i="6" s="1"/>
  <c r="E253" i="6"/>
  <c r="F253" i="6" s="1"/>
  <c r="G253" i="6" s="1"/>
  <c r="H253" i="6" s="1"/>
  <c r="Z180" i="6"/>
  <c r="U217" i="6"/>
  <c r="V217" i="6" s="1"/>
  <c r="N204" i="6"/>
  <c r="U204" i="6" s="1"/>
  <c r="U205" i="6" s="1"/>
  <c r="V205" i="6" s="1"/>
  <c r="U214" i="6"/>
  <c r="U238" i="6"/>
  <c r="F211" i="6"/>
  <c r="E212" i="6"/>
  <c r="U210" i="6"/>
  <c r="U211" i="6" s="1"/>
  <c r="V211" i="6" s="1"/>
  <c r="J223" i="6"/>
  <c r="T222" i="6"/>
  <c r="N228" i="6"/>
  <c r="U228" i="6" s="1"/>
  <c r="U229" i="6" s="1"/>
  <c r="V229" i="6" s="1"/>
  <c r="F235" i="6"/>
  <c r="E236" i="6"/>
  <c r="U234" i="6"/>
  <c r="U235" i="6" s="1"/>
  <c r="V235" i="6" s="1"/>
  <c r="J247" i="6"/>
  <c r="N247" i="6"/>
  <c r="T246" i="6"/>
  <c r="U246" i="6" s="1"/>
  <c r="U247" i="6" s="1"/>
  <c r="V247" i="6" s="1"/>
  <c r="J199" i="6"/>
  <c r="N199" i="6"/>
  <c r="T198" i="6"/>
  <c r="U198" i="6" s="1"/>
  <c r="U199" i="6" s="1"/>
  <c r="V199" i="6" s="1"/>
  <c r="N211" i="6"/>
  <c r="J211" i="6"/>
  <c r="N235" i="6"/>
  <c r="J235" i="6"/>
  <c r="Z240" i="6"/>
  <c r="N252" i="6"/>
  <c r="U252" i="6" s="1"/>
  <c r="U253" i="6" s="1"/>
  <c r="V253" i="6" s="1"/>
  <c r="W253" i="6" s="1"/>
  <c r="J205" i="6"/>
  <c r="N205" i="6"/>
  <c r="J229" i="6"/>
  <c r="AE198" i="6"/>
  <c r="U213" i="6"/>
  <c r="F217" i="6"/>
  <c r="E218" i="6"/>
  <c r="N222" i="6"/>
  <c r="N223" i="6" s="1"/>
  <c r="U237" i="6"/>
  <c r="U241" i="6" s="1"/>
  <c r="V241" i="6" s="1"/>
  <c r="F241" i="6"/>
  <c r="E242" i="6"/>
  <c r="E223" i="6"/>
  <c r="E247" i="6"/>
  <c r="H259" i="6" l="1"/>
  <c r="G259" i="6"/>
  <c r="J259" i="6"/>
  <c r="K259" i="6" s="1"/>
  <c r="L259" i="6" s="1"/>
  <c r="M259" i="6" s="1"/>
  <c r="N259" i="6"/>
  <c r="E264" i="6"/>
  <c r="F264" i="6" s="1"/>
  <c r="I263" i="6"/>
  <c r="I264" i="6" s="1"/>
  <c r="U259" i="6"/>
  <c r="V259" i="6" s="1"/>
  <c r="W259" i="6" s="1"/>
  <c r="O223" i="6"/>
  <c r="T223" i="6"/>
  <c r="Z223" i="6" s="1"/>
  <c r="T157" i="6"/>
  <c r="Z157" i="6" s="1"/>
  <c r="O157" i="6"/>
  <c r="T79" i="6"/>
  <c r="Z79" i="6" s="1"/>
  <c r="O79" i="6"/>
  <c r="V170" i="6"/>
  <c r="W169" i="6"/>
  <c r="W241" i="6"/>
  <c r="V242" i="6"/>
  <c r="Y253" i="6"/>
  <c r="X253" i="6"/>
  <c r="T67" i="6"/>
  <c r="Z67" i="6" s="1"/>
  <c r="O67" i="6"/>
  <c r="O109" i="6"/>
  <c r="T109" i="6"/>
  <c r="Z109" i="6" s="1"/>
  <c r="T127" i="6"/>
  <c r="Z127" i="6" s="1"/>
  <c r="O127" i="6"/>
  <c r="V152" i="6"/>
  <c r="W151" i="6"/>
  <c r="W19" i="6"/>
  <c r="V20" i="6"/>
  <c r="V200" i="6"/>
  <c r="W199" i="6"/>
  <c r="O103" i="6"/>
  <c r="T103" i="6"/>
  <c r="Z103" i="6" s="1"/>
  <c r="K205" i="6"/>
  <c r="J206" i="6"/>
  <c r="N163" i="6"/>
  <c r="J163" i="6"/>
  <c r="V140" i="6"/>
  <c r="W139" i="6"/>
  <c r="J91" i="6"/>
  <c r="N91" i="6"/>
  <c r="F116" i="6"/>
  <c r="G115" i="6"/>
  <c r="W103" i="6"/>
  <c r="V104" i="6"/>
  <c r="W50" i="6"/>
  <c r="X49" i="6"/>
  <c r="X50" i="6" s="1"/>
  <c r="Y49" i="6"/>
  <c r="Y50" i="6" s="1"/>
  <c r="U24" i="6"/>
  <c r="U25" i="6" s="1"/>
  <c r="V25" i="6" s="1"/>
  <c r="V194" i="6"/>
  <c r="W193" i="6"/>
  <c r="F139" i="6"/>
  <c r="E140" i="6"/>
  <c r="K121" i="6"/>
  <c r="J122" i="6"/>
  <c r="V188" i="6"/>
  <c r="W187" i="6"/>
  <c r="L175" i="6"/>
  <c r="K176" i="6"/>
  <c r="N193" i="6"/>
  <c r="G121" i="6"/>
  <c r="F122" i="6"/>
  <c r="T49" i="6"/>
  <c r="Z49" i="6" s="1"/>
  <c r="O49" i="6"/>
  <c r="U12" i="6"/>
  <c r="U13" i="6" s="1"/>
  <c r="V13" i="6" s="1"/>
  <c r="H37" i="6"/>
  <c r="H38" i="6" s="1"/>
  <c r="G38" i="6"/>
  <c r="F20" i="6"/>
  <c r="G19" i="6"/>
  <c r="F247" i="6"/>
  <c r="E248" i="6"/>
  <c r="O247" i="6"/>
  <c r="T247" i="6"/>
  <c r="Z247" i="6" s="1"/>
  <c r="J80" i="6"/>
  <c r="K79" i="6"/>
  <c r="K73" i="6"/>
  <c r="J74" i="6"/>
  <c r="V8" i="6"/>
  <c r="W7" i="6"/>
  <c r="F223" i="6"/>
  <c r="E224" i="6"/>
  <c r="T235" i="6"/>
  <c r="Z235" i="6" s="1"/>
  <c r="O235" i="6"/>
  <c r="J248" i="6"/>
  <c r="K247" i="6"/>
  <c r="V212" i="6"/>
  <c r="W211" i="6"/>
  <c r="G229" i="6"/>
  <c r="F230" i="6"/>
  <c r="F164" i="6"/>
  <c r="G163" i="6"/>
  <c r="N181" i="6"/>
  <c r="J181" i="6"/>
  <c r="G103" i="6"/>
  <c r="F104" i="6"/>
  <c r="N133" i="6"/>
  <c r="J133" i="6"/>
  <c r="J110" i="6"/>
  <c r="K109" i="6"/>
  <c r="U61" i="6"/>
  <c r="V61" i="6" s="1"/>
  <c r="K157" i="6"/>
  <c r="J158" i="6"/>
  <c r="U66" i="6"/>
  <c r="U67" i="6" s="1"/>
  <c r="V67" i="6" s="1"/>
  <c r="U91" i="6"/>
  <c r="V91" i="6" s="1"/>
  <c r="O7" i="6"/>
  <c r="T7" i="6"/>
  <c r="Z7" i="6" s="1"/>
  <c r="T205" i="6"/>
  <c r="Z205" i="6" s="1"/>
  <c r="O205" i="6"/>
  <c r="V122" i="6"/>
  <c r="W121" i="6"/>
  <c r="F98" i="6"/>
  <c r="G97" i="6"/>
  <c r="H13" i="6"/>
  <c r="H14" i="6" s="1"/>
  <c r="G14" i="6"/>
  <c r="H25" i="6"/>
  <c r="H26" i="6" s="1"/>
  <c r="G26" i="6"/>
  <c r="V230" i="6"/>
  <c r="W229" i="6"/>
  <c r="V128" i="6"/>
  <c r="W127" i="6"/>
  <c r="O217" i="6"/>
  <c r="T217" i="6"/>
  <c r="Z217" i="6" s="1"/>
  <c r="O85" i="6"/>
  <c r="T85" i="6"/>
  <c r="Z85" i="6" s="1"/>
  <c r="N37" i="6"/>
  <c r="J37" i="6"/>
  <c r="T121" i="6"/>
  <c r="Z121" i="6" s="1"/>
  <c r="O121" i="6"/>
  <c r="J200" i="6"/>
  <c r="K199" i="6"/>
  <c r="V206" i="6"/>
  <c r="W205" i="6"/>
  <c r="T175" i="6"/>
  <c r="Z175" i="6" s="1"/>
  <c r="O175" i="6"/>
  <c r="W133" i="6"/>
  <c r="V134" i="6"/>
  <c r="J86" i="6"/>
  <c r="K85" i="6"/>
  <c r="F56" i="6"/>
  <c r="G55" i="6"/>
  <c r="G217" i="6"/>
  <c r="F218" i="6"/>
  <c r="W217" i="6"/>
  <c r="V218" i="6"/>
  <c r="K241" i="6"/>
  <c r="J242" i="6"/>
  <c r="J140" i="6"/>
  <c r="K139" i="6"/>
  <c r="J115" i="6"/>
  <c r="N115" i="6"/>
  <c r="J56" i="6"/>
  <c r="K55" i="6"/>
  <c r="T73" i="6"/>
  <c r="Z73" i="6" s="1"/>
  <c r="O73" i="6"/>
  <c r="G32" i="6"/>
  <c r="H31" i="6"/>
  <c r="H32" i="6" s="1"/>
  <c r="J224" i="6"/>
  <c r="K223" i="6"/>
  <c r="E146" i="6"/>
  <c r="F145" i="6"/>
  <c r="T55" i="6"/>
  <c r="Z55" i="6" s="1"/>
  <c r="O55" i="6"/>
  <c r="K49" i="6"/>
  <c r="J50" i="6"/>
  <c r="G73" i="6"/>
  <c r="F74" i="6"/>
  <c r="N229" i="6"/>
  <c r="K211" i="6"/>
  <c r="J212" i="6"/>
  <c r="V236" i="6"/>
  <c r="W235" i="6"/>
  <c r="G205" i="6"/>
  <c r="F206" i="6"/>
  <c r="F128" i="6"/>
  <c r="G127" i="6"/>
  <c r="F181" i="6"/>
  <c r="E182" i="6"/>
  <c r="F109" i="6"/>
  <c r="E110" i="6"/>
  <c r="E92" i="6"/>
  <c r="F91" i="6"/>
  <c r="F133" i="6"/>
  <c r="E134" i="6"/>
  <c r="F67" i="6"/>
  <c r="E68" i="6"/>
  <c r="U109" i="6"/>
  <c r="V109" i="6" s="1"/>
  <c r="N19" i="6"/>
  <c r="J19" i="6"/>
  <c r="K127" i="6"/>
  <c r="J128" i="6"/>
  <c r="V44" i="6"/>
  <c r="W43" i="6"/>
  <c r="U97" i="6"/>
  <c r="V97" i="6" s="1"/>
  <c r="G61" i="6"/>
  <c r="F62" i="6"/>
  <c r="K7" i="6"/>
  <c r="J8" i="6"/>
  <c r="G7" i="6"/>
  <c r="F8" i="6"/>
  <c r="O199" i="6"/>
  <c r="T199" i="6"/>
  <c r="Z199" i="6" s="1"/>
  <c r="F151" i="6"/>
  <c r="E152" i="6"/>
  <c r="F80" i="6"/>
  <c r="G79" i="6"/>
  <c r="J25" i="6"/>
  <c r="N25" i="6"/>
  <c r="K61" i="6"/>
  <c r="J62" i="6"/>
  <c r="U222" i="6"/>
  <c r="U223" i="6" s="1"/>
  <c r="V223" i="6" s="1"/>
  <c r="U163" i="6"/>
  <c r="V163" i="6" s="1"/>
  <c r="O139" i="6"/>
  <c r="T139" i="6"/>
  <c r="Z139" i="6" s="1"/>
  <c r="J151" i="6"/>
  <c r="N151" i="6"/>
  <c r="V74" i="6"/>
  <c r="W73" i="6"/>
  <c r="N13" i="6"/>
  <c r="J13" i="6"/>
  <c r="O61" i="6"/>
  <c r="T61" i="6"/>
  <c r="Z61" i="6" s="1"/>
  <c r="V248" i="6"/>
  <c r="W247" i="6"/>
  <c r="F158" i="6"/>
  <c r="G157" i="6"/>
  <c r="I145" i="6"/>
  <c r="U144" i="6"/>
  <c r="U145" i="6" s="1"/>
  <c r="V145" i="6" s="1"/>
  <c r="V86" i="6"/>
  <c r="W85" i="6"/>
  <c r="O31" i="6"/>
  <c r="T31" i="6"/>
  <c r="Z31" i="6" s="1"/>
  <c r="K235" i="6"/>
  <c r="J236" i="6"/>
  <c r="O241" i="6"/>
  <c r="T241" i="6"/>
  <c r="Z241" i="6" s="1"/>
  <c r="J194" i="6"/>
  <c r="K193" i="6"/>
  <c r="K31" i="6"/>
  <c r="J32" i="6"/>
  <c r="G241" i="6"/>
  <c r="F242" i="6"/>
  <c r="K229" i="6"/>
  <c r="J230" i="6"/>
  <c r="T211" i="6"/>
  <c r="Z211" i="6" s="1"/>
  <c r="O211" i="6"/>
  <c r="F212" i="6"/>
  <c r="G211" i="6"/>
  <c r="J253" i="6"/>
  <c r="K253" i="6" s="1"/>
  <c r="L253" i="6" s="1"/>
  <c r="M253" i="6" s="1"/>
  <c r="N253" i="6"/>
  <c r="U180" i="6"/>
  <c r="U181" i="6" s="1"/>
  <c r="V181" i="6" s="1"/>
  <c r="K187" i="6"/>
  <c r="J188" i="6"/>
  <c r="U156" i="6"/>
  <c r="U157" i="6" s="1"/>
  <c r="V157" i="6" s="1"/>
  <c r="F43" i="6"/>
  <c r="E44" i="6"/>
  <c r="J169" i="6"/>
  <c r="N169" i="6"/>
  <c r="U78" i="6"/>
  <c r="U79" i="6" s="1"/>
  <c r="V79" i="6" s="1"/>
  <c r="G49" i="6"/>
  <c r="F50" i="6"/>
  <c r="J68" i="6"/>
  <c r="K67" i="6"/>
  <c r="K103" i="6"/>
  <c r="J104" i="6"/>
  <c r="J43" i="6"/>
  <c r="N43" i="6"/>
  <c r="X31" i="6"/>
  <c r="X32" i="6" s="1"/>
  <c r="W32" i="6"/>
  <c r="Y31" i="6"/>
  <c r="Y32" i="6" s="1"/>
  <c r="F236" i="6"/>
  <c r="G235" i="6"/>
  <c r="H193" i="6"/>
  <c r="H194" i="6" s="1"/>
  <c r="G194" i="6"/>
  <c r="F188" i="6"/>
  <c r="G187" i="6"/>
  <c r="H199" i="6"/>
  <c r="H200" i="6" s="1"/>
  <c r="G200" i="6"/>
  <c r="V116" i="6"/>
  <c r="W115" i="6"/>
  <c r="F169" i="6"/>
  <c r="E170" i="6"/>
  <c r="V56" i="6"/>
  <c r="W55" i="6"/>
  <c r="V38" i="6"/>
  <c r="W37" i="6"/>
  <c r="V176" i="6"/>
  <c r="W175" i="6"/>
  <c r="T187" i="6"/>
  <c r="Z187" i="6" s="1"/>
  <c r="O187" i="6"/>
  <c r="K217" i="6"/>
  <c r="J218" i="6"/>
  <c r="N97" i="6"/>
  <c r="J97" i="6"/>
  <c r="G85" i="6"/>
  <c r="F86" i="6"/>
  <c r="U263" i="6" l="1"/>
  <c r="U264" i="6" s="1"/>
  <c r="V264" i="6" s="1"/>
  <c r="W264" i="6" s="1"/>
  <c r="N264" i="6"/>
  <c r="J264" i="6"/>
  <c r="K264" i="6" s="1"/>
  <c r="L264" i="6" s="1"/>
  <c r="M264" i="6" s="1"/>
  <c r="G264" i="6"/>
  <c r="H264" i="6"/>
  <c r="O259" i="6"/>
  <c r="P259" i="6" s="1"/>
  <c r="Q259" i="6" s="1"/>
  <c r="R259" i="6" s="1"/>
  <c r="S259" i="6" s="1"/>
  <c r="T259" i="6"/>
  <c r="Y259" i="6"/>
  <c r="X259" i="6"/>
  <c r="Y55" i="6"/>
  <c r="Y56" i="6" s="1"/>
  <c r="W56" i="6"/>
  <c r="X55" i="6"/>
  <c r="X56" i="6" s="1"/>
  <c r="J44" i="6"/>
  <c r="K43" i="6"/>
  <c r="T253" i="6"/>
  <c r="Z253" i="6" s="1"/>
  <c r="O253" i="6"/>
  <c r="P253" i="6" s="1"/>
  <c r="Q253" i="6" s="1"/>
  <c r="R253" i="6" s="1"/>
  <c r="S253" i="6" s="1"/>
  <c r="AE199" i="6"/>
  <c r="AF199" i="6" s="1"/>
  <c r="AA199" i="6"/>
  <c r="H103" i="6"/>
  <c r="H104" i="6" s="1"/>
  <c r="G104" i="6"/>
  <c r="P49" i="6"/>
  <c r="O50" i="6"/>
  <c r="P103" i="6"/>
  <c r="O104" i="6"/>
  <c r="G169" i="6"/>
  <c r="F170" i="6"/>
  <c r="J170" i="6"/>
  <c r="K169" i="6"/>
  <c r="Y43" i="6"/>
  <c r="Y44" i="6" s="1"/>
  <c r="X43" i="6"/>
  <c r="X44" i="6" s="1"/>
  <c r="W44" i="6"/>
  <c r="L211" i="6"/>
  <c r="K212" i="6"/>
  <c r="AE85" i="6"/>
  <c r="AF85" i="6" s="1"/>
  <c r="AA85" i="6"/>
  <c r="L157" i="6"/>
  <c r="K158" i="6"/>
  <c r="X169" i="6"/>
  <c r="X170" i="6" s="1"/>
  <c r="Y169" i="6"/>
  <c r="Y170" i="6" s="1"/>
  <c r="W170" i="6"/>
  <c r="Y175" i="6"/>
  <c r="Y176" i="6" s="1"/>
  <c r="X175" i="6"/>
  <c r="X176" i="6" s="1"/>
  <c r="W176" i="6"/>
  <c r="W116" i="6"/>
  <c r="Y115" i="6"/>
  <c r="Y116" i="6" s="1"/>
  <c r="X115" i="6"/>
  <c r="X116" i="6" s="1"/>
  <c r="H235" i="6"/>
  <c r="H236" i="6" s="1"/>
  <c r="G236" i="6"/>
  <c r="L103" i="6"/>
  <c r="K104" i="6"/>
  <c r="H211" i="6"/>
  <c r="H212" i="6" s="1"/>
  <c r="G212" i="6"/>
  <c r="AE31" i="6"/>
  <c r="AF31" i="6" s="1"/>
  <c r="AA31" i="6"/>
  <c r="Y247" i="6"/>
  <c r="Y248" i="6" s="1"/>
  <c r="X247" i="6"/>
  <c r="X248" i="6" s="1"/>
  <c r="W248" i="6"/>
  <c r="T151" i="6"/>
  <c r="Z151" i="6" s="1"/>
  <c r="O151" i="6"/>
  <c r="O25" i="6"/>
  <c r="T25" i="6"/>
  <c r="Z25" i="6" s="1"/>
  <c r="H127" i="6"/>
  <c r="H128" i="6" s="1"/>
  <c r="G128" i="6"/>
  <c r="T229" i="6"/>
  <c r="Z229" i="6" s="1"/>
  <c r="O229" i="6"/>
  <c r="AE55" i="6"/>
  <c r="AF55" i="6" s="1"/>
  <c r="AA55" i="6"/>
  <c r="P73" i="6"/>
  <c r="O74" i="6"/>
  <c r="P85" i="6"/>
  <c r="O86" i="6"/>
  <c r="P205" i="6"/>
  <c r="O206" i="6"/>
  <c r="W61" i="6"/>
  <c r="V62" i="6"/>
  <c r="T181" i="6"/>
  <c r="Z181" i="6" s="1"/>
  <c r="O181" i="6"/>
  <c r="G247" i="6"/>
  <c r="F248" i="6"/>
  <c r="L121" i="6"/>
  <c r="K122" i="6"/>
  <c r="P109" i="6"/>
  <c r="O110" i="6"/>
  <c r="W74" i="6"/>
  <c r="X73" i="6"/>
  <c r="X74" i="6" s="1"/>
  <c r="Y73" i="6"/>
  <c r="Y74" i="6" s="1"/>
  <c r="AE175" i="6"/>
  <c r="AF175" i="6" s="1"/>
  <c r="AA175" i="6"/>
  <c r="W122" i="6"/>
  <c r="X121" i="6"/>
  <c r="X122" i="6" s="1"/>
  <c r="Y121" i="6"/>
  <c r="Y122" i="6" s="1"/>
  <c r="AE127" i="6"/>
  <c r="AF127" i="6" s="1"/>
  <c r="AA127" i="6"/>
  <c r="AE187" i="6"/>
  <c r="AF187" i="6" s="1"/>
  <c r="AA187" i="6"/>
  <c r="F68" i="6"/>
  <c r="G67" i="6"/>
  <c r="W206" i="6"/>
  <c r="Y205" i="6"/>
  <c r="Y206" i="6" s="1"/>
  <c r="X205" i="6"/>
  <c r="X206" i="6" s="1"/>
  <c r="K248" i="6"/>
  <c r="L247" i="6"/>
  <c r="W8" i="6"/>
  <c r="Y7" i="6"/>
  <c r="Y8" i="6" s="1"/>
  <c r="X7" i="6"/>
  <c r="X8" i="6" s="1"/>
  <c r="AA49" i="6"/>
  <c r="AE49" i="6"/>
  <c r="AF49" i="6" s="1"/>
  <c r="AE109" i="6"/>
  <c r="AF109" i="6" s="1"/>
  <c r="AA109" i="6"/>
  <c r="H85" i="6"/>
  <c r="H86" i="6" s="1"/>
  <c r="G86" i="6"/>
  <c r="K68" i="6"/>
  <c r="L67" i="6"/>
  <c r="F44" i="6"/>
  <c r="G43" i="6"/>
  <c r="K32" i="6"/>
  <c r="L31" i="6"/>
  <c r="O32" i="6"/>
  <c r="P31" i="6"/>
  <c r="J152" i="6"/>
  <c r="K151" i="6"/>
  <c r="J26" i="6"/>
  <c r="K25" i="6"/>
  <c r="G8" i="6"/>
  <c r="H7" i="6"/>
  <c r="H8" i="6" s="1"/>
  <c r="G133" i="6"/>
  <c r="F134" i="6"/>
  <c r="F146" i="6"/>
  <c r="G145" i="6"/>
  <c r="AA73" i="6"/>
  <c r="AE73" i="6"/>
  <c r="AF73" i="6" s="1"/>
  <c r="L241" i="6"/>
  <c r="K242" i="6"/>
  <c r="K86" i="6"/>
  <c r="L85" i="6"/>
  <c r="K200" i="6"/>
  <c r="L199" i="6"/>
  <c r="AE217" i="6"/>
  <c r="AF217" i="6" s="1"/>
  <c r="AA217" i="6"/>
  <c r="AA205" i="6"/>
  <c r="AE205" i="6"/>
  <c r="AF205" i="6" s="1"/>
  <c r="K110" i="6"/>
  <c r="L109" i="6"/>
  <c r="H163" i="6"/>
  <c r="H164" i="6" s="1"/>
  <c r="G164" i="6"/>
  <c r="O236" i="6"/>
  <c r="P235" i="6"/>
  <c r="H19" i="6"/>
  <c r="H20" i="6" s="1"/>
  <c r="G20" i="6"/>
  <c r="H121" i="6"/>
  <c r="H122" i="6" s="1"/>
  <c r="G122" i="6"/>
  <c r="K163" i="6"/>
  <c r="J164" i="6"/>
  <c r="P67" i="6"/>
  <c r="O68" i="6"/>
  <c r="O80" i="6"/>
  <c r="P79" i="6"/>
  <c r="L187" i="6"/>
  <c r="K188" i="6"/>
  <c r="O169" i="6"/>
  <c r="T169" i="6"/>
  <c r="Z169" i="6" s="1"/>
  <c r="H157" i="6"/>
  <c r="H158" i="6" s="1"/>
  <c r="G158" i="6"/>
  <c r="K140" i="6"/>
  <c r="L139" i="6"/>
  <c r="P247" i="6"/>
  <c r="O248" i="6"/>
  <c r="X241" i="6"/>
  <c r="X242" i="6" s="1"/>
  <c r="W242" i="6"/>
  <c r="Y241" i="6"/>
  <c r="Y242" i="6" s="1"/>
  <c r="L235" i="6"/>
  <c r="K236" i="6"/>
  <c r="L61" i="6"/>
  <c r="K62" i="6"/>
  <c r="F182" i="6"/>
  <c r="G181" i="6"/>
  <c r="O56" i="6"/>
  <c r="P55" i="6"/>
  <c r="H55" i="6"/>
  <c r="H56" i="6" s="1"/>
  <c r="G56" i="6"/>
  <c r="K181" i="6"/>
  <c r="J182" i="6"/>
  <c r="Y139" i="6"/>
  <c r="Y140" i="6" s="1"/>
  <c r="X139" i="6"/>
  <c r="X140" i="6" s="1"/>
  <c r="W140" i="6"/>
  <c r="K97" i="6"/>
  <c r="J98" i="6"/>
  <c r="X37" i="6"/>
  <c r="X38" i="6" s="1"/>
  <c r="W38" i="6"/>
  <c r="Y37" i="6"/>
  <c r="Y38" i="6" s="1"/>
  <c r="V158" i="6"/>
  <c r="W157" i="6"/>
  <c r="O212" i="6"/>
  <c r="P211" i="6"/>
  <c r="K194" i="6"/>
  <c r="L193" i="6"/>
  <c r="Y85" i="6"/>
  <c r="Y86" i="6" s="1"/>
  <c r="X85" i="6"/>
  <c r="X86" i="6" s="1"/>
  <c r="W86" i="6"/>
  <c r="AE61" i="6"/>
  <c r="AF61" i="6" s="1"/>
  <c r="AA61" i="6"/>
  <c r="AE139" i="6"/>
  <c r="AF139" i="6" s="1"/>
  <c r="AA139" i="6"/>
  <c r="H79" i="6"/>
  <c r="H80" i="6" s="1"/>
  <c r="G80" i="6"/>
  <c r="L127" i="6"/>
  <c r="K128" i="6"/>
  <c r="G91" i="6"/>
  <c r="F92" i="6"/>
  <c r="L55" i="6"/>
  <c r="K56" i="6"/>
  <c r="P217" i="6"/>
  <c r="O218" i="6"/>
  <c r="AE7" i="6"/>
  <c r="AF7" i="6" s="1"/>
  <c r="AA7" i="6"/>
  <c r="AA235" i="6"/>
  <c r="AE235" i="6"/>
  <c r="AF235" i="6" s="1"/>
  <c r="L73" i="6"/>
  <c r="K74" i="6"/>
  <c r="O193" i="6"/>
  <c r="T193" i="6"/>
  <c r="Z193" i="6" s="1"/>
  <c r="F140" i="6"/>
  <c r="G139" i="6"/>
  <c r="X103" i="6"/>
  <c r="X104" i="6" s="1"/>
  <c r="W104" i="6"/>
  <c r="Y103" i="6"/>
  <c r="Y104" i="6" s="1"/>
  <c r="T163" i="6"/>
  <c r="Z163" i="6" s="1"/>
  <c r="O163" i="6"/>
  <c r="W20" i="6"/>
  <c r="Y19" i="6"/>
  <c r="Y20" i="6" s="1"/>
  <c r="X19" i="6"/>
  <c r="X20" i="6" s="1"/>
  <c r="AE67" i="6"/>
  <c r="AF67" i="6" s="1"/>
  <c r="AA67" i="6"/>
  <c r="AE79" i="6"/>
  <c r="AF79" i="6" s="1"/>
  <c r="AA79" i="6"/>
  <c r="H49" i="6"/>
  <c r="H50" i="6" s="1"/>
  <c r="G50" i="6"/>
  <c r="L49" i="6"/>
  <c r="K50" i="6"/>
  <c r="O37" i="6"/>
  <c r="T37" i="6"/>
  <c r="Z37" i="6" s="1"/>
  <c r="K91" i="6"/>
  <c r="J92" i="6"/>
  <c r="H241" i="6"/>
  <c r="H242" i="6" s="1"/>
  <c r="G242" i="6"/>
  <c r="P199" i="6"/>
  <c r="O200" i="6"/>
  <c r="Y199" i="6"/>
  <c r="Y200" i="6" s="1"/>
  <c r="X199" i="6"/>
  <c r="X200" i="6" s="1"/>
  <c r="W200" i="6"/>
  <c r="T97" i="6"/>
  <c r="Z97" i="6" s="1"/>
  <c r="O97" i="6"/>
  <c r="AA211" i="6"/>
  <c r="AE211" i="6"/>
  <c r="AF211" i="6" s="1"/>
  <c r="P61" i="6"/>
  <c r="O62" i="6"/>
  <c r="P139" i="6"/>
  <c r="O140" i="6"/>
  <c r="K8" i="6"/>
  <c r="L7" i="6"/>
  <c r="K19" i="6"/>
  <c r="J20" i="6"/>
  <c r="H205" i="6"/>
  <c r="H206" i="6" s="1"/>
  <c r="G206" i="6"/>
  <c r="K224" i="6"/>
  <c r="L223" i="6"/>
  <c r="X217" i="6"/>
  <c r="X218" i="6" s="1"/>
  <c r="W218" i="6"/>
  <c r="Y217" i="6"/>
  <c r="Y218" i="6" s="1"/>
  <c r="P121" i="6"/>
  <c r="O122" i="6"/>
  <c r="Y127" i="6"/>
  <c r="Y128" i="6" s="1"/>
  <c r="X127" i="6"/>
  <c r="X128" i="6" s="1"/>
  <c r="W128" i="6"/>
  <c r="P7" i="6"/>
  <c r="O8" i="6"/>
  <c r="J134" i="6"/>
  <c r="K133" i="6"/>
  <c r="L79" i="6"/>
  <c r="K80" i="6"/>
  <c r="X193" i="6"/>
  <c r="X194" i="6" s="1"/>
  <c r="Y193" i="6"/>
  <c r="Y194" i="6" s="1"/>
  <c r="W194" i="6"/>
  <c r="G116" i="6"/>
  <c r="H115" i="6"/>
  <c r="H116" i="6" s="1"/>
  <c r="Y151" i="6"/>
  <c r="Y152" i="6" s="1"/>
  <c r="X151" i="6"/>
  <c r="X152" i="6" s="1"/>
  <c r="W152" i="6"/>
  <c r="P157" i="6"/>
  <c r="O158" i="6"/>
  <c r="AE241" i="6"/>
  <c r="AF241" i="6" s="1"/>
  <c r="AA241" i="6"/>
  <c r="J14" i="6"/>
  <c r="K13" i="6"/>
  <c r="H73" i="6"/>
  <c r="H74" i="6" s="1"/>
  <c r="G74" i="6"/>
  <c r="T115" i="6"/>
  <c r="Z115" i="6" s="1"/>
  <c r="O115" i="6"/>
  <c r="X133" i="6"/>
  <c r="X134" i="6" s="1"/>
  <c r="Y133" i="6"/>
  <c r="Y134" i="6" s="1"/>
  <c r="W134" i="6"/>
  <c r="H97" i="6"/>
  <c r="H98" i="6" s="1"/>
  <c r="G98" i="6"/>
  <c r="H229" i="6"/>
  <c r="H230" i="6" s="1"/>
  <c r="G230" i="6"/>
  <c r="M175" i="6"/>
  <c r="M176" i="6" s="1"/>
  <c r="L176" i="6"/>
  <c r="H187" i="6"/>
  <c r="H188" i="6" s="1"/>
  <c r="G188" i="6"/>
  <c r="V146" i="6"/>
  <c r="W145" i="6"/>
  <c r="W163" i="6"/>
  <c r="V164" i="6"/>
  <c r="O19" i="6"/>
  <c r="T19" i="6"/>
  <c r="Z19" i="6" s="1"/>
  <c r="W236" i="6"/>
  <c r="Y235" i="6"/>
  <c r="Y236" i="6" s="1"/>
  <c r="X235" i="6"/>
  <c r="X236" i="6" s="1"/>
  <c r="AA121" i="6"/>
  <c r="AE121" i="6"/>
  <c r="AF121" i="6" s="1"/>
  <c r="V92" i="6"/>
  <c r="W91" i="6"/>
  <c r="O133" i="6"/>
  <c r="T133" i="6"/>
  <c r="Z133" i="6" s="1"/>
  <c r="G223" i="6"/>
  <c r="F224" i="6"/>
  <c r="L205" i="6"/>
  <c r="K206" i="6"/>
  <c r="AA157" i="6"/>
  <c r="AE157" i="6"/>
  <c r="AF157" i="6" s="1"/>
  <c r="L217" i="6"/>
  <c r="K218" i="6"/>
  <c r="O43" i="6"/>
  <c r="T43" i="6"/>
  <c r="Z43" i="6" s="1"/>
  <c r="V80" i="6"/>
  <c r="W79" i="6"/>
  <c r="V182" i="6"/>
  <c r="W181" i="6"/>
  <c r="L229" i="6"/>
  <c r="K230" i="6"/>
  <c r="P241" i="6"/>
  <c r="O242" i="6"/>
  <c r="J145" i="6"/>
  <c r="N145" i="6"/>
  <c r="T13" i="6"/>
  <c r="Z13" i="6" s="1"/>
  <c r="O13" i="6"/>
  <c r="V224" i="6"/>
  <c r="W223" i="6"/>
  <c r="G151" i="6"/>
  <c r="F152" i="6"/>
  <c r="H61" i="6"/>
  <c r="H62" i="6" s="1"/>
  <c r="G62" i="6"/>
  <c r="V110" i="6"/>
  <c r="W109" i="6"/>
  <c r="G109" i="6"/>
  <c r="F110" i="6"/>
  <c r="J116" i="6"/>
  <c r="K115" i="6"/>
  <c r="H217" i="6"/>
  <c r="H218" i="6" s="1"/>
  <c r="G218" i="6"/>
  <c r="P175" i="6"/>
  <c r="O176" i="6"/>
  <c r="J38" i="6"/>
  <c r="K37" i="6"/>
  <c r="W230" i="6"/>
  <c r="Y229" i="6"/>
  <c r="Y230" i="6" s="1"/>
  <c r="X229" i="6"/>
  <c r="X230" i="6" s="1"/>
  <c r="V68" i="6"/>
  <c r="W67" i="6"/>
  <c r="W212" i="6"/>
  <c r="Y211" i="6"/>
  <c r="Y212" i="6" s="1"/>
  <c r="X211" i="6"/>
  <c r="X212" i="6" s="1"/>
  <c r="AE247" i="6"/>
  <c r="AF247" i="6" s="1"/>
  <c r="AA247" i="6"/>
  <c r="W13" i="6"/>
  <c r="V14" i="6"/>
  <c r="X187" i="6"/>
  <c r="X188" i="6" s="1"/>
  <c r="Y187" i="6"/>
  <c r="Y188" i="6" s="1"/>
  <c r="W188" i="6"/>
  <c r="V26" i="6"/>
  <c r="W25" i="6"/>
  <c r="T91" i="6"/>
  <c r="Z91" i="6" s="1"/>
  <c r="O91" i="6"/>
  <c r="AE103" i="6"/>
  <c r="AF103" i="6" s="1"/>
  <c r="AA103" i="6"/>
  <c r="O128" i="6"/>
  <c r="P127" i="6"/>
  <c r="AE223" i="6"/>
  <c r="AF223" i="6" s="1"/>
  <c r="AA223" i="6"/>
  <c r="P187" i="6"/>
  <c r="O188" i="6"/>
  <c r="V98" i="6"/>
  <c r="W97" i="6"/>
  <c r="P223" i="6"/>
  <c r="O224" i="6"/>
  <c r="Z259" i="6" l="1"/>
  <c r="Y264" i="6"/>
  <c r="X264" i="6"/>
  <c r="T264" i="6"/>
  <c r="O264" i="6"/>
  <c r="P264" i="6" s="1"/>
  <c r="Q264" i="6" s="1"/>
  <c r="R264" i="6" s="1"/>
  <c r="S264" i="6" s="1"/>
  <c r="AA91" i="6"/>
  <c r="AE91" i="6"/>
  <c r="AF91" i="6" s="1"/>
  <c r="AF212" i="6"/>
  <c r="AG211" i="6"/>
  <c r="M187" i="6"/>
  <c r="M188" i="6" s="1"/>
  <c r="L188" i="6"/>
  <c r="AA32" i="6"/>
  <c r="AB31" i="6"/>
  <c r="AA193" i="6"/>
  <c r="AE193" i="6"/>
  <c r="AF193" i="6" s="1"/>
  <c r="P80" i="6"/>
  <c r="Q79" i="6"/>
  <c r="AA104" i="6"/>
  <c r="AB103" i="6"/>
  <c r="Y67" i="6"/>
  <c r="Y68" i="6" s="1"/>
  <c r="X67" i="6"/>
  <c r="X68" i="6" s="1"/>
  <c r="W68" i="6"/>
  <c r="AE13" i="6"/>
  <c r="AF13" i="6" s="1"/>
  <c r="AA13" i="6"/>
  <c r="AA158" i="6"/>
  <c r="AB157" i="6"/>
  <c r="Q139" i="6"/>
  <c r="P140" i="6"/>
  <c r="T145" i="6"/>
  <c r="Z145" i="6" s="1"/>
  <c r="O145" i="6"/>
  <c r="Y79" i="6"/>
  <c r="Y80" i="6" s="1"/>
  <c r="W80" i="6"/>
  <c r="X79" i="6"/>
  <c r="X80" i="6" s="1"/>
  <c r="AF122" i="6"/>
  <c r="AG121" i="6"/>
  <c r="X163" i="6"/>
  <c r="X164" i="6" s="1"/>
  <c r="Y163" i="6"/>
  <c r="Y164" i="6" s="1"/>
  <c r="W164" i="6"/>
  <c r="P37" i="6"/>
  <c r="O38" i="6"/>
  <c r="AF68" i="6"/>
  <c r="AG67" i="6"/>
  <c r="AA236" i="6"/>
  <c r="AB235" i="6"/>
  <c r="H91" i="6"/>
  <c r="H92" i="6" s="1"/>
  <c r="G92" i="6"/>
  <c r="AF62" i="6"/>
  <c r="AG61" i="6"/>
  <c r="W158" i="6"/>
  <c r="X157" i="6"/>
  <c r="X158" i="6" s="1"/>
  <c r="Y157" i="6"/>
  <c r="Y158" i="6" s="1"/>
  <c r="H181" i="6"/>
  <c r="H182" i="6" s="1"/>
  <c r="G182" i="6"/>
  <c r="P169" i="6"/>
  <c r="O170" i="6"/>
  <c r="L163" i="6"/>
  <c r="K164" i="6"/>
  <c r="AB175" i="6"/>
  <c r="AA176" i="6"/>
  <c r="L122" i="6"/>
  <c r="M121" i="6"/>
  <c r="M122" i="6" s="1"/>
  <c r="Q205" i="6"/>
  <c r="P206" i="6"/>
  <c r="AA229" i="6"/>
  <c r="AE229" i="6"/>
  <c r="AF229" i="6" s="1"/>
  <c r="H169" i="6"/>
  <c r="H170" i="6" s="1"/>
  <c r="G170" i="6"/>
  <c r="AF200" i="6"/>
  <c r="AG199" i="6"/>
  <c r="K116" i="6"/>
  <c r="L115" i="6"/>
  <c r="L50" i="6"/>
  <c r="M49" i="6"/>
  <c r="M50" i="6" s="1"/>
  <c r="M127" i="6"/>
  <c r="M128" i="6" s="1"/>
  <c r="L128" i="6"/>
  <c r="Q247" i="6"/>
  <c r="P248" i="6"/>
  <c r="H247" i="6"/>
  <c r="H248" i="6" s="1"/>
  <c r="G248" i="6"/>
  <c r="L62" i="6"/>
  <c r="M61" i="6"/>
  <c r="M62" i="6" s="1"/>
  <c r="Q175" i="6"/>
  <c r="P176" i="6"/>
  <c r="AG103" i="6"/>
  <c r="AF104" i="6"/>
  <c r="P91" i="6"/>
  <c r="O92" i="6"/>
  <c r="Y13" i="6"/>
  <c r="Y14" i="6" s="1"/>
  <c r="X13" i="6"/>
  <c r="X14" i="6" s="1"/>
  <c r="W14" i="6"/>
  <c r="J146" i="6"/>
  <c r="K145" i="6"/>
  <c r="L206" i="6"/>
  <c r="M205" i="6"/>
  <c r="M206" i="6" s="1"/>
  <c r="AB121" i="6"/>
  <c r="AA122" i="6"/>
  <c r="W146" i="6"/>
  <c r="Y145" i="6"/>
  <c r="Y146" i="6" s="1"/>
  <c r="X145" i="6"/>
  <c r="X146" i="6" s="1"/>
  <c r="M79" i="6"/>
  <c r="M80" i="6" s="1"/>
  <c r="L80" i="6"/>
  <c r="P62" i="6"/>
  <c r="Q61" i="6"/>
  <c r="H139" i="6"/>
  <c r="H140" i="6" s="1"/>
  <c r="G140" i="6"/>
  <c r="AA8" i="6"/>
  <c r="AB7" i="6"/>
  <c r="M109" i="6"/>
  <c r="M110" i="6" s="1"/>
  <c r="L110" i="6"/>
  <c r="M85" i="6"/>
  <c r="M86" i="6" s="1"/>
  <c r="L86" i="6"/>
  <c r="P32" i="6"/>
  <c r="Q31" i="6"/>
  <c r="AA188" i="6"/>
  <c r="AB187" i="6"/>
  <c r="AF176" i="6"/>
  <c r="AG175" i="6"/>
  <c r="M211" i="6"/>
  <c r="M212" i="6" s="1"/>
  <c r="L212" i="6"/>
  <c r="L133" i="6"/>
  <c r="K134" i="6"/>
  <c r="AG187" i="6"/>
  <c r="AF188" i="6"/>
  <c r="Q85" i="6"/>
  <c r="P86" i="6"/>
  <c r="P104" i="6"/>
  <c r="Q103" i="6"/>
  <c r="AA224" i="6"/>
  <c r="AB223" i="6"/>
  <c r="H151" i="6"/>
  <c r="H152" i="6" s="1"/>
  <c r="G152" i="6"/>
  <c r="AA110" i="6"/>
  <c r="AB109" i="6"/>
  <c r="AA128" i="6"/>
  <c r="AB127" i="6"/>
  <c r="P181" i="6"/>
  <c r="O182" i="6"/>
  <c r="AA25" i="6"/>
  <c r="AE25" i="6"/>
  <c r="AF25" i="6" s="1"/>
  <c r="K44" i="6"/>
  <c r="L43" i="6"/>
  <c r="AF224" i="6"/>
  <c r="AG223" i="6"/>
  <c r="K38" i="6"/>
  <c r="L37" i="6"/>
  <c r="Y223" i="6"/>
  <c r="Y224" i="6" s="1"/>
  <c r="X223" i="6"/>
  <c r="X224" i="6" s="1"/>
  <c r="W224" i="6"/>
  <c r="AE133" i="6"/>
  <c r="AF133" i="6" s="1"/>
  <c r="AA133" i="6"/>
  <c r="AA242" i="6"/>
  <c r="AB241" i="6"/>
  <c r="L8" i="6"/>
  <c r="M7" i="6"/>
  <c r="M8" i="6" s="1"/>
  <c r="O98" i="6"/>
  <c r="P97" i="6"/>
  <c r="P163" i="6"/>
  <c r="O164" i="6"/>
  <c r="O194" i="6"/>
  <c r="P193" i="6"/>
  <c r="P218" i="6"/>
  <c r="Q217" i="6"/>
  <c r="L194" i="6"/>
  <c r="M193" i="6"/>
  <c r="M194" i="6" s="1"/>
  <c r="AB205" i="6"/>
  <c r="AA206" i="6"/>
  <c r="M241" i="6"/>
  <c r="M242" i="6" s="1"/>
  <c r="L242" i="6"/>
  <c r="AF110" i="6"/>
  <c r="AG109" i="6"/>
  <c r="AF128" i="6"/>
  <c r="AG127" i="6"/>
  <c r="AA181" i="6"/>
  <c r="AE181" i="6"/>
  <c r="AF181" i="6" s="1"/>
  <c r="Q73" i="6"/>
  <c r="P74" i="6"/>
  <c r="P25" i="6"/>
  <c r="O26" i="6"/>
  <c r="Q49" i="6"/>
  <c r="P50" i="6"/>
  <c r="AF248" i="6"/>
  <c r="AG247" i="6"/>
  <c r="P43" i="6"/>
  <c r="O44" i="6"/>
  <c r="M139" i="6"/>
  <c r="M140" i="6" s="1"/>
  <c r="L140" i="6"/>
  <c r="M31" i="6"/>
  <c r="M32" i="6" s="1"/>
  <c r="L32" i="6"/>
  <c r="AF32" i="6"/>
  <c r="AG31" i="6"/>
  <c r="P128" i="6"/>
  <c r="Q127" i="6"/>
  <c r="H109" i="6"/>
  <c r="H110" i="6" s="1"/>
  <c r="G110" i="6"/>
  <c r="L230" i="6"/>
  <c r="M229" i="6"/>
  <c r="M230" i="6" s="1"/>
  <c r="M217" i="6"/>
  <c r="M218" i="6" s="1"/>
  <c r="L218" i="6"/>
  <c r="P133" i="6"/>
  <c r="O134" i="6"/>
  <c r="AA19" i="6"/>
  <c r="AE19" i="6"/>
  <c r="AF19" i="6" s="1"/>
  <c r="AF242" i="6"/>
  <c r="AG241" i="6"/>
  <c r="Q7" i="6"/>
  <c r="P8" i="6"/>
  <c r="AA97" i="6"/>
  <c r="AE97" i="6"/>
  <c r="AF97" i="6" s="1"/>
  <c r="AA80" i="6"/>
  <c r="AB79" i="6"/>
  <c r="AE163" i="6"/>
  <c r="AF163" i="6" s="1"/>
  <c r="AA163" i="6"/>
  <c r="AA140" i="6"/>
  <c r="AB139" i="6"/>
  <c r="M235" i="6"/>
  <c r="M236" i="6" s="1"/>
  <c r="L236" i="6"/>
  <c r="P236" i="6"/>
  <c r="Q235" i="6"/>
  <c r="AA218" i="6"/>
  <c r="AB217" i="6"/>
  <c r="AF74" i="6"/>
  <c r="AG73" i="6"/>
  <c r="K26" i="6"/>
  <c r="L25" i="6"/>
  <c r="H43" i="6"/>
  <c r="H44" i="6" s="1"/>
  <c r="G44" i="6"/>
  <c r="AF50" i="6"/>
  <c r="AG49" i="6"/>
  <c r="AA56" i="6"/>
  <c r="AB55" i="6"/>
  <c r="P151" i="6"/>
  <c r="O152" i="6"/>
  <c r="L158" i="6"/>
  <c r="M157" i="6"/>
  <c r="M158" i="6" s="1"/>
  <c r="K170" i="6"/>
  <c r="L169" i="6"/>
  <c r="AA248" i="6"/>
  <c r="AB247" i="6"/>
  <c r="AE43" i="6"/>
  <c r="AF43" i="6" s="1"/>
  <c r="AA43" i="6"/>
  <c r="L13" i="6"/>
  <c r="K14" i="6"/>
  <c r="Q199" i="6"/>
  <c r="P200" i="6"/>
  <c r="M247" i="6"/>
  <c r="M248" i="6" s="1"/>
  <c r="L248" i="6"/>
  <c r="H223" i="6"/>
  <c r="H224" i="6" s="1"/>
  <c r="G224" i="6"/>
  <c r="L19" i="6"/>
  <c r="K20" i="6"/>
  <c r="L181" i="6"/>
  <c r="K182" i="6"/>
  <c r="AF206" i="6"/>
  <c r="AG205" i="6"/>
  <c r="Q223" i="6"/>
  <c r="P224" i="6"/>
  <c r="Y109" i="6"/>
  <c r="Y110" i="6" s="1"/>
  <c r="X109" i="6"/>
  <c r="X110" i="6" s="1"/>
  <c r="W110" i="6"/>
  <c r="O14" i="6"/>
  <c r="P13" i="6"/>
  <c r="W182" i="6"/>
  <c r="X181" i="6"/>
  <c r="X182" i="6" s="1"/>
  <c r="Y181" i="6"/>
  <c r="Y182" i="6" s="1"/>
  <c r="AF158" i="6"/>
  <c r="AG157" i="6"/>
  <c r="W92" i="6"/>
  <c r="Y91" i="6"/>
  <c r="Y92" i="6" s="1"/>
  <c r="X91" i="6"/>
  <c r="X92" i="6" s="1"/>
  <c r="P19" i="6"/>
  <c r="O20" i="6"/>
  <c r="P115" i="6"/>
  <c r="O116" i="6"/>
  <c r="M223" i="6"/>
  <c r="M224" i="6" s="1"/>
  <c r="L224" i="6"/>
  <c r="L91" i="6"/>
  <c r="K92" i="6"/>
  <c r="AF80" i="6"/>
  <c r="AG79" i="6"/>
  <c r="L74" i="6"/>
  <c r="M73" i="6"/>
  <c r="M74" i="6" s="1"/>
  <c r="M55" i="6"/>
  <c r="M56" i="6" s="1"/>
  <c r="L56" i="6"/>
  <c r="AF140" i="6"/>
  <c r="AG139" i="6"/>
  <c r="P212" i="6"/>
  <c r="Q211" i="6"/>
  <c r="L97" i="6"/>
  <c r="K98" i="6"/>
  <c r="P56" i="6"/>
  <c r="Q55" i="6"/>
  <c r="Q67" i="6"/>
  <c r="P68" i="6"/>
  <c r="AF218" i="6"/>
  <c r="AG217" i="6"/>
  <c r="AB73" i="6"/>
  <c r="AA74" i="6"/>
  <c r="AB49" i="6"/>
  <c r="AA50" i="6"/>
  <c r="Q109" i="6"/>
  <c r="P110" i="6"/>
  <c r="X61" i="6"/>
  <c r="X62" i="6" s="1"/>
  <c r="W62" i="6"/>
  <c r="Y61" i="6"/>
  <c r="Y62" i="6" s="1"/>
  <c r="AF56" i="6"/>
  <c r="AG55" i="6"/>
  <c r="AE151" i="6"/>
  <c r="AF151" i="6" s="1"/>
  <c r="AA151" i="6"/>
  <c r="AA86" i="6"/>
  <c r="AB85" i="6"/>
  <c r="P188" i="6"/>
  <c r="Q187" i="6"/>
  <c r="Q121" i="6"/>
  <c r="P122" i="6"/>
  <c r="AF8" i="6"/>
  <c r="AG7" i="6"/>
  <c r="H133" i="6"/>
  <c r="H134" i="6" s="1"/>
  <c r="G134" i="6"/>
  <c r="AA253" i="6"/>
  <c r="AB253" i="6" s="1"/>
  <c r="AC253" i="6" s="1"/>
  <c r="AD253" i="6" s="1"/>
  <c r="AE253" i="6"/>
  <c r="AF253" i="6" s="1"/>
  <c r="AG253" i="6" s="1"/>
  <c r="AH253" i="6" s="1"/>
  <c r="AI253" i="6" s="1"/>
  <c r="AJ253" i="6" s="1"/>
  <c r="X25" i="6"/>
  <c r="X26" i="6" s="1"/>
  <c r="W26" i="6"/>
  <c r="Y25" i="6"/>
  <c r="Y26" i="6" s="1"/>
  <c r="P242" i="6"/>
  <c r="Q241" i="6"/>
  <c r="AA212" i="6"/>
  <c r="AB211" i="6"/>
  <c r="W98" i="6"/>
  <c r="Y97" i="6"/>
  <c r="Y98" i="6" s="1"/>
  <c r="X97" i="6"/>
  <c r="X98" i="6" s="1"/>
  <c r="AA115" i="6"/>
  <c r="AE115" i="6"/>
  <c r="AF115" i="6" s="1"/>
  <c r="P158" i="6"/>
  <c r="Q157" i="6"/>
  <c r="AA37" i="6"/>
  <c r="AE37" i="6"/>
  <c r="AF37" i="6" s="1"/>
  <c r="AA68" i="6"/>
  <c r="AB67" i="6"/>
  <c r="AF236" i="6"/>
  <c r="AG235" i="6"/>
  <c r="AA62" i="6"/>
  <c r="AB61" i="6"/>
  <c r="AE169" i="6"/>
  <c r="AF169" i="6" s="1"/>
  <c r="AA169" i="6"/>
  <c r="M199" i="6"/>
  <c r="M200" i="6" s="1"/>
  <c r="L200" i="6"/>
  <c r="G146" i="6"/>
  <c r="H145" i="6"/>
  <c r="H146" i="6" s="1"/>
  <c r="L151" i="6"/>
  <c r="K152" i="6"/>
  <c r="M67" i="6"/>
  <c r="M68" i="6" s="1"/>
  <c r="L68" i="6"/>
  <c r="H67" i="6"/>
  <c r="H68" i="6" s="1"/>
  <c r="G68" i="6"/>
  <c r="P229" i="6"/>
  <c r="O230" i="6"/>
  <c r="M103" i="6"/>
  <c r="M104" i="6" s="1"/>
  <c r="L104" i="6"/>
  <c r="AF86" i="6"/>
  <c r="AG85" i="6"/>
  <c r="AA200" i="6"/>
  <c r="AB199" i="6"/>
  <c r="AF254" i="6"/>
  <c r="AE259" i="6" l="1"/>
  <c r="AA259" i="6"/>
  <c r="AB259" i="6" s="1"/>
  <c r="AC259" i="6" s="1"/>
  <c r="AD259" i="6" s="1"/>
  <c r="Z264" i="6"/>
  <c r="AG80" i="6"/>
  <c r="AH79" i="6"/>
  <c r="AF44" i="6"/>
  <c r="AG43" i="6"/>
  <c r="Q104" i="6"/>
  <c r="R103" i="6"/>
  <c r="AB122" i="6"/>
  <c r="AC121" i="6"/>
  <c r="L152" i="6"/>
  <c r="M151" i="6"/>
  <c r="M152" i="6" s="1"/>
  <c r="AH139" i="6"/>
  <c r="AG140" i="6"/>
  <c r="Q13" i="6"/>
  <c r="P14" i="6"/>
  <c r="R7" i="6"/>
  <c r="Q8" i="6"/>
  <c r="AA182" i="6"/>
  <c r="AB181" i="6"/>
  <c r="P164" i="6"/>
  <c r="Q163" i="6"/>
  <c r="AH175" i="6"/>
  <c r="AG176" i="6"/>
  <c r="AH199" i="6"/>
  <c r="AG200" i="6"/>
  <c r="AG236" i="6"/>
  <c r="AH235" i="6"/>
  <c r="AF116" i="6"/>
  <c r="AG115" i="6"/>
  <c r="AH7" i="6"/>
  <c r="AG8" i="6"/>
  <c r="AB151" i="6"/>
  <c r="AA152" i="6"/>
  <c r="R109" i="6"/>
  <c r="Q110" i="6"/>
  <c r="R67" i="6"/>
  <c r="Q68" i="6"/>
  <c r="L92" i="6"/>
  <c r="M91" i="6"/>
  <c r="M92" i="6" s="1"/>
  <c r="M169" i="6"/>
  <c r="M170" i="6" s="1"/>
  <c r="L170" i="6"/>
  <c r="AG50" i="6"/>
  <c r="AH49" i="6"/>
  <c r="AB218" i="6"/>
  <c r="AC217" i="6"/>
  <c r="AA164" i="6"/>
  <c r="AB163" i="6"/>
  <c r="AG242" i="6"/>
  <c r="AH241" i="6"/>
  <c r="AH127" i="6"/>
  <c r="AG128" i="6"/>
  <c r="P98" i="6"/>
  <c r="Q97" i="6"/>
  <c r="R85" i="6"/>
  <c r="Q86" i="6"/>
  <c r="K146" i="6"/>
  <c r="L145" i="6"/>
  <c r="AG104" i="6"/>
  <c r="AH103" i="6"/>
  <c r="R247" i="6"/>
  <c r="Q248" i="6"/>
  <c r="AC235" i="6"/>
  <c r="AB236" i="6"/>
  <c r="AA38" i="6"/>
  <c r="AB37" i="6"/>
  <c r="Q151" i="6"/>
  <c r="P152" i="6"/>
  <c r="AA98" i="6"/>
  <c r="AB97" i="6"/>
  <c r="AC127" i="6"/>
  <c r="AB128" i="6"/>
  <c r="Q62" i="6"/>
  <c r="R61" i="6"/>
  <c r="L116" i="6"/>
  <c r="M115" i="6"/>
  <c r="M116" i="6" s="1"/>
  <c r="AB206" i="6"/>
  <c r="AC205" i="6"/>
  <c r="AF134" i="6"/>
  <c r="AG133" i="6"/>
  <c r="M43" i="6"/>
  <c r="M44" i="6" s="1"/>
  <c r="L44" i="6"/>
  <c r="AB110" i="6"/>
  <c r="AC109" i="6"/>
  <c r="AB32" i="6"/>
  <c r="AC31" i="6"/>
  <c r="Q229" i="6"/>
  <c r="P230" i="6"/>
  <c r="AA116" i="6"/>
  <c r="AB115" i="6"/>
  <c r="AF152" i="6"/>
  <c r="AG151" i="6"/>
  <c r="R55" i="6"/>
  <c r="Q56" i="6"/>
  <c r="L182" i="6"/>
  <c r="M181" i="6"/>
  <c r="M182" i="6" s="1"/>
  <c r="R199" i="6"/>
  <c r="Q200" i="6"/>
  <c r="AG163" i="6"/>
  <c r="AF164" i="6"/>
  <c r="R49" i="6"/>
  <c r="Q50" i="6"/>
  <c r="AF26" i="6"/>
  <c r="AG25" i="6"/>
  <c r="AC187" i="6"/>
  <c r="AB188" i="6"/>
  <c r="AB8" i="6"/>
  <c r="AC7" i="6"/>
  <c r="AG122" i="6"/>
  <c r="AH121" i="6"/>
  <c r="R139" i="6"/>
  <c r="Q140" i="6"/>
  <c r="AB104" i="6"/>
  <c r="AC103" i="6"/>
  <c r="R211" i="6"/>
  <c r="Q212" i="6"/>
  <c r="R73" i="6"/>
  <c r="Q74" i="6"/>
  <c r="Q242" i="6"/>
  <c r="R241" i="6"/>
  <c r="AE145" i="6"/>
  <c r="AF145" i="6" s="1"/>
  <c r="AA145" i="6"/>
  <c r="AB200" i="6"/>
  <c r="AC199" i="6"/>
  <c r="AC67" i="6"/>
  <c r="AB68" i="6"/>
  <c r="AH55" i="6"/>
  <c r="AG56" i="6"/>
  <c r="AB50" i="6"/>
  <c r="AC49" i="6"/>
  <c r="AG158" i="6"/>
  <c r="AH157" i="6"/>
  <c r="R235" i="6"/>
  <c r="Q236" i="6"/>
  <c r="AC79" i="6"/>
  <c r="AB80" i="6"/>
  <c r="AF20" i="6"/>
  <c r="AG19" i="6"/>
  <c r="AH109" i="6"/>
  <c r="AG110" i="6"/>
  <c r="Q218" i="6"/>
  <c r="R217" i="6"/>
  <c r="AB25" i="6"/>
  <c r="AA26" i="6"/>
  <c r="AG188" i="6"/>
  <c r="AH187" i="6"/>
  <c r="R175" i="6"/>
  <c r="Q176" i="6"/>
  <c r="AC175" i="6"/>
  <c r="AB176" i="6"/>
  <c r="AH67" i="6"/>
  <c r="AG68" i="6"/>
  <c r="AB158" i="6"/>
  <c r="AC157" i="6"/>
  <c r="L20" i="6"/>
  <c r="M19" i="6"/>
  <c r="M20" i="6" s="1"/>
  <c r="R121" i="6"/>
  <c r="Q122" i="6"/>
  <c r="M13" i="6"/>
  <c r="M14" i="6" s="1"/>
  <c r="L14" i="6"/>
  <c r="AA20" i="6"/>
  <c r="AB19" i="6"/>
  <c r="Q25" i="6"/>
  <c r="P26" i="6"/>
  <c r="M37" i="6"/>
  <c r="M38" i="6" s="1"/>
  <c r="L38" i="6"/>
  <c r="AB224" i="6"/>
  <c r="AC223" i="6"/>
  <c r="R31" i="6"/>
  <c r="Q32" i="6"/>
  <c r="AF230" i="6"/>
  <c r="AG229" i="6"/>
  <c r="R79" i="6"/>
  <c r="Q80" i="6"/>
  <c r="AG212" i="6"/>
  <c r="AH211" i="6"/>
  <c r="AH85" i="6"/>
  <c r="AG86" i="6"/>
  <c r="AA170" i="6"/>
  <c r="AB169" i="6"/>
  <c r="AF38" i="6"/>
  <c r="AG37" i="6"/>
  <c r="Q188" i="6"/>
  <c r="R187" i="6"/>
  <c r="AB74" i="6"/>
  <c r="AC73" i="6"/>
  <c r="M97" i="6"/>
  <c r="M98" i="6" s="1"/>
  <c r="L98" i="6"/>
  <c r="Q115" i="6"/>
  <c r="P116" i="6"/>
  <c r="AA44" i="6"/>
  <c r="AB43" i="6"/>
  <c r="M25" i="6"/>
  <c r="M26" i="6" s="1"/>
  <c r="L26" i="6"/>
  <c r="AF98" i="6"/>
  <c r="AG97" i="6"/>
  <c r="R127" i="6"/>
  <c r="Q128" i="6"/>
  <c r="P194" i="6"/>
  <c r="Q193" i="6"/>
  <c r="AB242" i="6"/>
  <c r="AC241" i="6"/>
  <c r="P182" i="6"/>
  <c r="Q181" i="6"/>
  <c r="M133" i="6"/>
  <c r="M134" i="6" s="1"/>
  <c r="L134" i="6"/>
  <c r="AB229" i="6"/>
  <c r="AA230" i="6"/>
  <c r="M163" i="6"/>
  <c r="M164" i="6" s="1"/>
  <c r="L164" i="6"/>
  <c r="AG62" i="6"/>
  <c r="AH61" i="6"/>
  <c r="AB13" i="6"/>
  <c r="AA14" i="6"/>
  <c r="AF170" i="6"/>
  <c r="AG169" i="6"/>
  <c r="AC211" i="6"/>
  <c r="AB212" i="6"/>
  <c r="AG218" i="6"/>
  <c r="AH217" i="6"/>
  <c r="R223" i="6"/>
  <c r="Q224" i="6"/>
  <c r="P134" i="6"/>
  <c r="Q133" i="6"/>
  <c r="Q43" i="6"/>
  <c r="P44" i="6"/>
  <c r="AH223" i="6"/>
  <c r="AG224" i="6"/>
  <c r="P38" i="6"/>
  <c r="Q37" i="6"/>
  <c r="AG13" i="6"/>
  <c r="AF14" i="6"/>
  <c r="AF194" i="6"/>
  <c r="AG193" i="6"/>
  <c r="AF92" i="6"/>
  <c r="AG91" i="6"/>
  <c r="AB62" i="6"/>
  <c r="AC61" i="6"/>
  <c r="R157" i="6"/>
  <c r="Q158" i="6"/>
  <c r="AB86" i="6"/>
  <c r="AC85" i="6"/>
  <c r="P20" i="6"/>
  <c r="Q19" i="6"/>
  <c r="AG206" i="6"/>
  <c r="AH205" i="6"/>
  <c r="AB248" i="6"/>
  <c r="AC247" i="6"/>
  <c r="AC55" i="6"/>
  <c r="AB56" i="6"/>
  <c r="AG74" i="6"/>
  <c r="AH73" i="6"/>
  <c r="AC139" i="6"/>
  <c r="AB140" i="6"/>
  <c r="AH31" i="6"/>
  <c r="AG32" i="6"/>
  <c r="AH247" i="6"/>
  <c r="AG248" i="6"/>
  <c r="AF182" i="6"/>
  <c r="AG181" i="6"/>
  <c r="AA134" i="6"/>
  <c r="AB133" i="6"/>
  <c r="Q91" i="6"/>
  <c r="P92" i="6"/>
  <c r="R205" i="6"/>
  <c r="Q206" i="6"/>
  <c r="P170" i="6"/>
  <c r="Q169" i="6"/>
  <c r="P145" i="6"/>
  <c r="O146" i="6"/>
  <c r="AA194" i="6"/>
  <c r="AB193" i="6"/>
  <c r="AB91" i="6"/>
  <c r="AA92" i="6"/>
  <c r="AG254" i="6"/>
  <c r="AF259" i="6" l="1"/>
  <c r="AG259" i="6" s="1"/>
  <c r="AH259" i="6" s="1"/>
  <c r="AI259" i="6" s="1"/>
  <c r="AJ259" i="6" s="1"/>
  <c r="AE264" i="6"/>
  <c r="AA264" i="6"/>
  <c r="AB264" i="6" s="1"/>
  <c r="AC264" i="6" s="1"/>
  <c r="AD264" i="6" s="1"/>
  <c r="AI109" i="6"/>
  <c r="AH110" i="6"/>
  <c r="AC242" i="6"/>
  <c r="AD241" i="6"/>
  <c r="AD242" i="6" s="1"/>
  <c r="AC74" i="6"/>
  <c r="AD73" i="6"/>
  <c r="AD74" i="6" s="1"/>
  <c r="AD157" i="6"/>
  <c r="AD158" i="6" s="1"/>
  <c r="AC158" i="6"/>
  <c r="AH188" i="6"/>
  <c r="AI187" i="6"/>
  <c r="AC50" i="6"/>
  <c r="AD49" i="6"/>
  <c r="AD50" i="6" s="1"/>
  <c r="AC104" i="6"/>
  <c r="AD103" i="6"/>
  <c r="AD104" i="6" s="1"/>
  <c r="AC115" i="6"/>
  <c r="AB116" i="6"/>
  <c r="AB38" i="6"/>
  <c r="AC37" i="6"/>
  <c r="L146" i="6"/>
  <c r="M145" i="6"/>
  <c r="M146" i="6" s="1"/>
  <c r="AH242" i="6"/>
  <c r="AI241" i="6"/>
  <c r="AC122" i="6"/>
  <c r="AD121" i="6"/>
  <c r="AD122" i="6" s="1"/>
  <c r="AB92" i="6"/>
  <c r="AC91" i="6"/>
  <c r="S205" i="6"/>
  <c r="S206" i="6" s="1"/>
  <c r="R206" i="6"/>
  <c r="AH248" i="6"/>
  <c r="AI247" i="6"/>
  <c r="AD55" i="6"/>
  <c r="AD56" i="6" s="1"/>
  <c r="AC56" i="6"/>
  <c r="R43" i="6"/>
  <c r="Q44" i="6"/>
  <c r="AD211" i="6"/>
  <c r="AD212" i="6" s="1"/>
  <c r="AC212" i="6"/>
  <c r="AH86" i="6"/>
  <c r="AI85" i="6"/>
  <c r="S31" i="6"/>
  <c r="S32" i="6" s="1"/>
  <c r="R32" i="6"/>
  <c r="AF146" i="6"/>
  <c r="AG145" i="6"/>
  <c r="AC188" i="6"/>
  <c r="AD187" i="6"/>
  <c r="AD188" i="6" s="1"/>
  <c r="R200" i="6"/>
  <c r="S199" i="6"/>
  <c r="S200" i="6" s="1"/>
  <c r="AC151" i="6"/>
  <c r="AB152" i="6"/>
  <c r="AH200" i="6"/>
  <c r="AI199" i="6"/>
  <c r="S7" i="6"/>
  <c r="S8" i="6" s="1"/>
  <c r="R8" i="6"/>
  <c r="R176" i="6"/>
  <c r="S175" i="6"/>
  <c r="S176" i="6" s="1"/>
  <c r="R151" i="6"/>
  <c r="Q152" i="6"/>
  <c r="AH128" i="6"/>
  <c r="AI127" i="6"/>
  <c r="R110" i="6"/>
  <c r="S109" i="6"/>
  <c r="S110" i="6" s="1"/>
  <c r="AB20" i="6"/>
  <c r="AC19" i="6"/>
  <c r="AG20" i="6"/>
  <c r="AH19" i="6"/>
  <c r="AA146" i="6"/>
  <c r="AB145" i="6"/>
  <c r="R62" i="6"/>
  <c r="S61" i="6"/>
  <c r="S62" i="6" s="1"/>
  <c r="AB194" i="6"/>
  <c r="AC193" i="6"/>
  <c r="AC248" i="6"/>
  <c r="AD247" i="6"/>
  <c r="AD248" i="6" s="1"/>
  <c r="Q134" i="6"/>
  <c r="R133" i="6"/>
  <c r="AH169" i="6"/>
  <c r="AG170" i="6"/>
  <c r="Q194" i="6"/>
  <c r="R193" i="6"/>
  <c r="AC43" i="6"/>
  <c r="AB44" i="6"/>
  <c r="R188" i="6"/>
  <c r="S187" i="6"/>
  <c r="S188" i="6" s="1"/>
  <c r="AH212" i="6"/>
  <c r="AI211" i="6"/>
  <c r="AC224" i="6"/>
  <c r="AD223" i="6"/>
  <c r="AD224" i="6" s="1"/>
  <c r="R242" i="6"/>
  <c r="S241" i="6"/>
  <c r="S242" i="6" s="1"/>
  <c r="AG26" i="6"/>
  <c r="AH25" i="6"/>
  <c r="AH133" i="6"/>
  <c r="AG134" i="6"/>
  <c r="AC163" i="6"/>
  <c r="AB164" i="6"/>
  <c r="R104" i="6"/>
  <c r="S103" i="6"/>
  <c r="S104" i="6" s="1"/>
  <c r="R25" i="6"/>
  <c r="Q26" i="6"/>
  <c r="AC86" i="6"/>
  <c r="AD85" i="6"/>
  <c r="AD86" i="6" s="1"/>
  <c r="AH13" i="6"/>
  <c r="AG14" i="6"/>
  <c r="AH68" i="6"/>
  <c r="AI67" i="6"/>
  <c r="AH56" i="6"/>
  <c r="AI55" i="6"/>
  <c r="R229" i="6"/>
  <c r="Q230" i="6"/>
  <c r="AD235" i="6"/>
  <c r="AD236" i="6" s="1"/>
  <c r="AC236" i="6"/>
  <c r="AH8" i="6"/>
  <c r="AI7" i="6"/>
  <c r="AB134" i="6"/>
  <c r="AC133" i="6"/>
  <c r="AH206" i="6"/>
  <c r="AI205" i="6"/>
  <c r="AC62" i="6"/>
  <c r="AD61" i="6"/>
  <c r="AD62" i="6" s="1"/>
  <c r="Q38" i="6"/>
  <c r="R37" i="6"/>
  <c r="AG38" i="6"/>
  <c r="AH37" i="6"/>
  <c r="R218" i="6"/>
  <c r="S217" i="6"/>
  <c r="S218" i="6" s="1"/>
  <c r="AH122" i="6"/>
  <c r="AI121" i="6"/>
  <c r="AC32" i="6"/>
  <c r="AD31" i="6"/>
  <c r="AD32" i="6" s="1"/>
  <c r="AC206" i="6"/>
  <c r="AD205" i="6"/>
  <c r="AD206" i="6" s="1"/>
  <c r="AC97" i="6"/>
  <c r="AB98" i="6"/>
  <c r="R97" i="6"/>
  <c r="Q98" i="6"/>
  <c r="AC218" i="6"/>
  <c r="AD217" i="6"/>
  <c r="AD218" i="6" s="1"/>
  <c r="AH115" i="6"/>
  <c r="AG116" i="6"/>
  <c r="Q164" i="6"/>
  <c r="R163" i="6"/>
  <c r="AH43" i="6"/>
  <c r="AG44" i="6"/>
  <c r="AG164" i="6"/>
  <c r="AH163" i="6"/>
  <c r="AH193" i="6"/>
  <c r="AG194" i="6"/>
  <c r="AH32" i="6"/>
  <c r="AI31" i="6"/>
  <c r="S157" i="6"/>
  <c r="S158" i="6" s="1"/>
  <c r="R158" i="6"/>
  <c r="AC25" i="6"/>
  <c r="AB26" i="6"/>
  <c r="AD79" i="6"/>
  <c r="AD80" i="6" s="1"/>
  <c r="AC80" i="6"/>
  <c r="R140" i="6"/>
  <c r="S139" i="6"/>
  <c r="S140" i="6" s="1"/>
  <c r="R86" i="6"/>
  <c r="S85" i="6"/>
  <c r="S86" i="6" s="1"/>
  <c r="Q14" i="6"/>
  <c r="R13" i="6"/>
  <c r="P146" i="6"/>
  <c r="Q145" i="6"/>
  <c r="AC140" i="6"/>
  <c r="AD139" i="6"/>
  <c r="AD140" i="6" s="1"/>
  <c r="R224" i="6"/>
  <c r="S223" i="6"/>
  <c r="S224" i="6" s="1"/>
  <c r="AB14" i="6"/>
  <c r="AC13" i="6"/>
  <c r="R128" i="6"/>
  <c r="S127" i="6"/>
  <c r="S128" i="6" s="1"/>
  <c r="R115" i="6"/>
  <c r="Q116" i="6"/>
  <c r="R80" i="6"/>
  <c r="S79" i="6"/>
  <c r="S80" i="6" s="1"/>
  <c r="S121" i="6"/>
  <c r="S122" i="6" s="1"/>
  <c r="R122" i="6"/>
  <c r="AC176" i="6"/>
  <c r="AD175" i="6"/>
  <c r="AD176" i="6" s="1"/>
  <c r="S235" i="6"/>
  <c r="S236" i="6" s="1"/>
  <c r="R236" i="6"/>
  <c r="AC68" i="6"/>
  <c r="AD67" i="6"/>
  <c r="AD68" i="6" s="1"/>
  <c r="S73" i="6"/>
  <c r="S74" i="6" s="1"/>
  <c r="R74" i="6"/>
  <c r="S49" i="6"/>
  <c r="S50" i="6" s="1"/>
  <c r="R50" i="6"/>
  <c r="R56" i="6"/>
  <c r="S55" i="6"/>
  <c r="S56" i="6" s="1"/>
  <c r="R248" i="6"/>
  <c r="S247" i="6"/>
  <c r="S248" i="6" s="1"/>
  <c r="R68" i="6"/>
  <c r="S67" i="6"/>
  <c r="S68" i="6" s="1"/>
  <c r="AH140" i="6"/>
  <c r="AI139" i="6"/>
  <c r="AH224" i="6"/>
  <c r="AI223" i="6"/>
  <c r="S211" i="6"/>
  <c r="S212" i="6" s="1"/>
  <c r="R212" i="6"/>
  <c r="R91" i="6"/>
  <c r="Q92" i="6"/>
  <c r="AB230" i="6"/>
  <c r="AC229" i="6"/>
  <c r="AD127" i="6"/>
  <c r="AD128" i="6" s="1"/>
  <c r="AC128" i="6"/>
  <c r="AH176" i="6"/>
  <c r="AI175" i="6"/>
  <c r="R169" i="6"/>
  <c r="Q170" i="6"/>
  <c r="AG182" i="6"/>
  <c r="AH181" i="6"/>
  <c r="AH74" i="6"/>
  <c r="AI73" i="6"/>
  <c r="Q20" i="6"/>
  <c r="R19" i="6"/>
  <c r="AG92" i="6"/>
  <c r="AH91" i="6"/>
  <c r="AH218" i="6"/>
  <c r="AI217" i="6"/>
  <c r="AH62" i="6"/>
  <c r="AI61" i="6"/>
  <c r="R181" i="6"/>
  <c r="Q182" i="6"/>
  <c r="AG98" i="6"/>
  <c r="AH97" i="6"/>
  <c r="AB170" i="6"/>
  <c r="AC169" i="6"/>
  <c r="AG230" i="6"/>
  <c r="AH229" i="6"/>
  <c r="AH158" i="6"/>
  <c r="AI157" i="6"/>
  <c r="AC200" i="6"/>
  <c r="AD199" i="6"/>
  <c r="AD200" i="6" s="1"/>
  <c r="AD7" i="6"/>
  <c r="AD8" i="6" s="1"/>
  <c r="AC8" i="6"/>
  <c r="AH151" i="6"/>
  <c r="AG152" i="6"/>
  <c r="AC110" i="6"/>
  <c r="AD109" i="6"/>
  <c r="AD110" i="6" s="1"/>
  <c r="AH104" i="6"/>
  <c r="AI103" i="6"/>
  <c r="AH50" i="6"/>
  <c r="AI49" i="6"/>
  <c r="AH236" i="6"/>
  <c r="AI235" i="6"/>
  <c r="AB182" i="6"/>
  <c r="AC181" i="6"/>
  <c r="AI79" i="6"/>
  <c r="AH80" i="6"/>
  <c r="AH254" i="6"/>
  <c r="AF264" i="6" l="1"/>
  <c r="AG264" i="6" s="1"/>
  <c r="AH264" i="6" s="1"/>
  <c r="AI264" i="6" s="1"/>
  <c r="AJ264" i="6" s="1"/>
  <c r="AH92" i="6"/>
  <c r="AI91" i="6"/>
  <c r="S13" i="6"/>
  <c r="S14" i="6" s="1"/>
  <c r="R14" i="6"/>
  <c r="AH164" i="6"/>
  <c r="AI163" i="6"/>
  <c r="AI8" i="6"/>
  <c r="AJ7" i="6"/>
  <c r="AJ8" i="6" s="1"/>
  <c r="AI68" i="6"/>
  <c r="AJ67" i="6"/>
  <c r="AJ68" i="6" s="1"/>
  <c r="AI19" i="6"/>
  <c r="AH20" i="6"/>
  <c r="AI104" i="6"/>
  <c r="AJ103" i="6"/>
  <c r="AJ104" i="6" s="1"/>
  <c r="AH98" i="6"/>
  <c r="AI97" i="6"/>
  <c r="AC14" i="6"/>
  <c r="AD13" i="6"/>
  <c r="AD14" i="6" s="1"/>
  <c r="R38" i="6"/>
  <c r="S37" i="6"/>
  <c r="S38" i="6" s="1"/>
  <c r="AI80" i="6"/>
  <c r="AJ79" i="6"/>
  <c r="AJ80" i="6" s="1"/>
  <c r="R170" i="6"/>
  <c r="S169" i="6"/>
  <c r="S170" i="6" s="1"/>
  <c r="S91" i="6"/>
  <c r="S92" i="6" s="1"/>
  <c r="R92" i="6"/>
  <c r="AC26" i="6"/>
  <c r="AD25" i="6"/>
  <c r="AD26" i="6" s="1"/>
  <c r="AC44" i="6"/>
  <c r="AD43" i="6"/>
  <c r="AD44" i="6" s="1"/>
  <c r="R152" i="6"/>
  <c r="S151" i="6"/>
  <c r="S152" i="6" s="1"/>
  <c r="AC152" i="6"/>
  <c r="AD151" i="6"/>
  <c r="AD152" i="6" s="1"/>
  <c r="AC116" i="6"/>
  <c r="AD115" i="6"/>
  <c r="AD116" i="6" s="1"/>
  <c r="R194" i="6"/>
  <c r="S193" i="6"/>
  <c r="S194" i="6" s="1"/>
  <c r="AD19" i="6"/>
  <c r="AD20" i="6" s="1"/>
  <c r="AC20" i="6"/>
  <c r="AI86" i="6"/>
  <c r="AJ85" i="6"/>
  <c r="AJ86" i="6" s="1"/>
  <c r="AI242" i="6"/>
  <c r="AJ241" i="6"/>
  <c r="AJ242" i="6" s="1"/>
  <c r="AI43" i="6"/>
  <c r="AH44" i="6"/>
  <c r="S97" i="6"/>
  <c r="S98" i="6" s="1"/>
  <c r="R98" i="6"/>
  <c r="AC164" i="6"/>
  <c r="AD163" i="6"/>
  <c r="AD164" i="6" s="1"/>
  <c r="AI236" i="6"/>
  <c r="AJ235" i="6"/>
  <c r="AJ236" i="6" s="1"/>
  <c r="AH230" i="6"/>
  <c r="AI229" i="6"/>
  <c r="AJ61" i="6"/>
  <c r="AJ62" i="6" s="1"/>
  <c r="AI62" i="6"/>
  <c r="AJ73" i="6"/>
  <c r="AJ74" i="6" s="1"/>
  <c r="AI74" i="6"/>
  <c r="AI224" i="6"/>
  <c r="AJ223" i="6"/>
  <c r="AJ224" i="6" s="1"/>
  <c r="AJ31" i="6"/>
  <c r="AJ32" i="6" s="1"/>
  <c r="AI32" i="6"/>
  <c r="R164" i="6"/>
  <c r="S163" i="6"/>
  <c r="S164" i="6" s="1"/>
  <c r="AJ205" i="6"/>
  <c r="AJ206" i="6" s="1"/>
  <c r="AI206" i="6"/>
  <c r="AI212" i="6"/>
  <c r="AJ211" i="6"/>
  <c r="AJ212" i="6" s="1"/>
  <c r="AD181" i="6"/>
  <c r="AD182" i="6" s="1"/>
  <c r="AC182" i="6"/>
  <c r="AJ157" i="6"/>
  <c r="AJ158" i="6" s="1"/>
  <c r="AI158" i="6"/>
  <c r="AJ175" i="6"/>
  <c r="AJ176" i="6" s="1"/>
  <c r="AI176" i="6"/>
  <c r="AC194" i="6"/>
  <c r="AD193" i="6"/>
  <c r="AD194" i="6" s="1"/>
  <c r="AI248" i="6"/>
  <c r="AJ247" i="6"/>
  <c r="AJ248" i="6" s="1"/>
  <c r="S181" i="6"/>
  <c r="S182" i="6" s="1"/>
  <c r="R182" i="6"/>
  <c r="AH14" i="6"/>
  <c r="AI13" i="6"/>
  <c r="AH152" i="6"/>
  <c r="AI151" i="6"/>
  <c r="R116" i="6"/>
  <c r="S115" i="6"/>
  <c r="S116" i="6" s="1"/>
  <c r="AD97" i="6"/>
  <c r="AD98" i="6" s="1"/>
  <c r="AC98" i="6"/>
  <c r="S229" i="6"/>
  <c r="S230" i="6" s="1"/>
  <c r="R230" i="6"/>
  <c r="AH134" i="6"/>
  <c r="AI133" i="6"/>
  <c r="AI169" i="6"/>
  <c r="AH170" i="6"/>
  <c r="S19" i="6"/>
  <c r="S20" i="6" s="1"/>
  <c r="R20" i="6"/>
  <c r="AJ121" i="6"/>
  <c r="AJ122" i="6" s="1"/>
  <c r="AI122" i="6"/>
  <c r="AJ49" i="6"/>
  <c r="AJ50" i="6" s="1"/>
  <c r="AI50" i="6"/>
  <c r="AC170" i="6"/>
  <c r="AD169" i="6"/>
  <c r="AD170" i="6" s="1"/>
  <c r="AI218" i="6"/>
  <c r="AJ217" i="6"/>
  <c r="AJ218" i="6" s="1"/>
  <c r="AH182" i="6"/>
  <c r="AI181" i="6"/>
  <c r="AC230" i="6"/>
  <c r="AD229" i="6"/>
  <c r="AD230" i="6" s="1"/>
  <c r="AI140" i="6"/>
  <c r="AJ139" i="6"/>
  <c r="AJ140" i="6" s="1"/>
  <c r="R145" i="6"/>
  <c r="Q146" i="6"/>
  <c r="AH38" i="6"/>
  <c r="AI37" i="6"/>
  <c r="AC134" i="6"/>
  <c r="AD133" i="6"/>
  <c r="AD134" i="6" s="1"/>
  <c r="AI56" i="6"/>
  <c r="AJ55" i="6"/>
  <c r="AJ56" i="6" s="1"/>
  <c r="AH26" i="6"/>
  <c r="AI25" i="6"/>
  <c r="R134" i="6"/>
  <c r="S133" i="6"/>
  <c r="S134" i="6" s="1"/>
  <c r="AC145" i="6"/>
  <c r="AB146" i="6"/>
  <c r="AI128" i="6"/>
  <c r="AJ127" i="6"/>
  <c r="AJ128" i="6" s="1"/>
  <c r="AI200" i="6"/>
  <c r="AJ199" i="6"/>
  <c r="AJ200" i="6" s="1"/>
  <c r="AH145" i="6"/>
  <c r="AG146" i="6"/>
  <c r="AC92" i="6"/>
  <c r="AD91" i="6"/>
  <c r="AD92" i="6" s="1"/>
  <c r="AC38" i="6"/>
  <c r="AD37" i="6"/>
  <c r="AD38" i="6" s="1"/>
  <c r="AI188" i="6"/>
  <c r="AJ187" i="6"/>
  <c r="AJ188" i="6" s="1"/>
  <c r="AH194" i="6"/>
  <c r="AI193" i="6"/>
  <c r="AH116" i="6"/>
  <c r="AI115" i="6"/>
  <c r="R26" i="6"/>
  <c r="S25" i="6"/>
  <c r="S26" i="6" s="1"/>
  <c r="R44" i="6"/>
  <c r="S43" i="6"/>
  <c r="S44" i="6" s="1"/>
  <c r="AI110" i="6"/>
  <c r="AJ109" i="6"/>
  <c r="AJ110" i="6" s="1"/>
  <c r="AI254" i="6"/>
  <c r="AJ254" i="6"/>
  <c r="AI38" i="6" l="1"/>
  <c r="AJ37" i="6"/>
  <c r="AJ38" i="6" s="1"/>
  <c r="AJ91" i="6"/>
  <c r="AJ92" i="6" s="1"/>
  <c r="AI92" i="6"/>
  <c r="AI26" i="6"/>
  <c r="AJ25" i="6"/>
  <c r="AJ26" i="6" s="1"/>
  <c r="AI98" i="6"/>
  <c r="AJ97" i="6"/>
  <c r="AJ98" i="6" s="1"/>
  <c r="AJ181" i="6"/>
  <c r="AJ182" i="6" s="1"/>
  <c r="AI182" i="6"/>
  <c r="AH146" i="6"/>
  <c r="AI145" i="6"/>
  <c r="S145" i="6"/>
  <c r="S146" i="6" s="1"/>
  <c r="R146" i="6"/>
  <c r="AJ229" i="6"/>
  <c r="AJ230" i="6" s="1"/>
  <c r="AI230" i="6"/>
  <c r="AI164" i="6"/>
  <c r="AJ163" i="6"/>
  <c r="AJ164" i="6" s="1"/>
  <c r="AJ169" i="6"/>
  <c r="AJ170" i="6" s="1"/>
  <c r="AI170" i="6"/>
  <c r="AI44" i="6"/>
  <c r="AJ43" i="6"/>
  <c r="AJ44" i="6" s="1"/>
  <c r="AI116" i="6"/>
  <c r="AJ115" i="6"/>
  <c r="AJ116" i="6" s="1"/>
  <c r="AJ133" i="6"/>
  <c r="AJ134" i="6" s="1"/>
  <c r="AI134" i="6"/>
  <c r="AJ151" i="6"/>
  <c r="AJ152" i="6" s="1"/>
  <c r="AI152" i="6"/>
  <c r="AD145" i="6"/>
  <c r="AD146" i="6" s="1"/>
  <c r="AC146" i="6"/>
  <c r="AJ19" i="6"/>
  <c r="AJ20" i="6" s="1"/>
  <c r="AI20" i="6"/>
  <c r="AI194" i="6"/>
  <c r="AJ193" i="6"/>
  <c r="AJ194" i="6" s="1"/>
  <c r="AJ13" i="6"/>
  <c r="AJ14" i="6" s="1"/>
  <c r="AI14" i="6"/>
  <c r="AI146" i="6" l="1"/>
  <c r="AJ145" i="6"/>
  <c r="AJ146" i="6" s="1"/>
  <c r="AJ294" i="1" l="1"/>
  <c r="AI294" i="1"/>
  <c r="AH294" i="1"/>
  <c r="AG294" i="1"/>
  <c r="AF294" i="1"/>
  <c r="AD294" i="1"/>
  <c r="AC294" i="1"/>
  <c r="AB294" i="1"/>
  <c r="AA294" i="1"/>
  <c r="Y294" i="1"/>
  <c r="X294" i="1"/>
  <c r="W294" i="1"/>
  <c r="V294" i="1"/>
  <c r="T294" i="1"/>
  <c r="S294" i="1"/>
  <c r="R294" i="1"/>
  <c r="Q294" i="1"/>
  <c r="P294" i="1"/>
  <c r="O294" i="1"/>
  <c r="M294" i="1"/>
  <c r="L294" i="1"/>
  <c r="K294" i="1"/>
  <c r="J294" i="1"/>
  <c r="H294" i="1"/>
  <c r="G294" i="1"/>
  <c r="F294" i="1"/>
  <c r="E294" i="1"/>
  <c r="AE291" i="1"/>
  <c r="Z291" i="1"/>
  <c r="T291" i="1"/>
  <c r="U291" i="1" s="1"/>
  <c r="N291" i="1"/>
  <c r="I291" i="1"/>
  <c r="AJ288" i="1"/>
  <c r="AI288" i="1"/>
  <c r="AH288" i="1"/>
  <c r="AG288" i="1"/>
  <c r="AF288" i="1"/>
  <c r="AD288" i="1"/>
  <c r="AC288" i="1"/>
  <c r="AB288" i="1"/>
  <c r="AA288" i="1"/>
  <c r="Y288" i="1"/>
  <c r="X288" i="1"/>
  <c r="W288" i="1"/>
  <c r="V288" i="1"/>
  <c r="Z288" i="1" s="1"/>
  <c r="T288" i="1"/>
  <c r="S288" i="1"/>
  <c r="R288" i="1"/>
  <c r="Q288" i="1"/>
  <c r="P288" i="1"/>
  <c r="O288" i="1"/>
  <c r="M288" i="1"/>
  <c r="L288" i="1"/>
  <c r="K288" i="1"/>
  <c r="J288" i="1"/>
  <c r="H288" i="1"/>
  <c r="G288" i="1"/>
  <c r="F288" i="1"/>
  <c r="E288" i="1"/>
  <c r="AE285" i="1"/>
  <c r="Z285" i="1"/>
  <c r="T285" i="1"/>
  <c r="N285" i="1"/>
  <c r="I285" i="1"/>
  <c r="H283" i="1"/>
  <c r="H284" i="1" s="1"/>
  <c r="E283" i="1"/>
  <c r="F283" i="1" s="1"/>
  <c r="AJ282" i="1"/>
  <c r="AI282" i="1"/>
  <c r="AH282" i="1"/>
  <c r="AG282" i="1"/>
  <c r="AF282" i="1"/>
  <c r="AD282" i="1"/>
  <c r="AC282" i="1"/>
  <c r="AB282" i="1"/>
  <c r="AA282" i="1"/>
  <c r="Y282" i="1"/>
  <c r="X282" i="1"/>
  <c r="W282" i="1"/>
  <c r="V282" i="1"/>
  <c r="T282" i="1"/>
  <c r="S282" i="1"/>
  <c r="R282" i="1"/>
  <c r="Q282" i="1"/>
  <c r="P282" i="1"/>
  <c r="O282" i="1"/>
  <c r="M282" i="1"/>
  <c r="L282" i="1"/>
  <c r="K282" i="1"/>
  <c r="J282" i="1"/>
  <c r="H282" i="1"/>
  <c r="G282" i="1"/>
  <c r="F282" i="1"/>
  <c r="E282" i="1"/>
  <c r="AE279" i="1"/>
  <c r="Z279" i="1"/>
  <c r="T279" i="1"/>
  <c r="U279" i="1" s="1"/>
  <c r="N279" i="1"/>
  <c r="I279" i="1"/>
  <c r="E277" i="1"/>
  <c r="AJ276" i="1"/>
  <c r="AI276" i="1"/>
  <c r="AH276" i="1"/>
  <c r="AG276" i="1"/>
  <c r="AF276" i="1"/>
  <c r="AD276" i="1"/>
  <c r="AC276" i="1"/>
  <c r="AB276" i="1"/>
  <c r="AA276" i="1"/>
  <c r="Y276" i="1"/>
  <c r="X276" i="1"/>
  <c r="W276" i="1"/>
  <c r="V276" i="1"/>
  <c r="Z276" i="1" s="1"/>
  <c r="T276" i="1"/>
  <c r="S276" i="1"/>
  <c r="R276" i="1"/>
  <c r="Q276" i="1"/>
  <c r="P276" i="1"/>
  <c r="O276" i="1"/>
  <c r="M276" i="1"/>
  <c r="L276" i="1"/>
  <c r="K276" i="1"/>
  <c r="J276" i="1"/>
  <c r="H276" i="1"/>
  <c r="G276" i="1"/>
  <c r="F276" i="1"/>
  <c r="E276" i="1"/>
  <c r="AE273" i="1"/>
  <c r="Z273" i="1"/>
  <c r="T273" i="1"/>
  <c r="N273" i="1"/>
  <c r="I273" i="1"/>
  <c r="E271" i="1"/>
  <c r="AJ270" i="1"/>
  <c r="AI270" i="1"/>
  <c r="AH270" i="1"/>
  <c r="AG270" i="1"/>
  <c r="AF270" i="1"/>
  <c r="AD270" i="1"/>
  <c r="AC270" i="1"/>
  <c r="AB270" i="1"/>
  <c r="AA270" i="1"/>
  <c r="Y270" i="1"/>
  <c r="X270" i="1"/>
  <c r="W270" i="1"/>
  <c r="V270" i="1"/>
  <c r="T270" i="1"/>
  <c r="S270" i="1"/>
  <c r="R270" i="1"/>
  <c r="Q270" i="1"/>
  <c r="P270" i="1"/>
  <c r="O270" i="1"/>
  <c r="M270" i="1"/>
  <c r="L270" i="1"/>
  <c r="K270" i="1"/>
  <c r="N270" i="1" s="1"/>
  <c r="J270" i="1"/>
  <c r="H270" i="1"/>
  <c r="G270" i="1"/>
  <c r="F270" i="1"/>
  <c r="E270" i="1"/>
  <c r="AE267" i="1"/>
  <c r="Z267" i="1"/>
  <c r="T267" i="1"/>
  <c r="U267" i="1" s="1"/>
  <c r="N267" i="1"/>
  <c r="I267" i="1"/>
  <c r="AJ264" i="1"/>
  <c r="AI264" i="1"/>
  <c r="AH264" i="1"/>
  <c r="AG264" i="1"/>
  <c r="AF264" i="1"/>
  <c r="AD264" i="1"/>
  <c r="AC264" i="1"/>
  <c r="AB264" i="1"/>
  <c r="AA264" i="1"/>
  <c r="Y264" i="1"/>
  <c r="X264" i="1"/>
  <c r="W264" i="1"/>
  <c r="V264" i="1"/>
  <c r="S264" i="1"/>
  <c r="R264" i="1"/>
  <c r="Q264" i="1"/>
  <c r="P264" i="1"/>
  <c r="T264" i="1" s="1"/>
  <c r="O264" i="1"/>
  <c r="M264" i="1"/>
  <c r="L264" i="1"/>
  <c r="K264" i="1"/>
  <c r="J264" i="1"/>
  <c r="N264" i="1" s="1"/>
  <c r="H264" i="1"/>
  <c r="G264" i="1"/>
  <c r="F264" i="1"/>
  <c r="E264" i="1"/>
  <c r="I264" i="1" s="1"/>
  <c r="I265" i="1" s="1"/>
  <c r="AE261" i="1"/>
  <c r="Z261" i="1"/>
  <c r="T261" i="1"/>
  <c r="N261" i="1"/>
  <c r="I261" i="1"/>
  <c r="AJ258" i="1"/>
  <c r="AI258" i="1"/>
  <c r="AH258" i="1"/>
  <c r="AG258" i="1"/>
  <c r="AF258" i="1"/>
  <c r="AD258" i="1"/>
  <c r="AC258" i="1"/>
  <c r="AB258" i="1"/>
  <c r="AA258" i="1"/>
  <c r="AE258" i="1" s="1"/>
  <c r="Y258" i="1"/>
  <c r="X258" i="1"/>
  <c r="W258" i="1"/>
  <c r="V258" i="1"/>
  <c r="S258" i="1"/>
  <c r="R258" i="1"/>
  <c r="Q258" i="1"/>
  <c r="P258" i="1"/>
  <c r="T258" i="1" s="1"/>
  <c r="O258" i="1"/>
  <c r="M258" i="1"/>
  <c r="L258" i="1"/>
  <c r="K258" i="1"/>
  <c r="J258" i="1"/>
  <c r="H258" i="1"/>
  <c r="G258" i="1"/>
  <c r="F258" i="1"/>
  <c r="E258" i="1"/>
  <c r="E259" i="1" s="1"/>
  <c r="AE255" i="1"/>
  <c r="Z255" i="1"/>
  <c r="T255" i="1"/>
  <c r="N255" i="1"/>
  <c r="I255" i="1"/>
  <c r="AJ252" i="1"/>
  <c r="AI252" i="1"/>
  <c r="AH252" i="1"/>
  <c r="AG252" i="1"/>
  <c r="AF252" i="1"/>
  <c r="AD252" i="1"/>
  <c r="AC252" i="1"/>
  <c r="AB252" i="1"/>
  <c r="AA252" i="1"/>
  <c r="Y252" i="1"/>
  <c r="X252" i="1"/>
  <c r="W252" i="1"/>
  <c r="V252" i="1"/>
  <c r="S252" i="1"/>
  <c r="R252" i="1"/>
  <c r="Q252" i="1"/>
  <c r="P252" i="1"/>
  <c r="T252" i="1" s="1"/>
  <c r="O252" i="1"/>
  <c r="M252" i="1"/>
  <c r="L252" i="1"/>
  <c r="K252" i="1"/>
  <c r="J252" i="1"/>
  <c r="H252" i="1"/>
  <c r="G252" i="1"/>
  <c r="F252" i="1"/>
  <c r="E252" i="1"/>
  <c r="AE249" i="1"/>
  <c r="Z249" i="1"/>
  <c r="T249" i="1"/>
  <c r="U249" i="1" s="1"/>
  <c r="N249" i="1"/>
  <c r="I249" i="1"/>
  <c r="AJ246" i="1"/>
  <c r="AI246" i="1"/>
  <c r="AH246" i="1"/>
  <c r="AG246" i="1"/>
  <c r="AF246" i="1"/>
  <c r="AD246" i="1"/>
  <c r="AC246" i="1"/>
  <c r="AB246" i="1"/>
  <c r="AA246" i="1"/>
  <c r="Y246" i="1"/>
  <c r="X246" i="1"/>
  <c r="W246" i="1"/>
  <c r="V246" i="1"/>
  <c r="Z246" i="1" s="1"/>
  <c r="T246" i="1"/>
  <c r="S246" i="1"/>
  <c r="R246" i="1"/>
  <c r="Q246" i="1"/>
  <c r="P246" i="1"/>
  <c r="O246" i="1"/>
  <c r="M246" i="1"/>
  <c r="L246" i="1"/>
  <c r="K246" i="1"/>
  <c r="J246" i="1"/>
  <c r="H246" i="1"/>
  <c r="G246" i="1"/>
  <c r="F246" i="1"/>
  <c r="E246" i="1"/>
  <c r="AE243" i="1"/>
  <c r="Z243" i="1"/>
  <c r="T243" i="1"/>
  <c r="U243" i="1" s="1"/>
  <c r="N243" i="1"/>
  <c r="I243" i="1"/>
  <c r="E241" i="1"/>
  <c r="AJ240" i="1"/>
  <c r="AI240" i="1"/>
  <c r="AH240" i="1"/>
  <c r="AG240" i="1"/>
  <c r="AF240" i="1"/>
  <c r="AD240" i="1"/>
  <c r="AC240" i="1"/>
  <c r="AB240" i="1"/>
  <c r="AA240" i="1"/>
  <c r="AE240" i="1" s="1"/>
  <c r="Y240" i="1"/>
  <c r="X240" i="1"/>
  <c r="W240" i="1"/>
  <c r="V240" i="1"/>
  <c r="Z240" i="1" s="1"/>
  <c r="S240" i="1"/>
  <c r="R240" i="1"/>
  <c r="Q240" i="1"/>
  <c r="P240" i="1"/>
  <c r="O240" i="1"/>
  <c r="T240" i="1" s="1"/>
  <c r="M240" i="1"/>
  <c r="L240" i="1"/>
  <c r="K240" i="1"/>
  <c r="J240" i="1"/>
  <c r="H240" i="1"/>
  <c r="G240" i="1"/>
  <c r="F240" i="1"/>
  <c r="E240" i="1"/>
  <c r="AE237" i="1"/>
  <c r="Z237" i="1"/>
  <c r="T237" i="1"/>
  <c r="N237" i="1"/>
  <c r="I237" i="1"/>
  <c r="U237" i="1" s="1"/>
  <c r="E236" i="1"/>
  <c r="E235" i="1"/>
  <c r="F235" i="1" s="1"/>
  <c r="AJ234" i="1"/>
  <c r="AI234" i="1"/>
  <c r="AH234" i="1"/>
  <c r="AG234" i="1"/>
  <c r="AF234" i="1"/>
  <c r="AE234" i="1"/>
  <c r="AD234" i="1"/>
  <c r="AC234" i="1"/>
  <c r="AB234" i="1"/>
  <c r="AA234" i="1"/>
  <c r="Y234" i="1"/>
  <c r="X234" i="1"/>
  <c r="W234" i="1"/>
  <c r="V234" i="1"/>
  <c r="Z234" i="1" s="1"/>
  <c r="S234" i="1"/>
  <c r="R234" i="1"/>
  <c r="Q234" i="1"/>
  <c r="P234" i="1"/>
  <c r="O234" i="1"/>
  <c r="T234" i="1" s="1"/>
  <c r="M234" i="1"/>
  <c r="L234" i="1"/>
  <c r="K234" i="1"/>
  <c r="J234" i="1"/>
  <c r="H234" i="1"/>
  <c r="G234" i="1"/>
  <c r="F234" i="1"/>
  <c r="E234" i="1"/>
  <c r="AE231" i="1"/>
  <c r="Z231" i="1"/>
  <c r="T231" i="1"/>
  <c r="N231" i="1"/>
  <c r="I231" i="1"/>
  <c r="U231" i="1" s="1"/>
  <c r="E229" i="1"/>
  <c r="AJ228" i="1"/>
  <c r="AI228" i="1"/>
  <c r="AH228" i="1"/>
  <c r="AG228" i="1"/>
  <c r="AF228" i="1"/>
  <c r="AE228" i="1"/>
  <c r="AD228" i="1"/>
  <c r="AC228" i="1"/>
  <c r="AB228" i="1"/>
  <c r="AA228" i="1"/>
  <c r="Y228" i="1"/>
  <c r="X228" i="1"/>
  <c r="W228" i="1"/>
  <c r="V228" i="1"/>
  <c r="Z228" i="1" s="1"/>
  <c r="S228" i="1"/>
  <c r="R228" i="1"/>
  <c r="Q228" i="1"/>
  <c r="P228" i="1"/>
  <c r="O228" i="1"/>
  <c r="M228" i="1"/>
  <c r="L228" i="1"/>
  <c r="K228" i="1"/>
  <c r="N228" i="1" s="1"/>
  <c r="J228" i="1"/>
  <c r="H228" i="1"/>
  <c r="G228" i="1"/>
  <c r="F228" i="1"/>
  <c r="E228" i="1"/>
  <c r="AE225" i="1"/>
  <c r="Z225" i="1"/>
  <c r="T225" i="1"/>
  <c r="N225" i="1"/>
  <c r="I225" i="1"/>
  <c r="U225" i="1" s="1"/>
  <c r="E223" i="1"/>
  <c r="AJ222" i="1"/>
  <c r="AI222" i="1"/>
  <c r="AH222" i="1"/>
  <c r="AG222" i="1"/>
  <c r="AF222" i="1"/>
  <c r="AD222" i="1"/>
  <c r="AC222" i="1"/>
  <c r="AB222" i="1"/>
  <c r="AA222" i="1"/>
  <c r="Y222" i="1"/>
  <c r="X222" i="1"/>
  <c r="W222" i="1"/>
  <c r="V222" i="1"/>
  <c r="Z222" i="1" s="1"/>
  <c r="S222" i="1"/>
  <c r="R222" i="1"/>
  <c r="Q222" i="1"/>
  <c r="P222" i="1"/>
  <c r="O222" i="1"/>
  <c r="T222" i="1" s="1"/>
  <c r="M222" i="1"/>
  <c r="L222" i="1"/>
  <c r="K222" i="1"/>
  <c r="J222" i="1"/>
  <c r="H222" i="1"/>
  <c r="G222" i="1"/>
  <c r="F222" i="1"/>
  <c r="E222" i="1"/>
  <c r="AE219" i="1"/>
  <c r="Z219" i="1"/>
  <c r="T219" i="1"/>
  <c r="N219" i="1"/>
  <c r="I219" i="1"/>
  <c r="U219" i="1" s="1"/>
  <c r="E218" i="1"/>
  <c r="E217" i="1"/>
  <c r="AJ216" i="1"/>
  <c r="AI216" i="1"/>
  <c r="AH216" i="1"/>
  <c r="AG216" i="1"/>
  <c r="AF216" i="1"/>
  <c r="AE216" i="1"/>
  <c r="AD216" i="1"/>
  <c r="AC216" i="1"/>
  <c r="AB216" i="1"/>
  <c r="AA216" i="1"/>
  <c r="Y216" i="1"/>
  <c r="X216" i="1"/>
  <c r="W216" i="1"/>
  <c r="V216" i="1"/>
  <c r="Z216" i="1" s="1"/>
  <c r="S216" i="1"/>
  <c r="R216" i="1"/>
  <c r="Q216" i="1"/>
  <c r="P216" i="1"/>
  <c r="O216" i="1"/>
  <c r="T216" i="1" s="1"/>
  <c r="M216" i="1"/>
  <c r="L216" i="1"/>
  <c r="K216" i="1"/>
  <c r="J216" i="1"/>
  <c r="H216" i="1"/>
  <c r="G216" i="1"/>
  <c r="F216" i="1"/>
  <c r="E216" i="1"/>
  <c r="AE213" i="1"/>
  <c r="Z213" i="1"/>
  <c r="T213" i="1"/>
  <c r="N213" i="1"/>
  <c r="I213" i="1"/>
  <c r="U213" i="1" s="1"/>
  <c r="AJ210" i="1"/>
  <c r="AI210" i="1"/>
  <c r="AH210" i="1"/>
  <c r="AG210" i="1"/>
  <c r="AF210" i="1"/>
  <c r="AD210" i="1"/>
  <c r="AC210" i="1"/>
  <c r="AB210" i="1"/>
  <c r="AE210" i="1" s="1"/>
  <c r="AA210" i="1"/>
  <c r="Y210" i="1"/>
  <c r="X210" i="1"/>
  <c r="W210" i="1"/>
  <c r="V210" i="1"/>
  <c r="S210" i="1"/>
  <c r="R210" i="1"/>
  <c r="Q210" i="1"/>
  <c r="P210" i="1"/>
  <c r="O210" i="1"/>
  <c r="T210" i="1" s="1"/>
  <c r="M210" i="1"/>
  <c r="L210" i="1"/>
  <c r="K210" i="1"/>
  <c r="N210" i="1" s="1"/>
  <c r="J210" i="1"/>
  <c r="H210" i="1"/>
  <c r="G210" i="1"/>
  <c r="F210" i="1"/>
  <c r="E210" i="1"/>
  <c r="AE207" i="1"/>
  <c r="Z207" i="1"/>
  <c r="T207" i="1"/>
  <c r="N207" i="1"/>
  <c r="I207" i="1"/>
  <c r="U207" i="1" s="1"/>
  <c r="E205" i="1"/>
  <c r="E206" i="1" s="1"/>
  <c r="AJ204" i="1"/>
  <c r="AI204" i="1"/>
  <c r="AH204" i="1"/>
  <c r="AG204" i="1"/>
  <c r="AF204" i="1"/>
  <c r="AD204" i="1"/>
  <c r="AC204" i="1"/>
  <c r="AB204" i="1"/>
  <c r="AA204" i="1"/>
  <c r="AE204" i="1" s="1"/>
  <c r="Y204" i="1"/>
  <c r="X204" i="1"/>
  <c r="W204" i="1"/>
  <c r="V204" i="1"/>
  <c r="Z204" i="1" s="1"/>
  <c r="S204" i="1"/>
  <c r="T204" i="1" s="1"/>
  <c r="R204" i="1"/>
  <c r="Q204" i="1"/>
  <c r="P204" i="1"/>
  <c r="O204" i="1"/>
  <c r="M204" i="1"/>
  <c r="L204" i="1"/>
  <c r="K204" i="1"/>
  <c r="J204" i="1"/>
  <c r="H204" i="1"/>
  <c r="G204" i="1"/>
  <c r="F204" i="1"/>
  <c r="E204" i="1"/>
  <c r="AE201" i="1"/>
  <c r="Z201" i="1"/>
  <c r="T201" i="1"/>
  <c r="N201" i="1"/>
  <c r="U201" i="1" s="1"/>
  <c r="I201" i="1"/>
  <c r="E200" i="1"/>
  <c r="E199" i="1"/>
  <c r="F199" i="1" s="1"/>
  <c r="AJ198" i="1"/>
  <c r="AI198" i="1"/>
  <c r="AH198" i="1"/>
  <c r="AG198" i="1"/>
  <c r="AF198" i="1"/>
  <c r="AD198" i="1"/>
  <c r="AC198" i="1"/>
  <c r="AB198" i="1"/>
  <c r="AA198" i="1"/>
  <c r="AE198" i="1" s="1"/>
  <c r="Y198" i="1"/>
  <c r="X198" i="1"/>
  <c r="W198" i="1"/>
  <c r="V198" i="1"/>
  <c r="Z198" i="1" s="1"/>
  <c r="S198" i="1"/>
  <c r="T198" i="1" s="1"/>
  <c r="R198" i="1"/>
  <c r="Q198" i="1"/>
  <c r="P198" i="1"/>
  <c r="O198" i="1"/>
  <c r="M198" i="1"/>
  <c r="L198" i="1"/>
  <c r="K198" i="1"/>
  <c r="J198" i="1"/>
  <c r="H198" i="1"/>
  <c r="G198" i="1"/>
  <c r="F198" i="1"/>
  <c r="E198" i="1"/>
  <c r="AE195" i="1"/>
  <c r="Z195" i="1"/>
  <c r="T195" i="1"/>
  <c r="N195" i="1"/>
  <c r="U195" i="1" s="1"/>
  <c r="I195" i="1"/>
  <c r="E194" i="1"/>
  <c r="E193" i="1"/>
  <c r="F193" i="1" s="1"/>
  <c r="AJ192" i="1"/>
  <c r="AI192" i="1"/>
  <c r="AH192" i="1"/>
  <c r="AG192" i="1"/>
  <c r="AF192" i="1"/>
  <c r="AD192" i="1"/>
  <c r="AC192" i="1"/>
  <c r="AB192" i="1"/>
  <c r="AA192" i="1"/>
  <c r="AE192" i="1" s="1"/>
  <c r="Y192" i="1"/>
  <c r="X192" i="1"/>
  <c r="W192" i="1"/>
  <c r="V192" i="1"/>
  <c r="Z192" i="1" s="1"/>
  <c r="S192" i="1"/>
  <c r="T192" i="1" s="1"/>
  <c r="R192" i="1"/>
  <c r="Q192" i="1"/>
  <c r="P192" i="1"/>
  <c r="O192" i="1"/>
  <c r="M192" i="1"/>
  <c r="L192" i="1"/>
  <c r="K192" i="1"/>
  <c r="J192" i="1"/>
  <c r="H192" i="1"/>
  <c r="G192" i="1"/>
  <c r="F192" i="1"/>
  <c r="E192" i="1"/>
  <c r="AE189" i="1"/>
  <c r="Z189" i="1"/>
  <c r="T189" i="1"/>
  <c r="N189" i="1"/>
  <c r="U189" i="1" s="1"/>
  <c r="I189" i="1"/>
  <c r="E188" i="1"/>
  <c r="E187" i="1"/>
  <c r="F187" i="1" s="1"/>
  <c r="AJ186" i="1"/>
  <c r="AI186" i="1"/>
  <c r="AH186" i="1"/>
  <c r="AG186" i="1"/>
  <c r="AF186" i="1"/>
  <c r="AD186" i="1"/>
  <c r="AC186" i="1"/>
  <c r="AB186" i="1"/>
  <c r="AA186" i="1"/>
  <c r="AE186" i="1" s="1"/>
  <c r="Y186" i="1"/>
  <c r="X186" i="1"/>
  <c r="W186" i="1"/>
  <c r="V186" i="1"/>
  <c r="Z186" i="1" s="1"/>
  <c r="S186" i="1"/>
  <c r="T186" i="1" s="1"/>
  <c r="R186" i="1"/>
  <c r="Q186" i="1"/>
  <c r="P186" i="1"/>
  <c r="O186" i="1"/>
  <c r="M186" i="1"/>
  <c r="L186" i="1"/>
  <c r="K186" i="1"/>
  <c r="J186" i="1"/>
  <c r="H186" i="1"/>
  <c r="G186" i="1"/>
  <c r="F186" i="1"/>
  <c r="E186" i="1"/>
  <c r="AE183" i="1"/>
  <c r="Z183" i="1"/>
  <c r="T183" i="1"/>
  <c r="N183" i="1"/>
  <c r="U183" i="1" s="1"/>
  <c r="I183" i="1"/>
  <c r="E181" i="1"/>
  <c r="AJ180" i="1"/>
  <c r="AI180" i="1"/>
  <c r="AH180" i="1"/>
  <c r="AG180" i="1"/>
  <c r="AF180" i="1"/>
  <c r="AD180" i="1"/>
  <c r="AC180" i="1"/>
  <c r="AB180" i="1"/>
  <c r="AA180" i="1"/>
  <c r="Z180" i="1"/>
  <c r="Y180" i="1"/>
  <c r="X180" i="1"/>
  <c r="W180" i="1"/>
  <c r="V180" i="1"/>
  <c r="T180" i="1"/>
  <c r="S180" i="1"/>
  <c r="R180" i="1"/>
  <c r="Q180" i="1"/>
  <c r="P180" i="1"/>
  <c r="O180" i="1"/>
  <c r="M180" i="1"/>
  <c r="L180" i="1"/>
  <c r="K180" i="1"/>
  <c r="J180" i="1"/>
  <c r="H180" i="1"/>
  <c r="G180" i="1"/>
  <c r="F180" i="1"/>
  <c r="E180" i="1"/>
  <c r="AE177" i="1"/>
  <c r="Z177" i="1"/>
  <c r="U177" i="1"/>
  <c r="T177" i="1"/>
  <c r="N177" i="1"/>
  <c r="I177" i="1"/>
  <c r="AJ174" i="1"/>
  <c r="AI174" i="1"/>
  <c r="AH174" i="1"/>
  <c r="AG174" i="1"/>
  <c r="AF174" i="1"/>
  <c r="AD174" i="1"/>
  <c r="AC174" i="1"/>
  <c r="AB174" i="1"/>
  <c r="AA174" i="1"/>
  <c r="Z174" i="1"/>
  <c r="Y174" i="1"/>
  <c r="X174" i="1"/>
  <c r="W174" i="1"/>
  <c r="V174" i="1"/>
  <c r="S174" i="1"/>
  <c r="R174" i="1"/>
  <c r="T174" i="1" s="1"/>
  <c r="Q174" i="1"/>
  <c r="P174" i="1"/>
  <c r="O174" i="1"/>
  <c r="M174" i="1"/>
  <c r="L174" i="1"/>
  <c r="K174" i="1"/>
  <c r="J174" i="1"/>
  <c r="N174" i="1" s="1"/>
  <c r="H174" i="1"/>
  <c r="G174" i="1"/>
  <c r="F174" i="1"/>
  <c r="E174" i="1"/>
  <c r="AE171" i="1"/>
  <c r="Z171" i="1"/>
  <c r="U171" i="1"/>
  <c r="T171" i="1"/>
  <c r="N171" i="1"/>
  <c r="I171" i="1"/>
  <c r="F170" i="1"/>
  <c r="E170" i="1"/>
  <c r="F169" i="1"/>
  <c r="E169" i="1"/>
  <c r="AJ168" i="1"/>
  <c r="AI168" i="1"/>
  <c r="AH168" i="1"/>
  <c r="AG168" i="1"/>
  <c r="AF168" i="1"/>
  <c r="AD168" i="1"/>
  <c r="AC168" i="1"/>
  <c r="AB168" i="1"/>
  <c r="AA168" i="1"/>
  <c r="Z168" i="1"/>
  <c r="Y168" i="1"/>
  <c r="X168" i="1"/>
  <c r="W168" i="1"/>
  <c r="V168" i="1"/>
  <c r="T168" i="1"/>
  <c r="S168" i="1"/>
  <c r="R168" i="1"/>
  <c r="Q168" i="1"/>
  <c r="P168" i="1"/>
  <c r="O168" i="1"/>
  <c r="M168" i="1"/>
  <c r="L168" i="1"/>
  <c r="K168" i="1"/>
  <c r="J168" i="1"/>
  <c r="H168" i="1"/>
  <c r="G168" i="1"/>
  <c r="F168" i="1"/>
  <c r="E168" i="1"/>
  <c r="I168" i="1" s="1"/>
  <c r="I169" i="1" s="1"/>
  <c r="J169" i="1" s="1"/>
  <c r="AE165" i="1"/>
  <c r="Z165" i="1"/>
  <c r="U165" i="1"/>
  <c r="T165" i="1"/>
  <c r="N165" i="1"/>
  <c r="I165" i="1"/>
  <c r="E164" i="1"/>
  <c r="E163" i="1"/>
  <c r="F163" i="1" s="1"/>
  <c r="AJ162" i="1"/>
  <c r="AI162" i="1"/>
  <c r="AH162" i="1"/>
  <c r="AG162" i="1"/>
  <c r="AF162" i="1"/>
  <c r="AD162" i="1"/>
  <c r="AC162" i="1"/>
  <c r="AB162" i="1"/>
  <c r="AA162" i="1"/>
  <c r="Y162" i="1"/>
  <c r="X162" i="1"/>
  <c r="W162" i="1"/>
  <c r="V162" i="1"/>
  <c r="Z162" i="1" s="1"/>
  <c r="T162" i="1"/>
  <c r="S162" i="1"/>
  <c r="R162" i="1"/>
  <c r="Q162" i="1"/>
  <c r="P162" i="1"/>
  <c r="O162" i="1"/>
  <c r="M162" i="1"/>
  <c r="L162" i="1"/>
  <c r="K162" i="1"/>
  <c r="J162" i="1"/>
  <c r="N162" i="1" s="1"/>
  <c r="H162" i="1"/>
  <c r="G162" i="1"/>
  <c r="F162" i="1"/>
  <c r="E162" i="1"/>
  <c r="AE159" i="1"/>
  <c r="Z159" i="1"/>
  <c r="U159" i="1"/>
  <c r="T159" i="1"/>
  <c r="N159" i="1"/>
  <c r="I159" i="1"/>
  <c r="AJ156" i="1"/>
  <c r="AI156" i="1"/>
  <c r="AH156" i="1"/>
  <c r="AG156" i="1"/>
  <c r="AF156" i="1"/>
  <c r="AD156" i="1"/>
  <c r="AC156" i="1"/>
  <c r="AB156" i="1"/>
  <c r="AA156" i="1"/>
  <c r="Y156" i="1"/>
  <c r="X156" i="1"/>
  <c r="W156" i="1"/>
  <c r="V156" i="1"/>
  <c r="S156" i="1"/>
  <c r="R156" i="1"/>
  <c r="Q156" i="1"/>
  <c r="P156" i="1"/>
  <c r="T156" i="1" s="1"/>
  <c r="O156" i="1"/>
  <c r="M156" i="1"/>
  <c r="L156" i="1"/>
  <c r="N156" i="1" s="1"/>
  <c r="K156" i="1"/>
  <c r="J156" i="1"/>
  <c r="H156" i="1"/>
  <c r="G156" i="1"/>
  <c r="F156" i="1"/>
  <c r="E156" i="1"/>
  <c r="E157" i="1" s="1"/>
  <c r="AE153" i="1"/>
  <c r="Z153" i="1"/>
  <c r="T153" i="1"/>
  <c r="N153" i="1"/>
  <c r="I153" i="1"/>
  <c r="E151" i="1"/>
  <c r="F151" i="1" s="1"/>
  <c r="AJ150" i="1"/>
  <c r="AI150" i="1"/>
  <c r="AH150" i="1"/>
  <c r="AG150" i="1"/>
  <c r="AF150" i="1"/>
  <c r="AD150" i="1"/>
  <c r="AC150" i="1"/>
  <c r="AB150" i="1"/>
  <c r="AA150" i="1"/>
  <c r="Y150" i="1"/>
  <c r="X150" i="1"/>
  <c r="W150" i="1"/>
  <c r="V150" i="1"/>
  <c r="T150" i="1"/>
  <c r="S150" i="1"/>
  <c r="R150" i="1"/>
  <c r="Q150" i="1"/>
  <c r="P150" i="1"/>
  <c r="O150" i="1"/>
  <c r="M150" i="1"/>
  <c r="L150" i="1"/>
  <c r="K150" i="1"/>
  <c r="J150" i="1"/>
  <c r="I150" i="1"/>
  <c r="I151" i="1" s="1"/>
  <c r="H150" i="1"/>
  <c r="G150" i="1"/>
  <c r="F150" i="1"/>
  <c r="E150" i="1"/>
  <c r="AE147" i="1"/>
  <c r="Z147" i="1"/>
  <c r="T147" i="1"/>
  <c r="N147" i="1"/>
  <c r="I147" i="1"/>
  <c r="AJ144" i="1"/>
  <c r="AI144" i="1"/>
  <c r="AH144" i="1"/>
  <c r="AG144" i="1"/>
  <c r="AF144" i="1"/>
  <c r="AD144" i="1"/>
  <c r="AC144" i="1"/>
  <c r="AB144" i="1"/>
  <c r="AA144" i="1"/>
  <c r="AE144" i="1" s="1"/>
  <c r="Y144" i="1"/>
  <c r="X144" i="1"/>
  <c r="W144" i="1"/>
  <c r="V144" i="1"/>
  <c r="S144" i="1"/>
  <c r="R144" i="1"/>
  <c r="Q144" i="1"/>
  <c r="P144" i="1"/>
  <c r="O144" i="1"/>
  <c r="M144" i="1"/>
  <c r="L144" i="1"/>
  <c r="K144" i="1"/>
  <c r="J144" i="1"/>
  <c r="H144" i="1"/>
  <c r="G144" i="1"/>
  <c r="I144" i="1" s="1"/>
  <c r="I145" i="1" s="1"/>
  <c r="F144" i="1"/>
  <c r="E144" i="1"/>
  <c r="E145" i="1" s="1"/>
  <c r="AE141" i="1"/>
  <c r="Z141" i="1"/>
  <c r="T141" i="1"/>
  <c r="N141" i="1"/>
  <c r="I141" i="1"/>
  <c r="E139" i="1"/>
  <c r="F139" i="1" s="1"/>
  <c r="AJ138" i="1"/>
  <c r="AI138" i="1"/>
  <c r="AH138" i="1"/>
  <c r="AG138" i="1"/>
  <c r="AF138" i="1"/>
  <c r="AD138" i="1"/>
  <c r="AC138" i="1"/>
  <c r="AE138" i="1" s="1"/>
  <c r="AB138" i="1"/>
  <c r="AA138" i="1"/>
  <c r="Y138" i="1"/>
  <c r="X138" i="1"/>
  <c r="W138" i="1"/>
  <c r="V138" i="1"/>
  <c r="S138" i="1"/>
  <c r="R138" i="1"/>
  <c r="Q138" i="1"/>
  <c r="P138" i="1"/>
  <c r="O138" i="1"/>
  <c r="T138" i="1" s="1"/>
  <c r="M138" i="1"/>
  <c r="L138" i="1"/>
  <c r="K138" i="1"/>
  <c r="J138" i="1"/>
  <c r="H138" i="1"/>
  <c r="G138" i="1"/>
  <c r="F138" i="1"/>
  <c r="E138" i="1"/>
  <c r="AE135" i="1"/>
  <c r="Z135" i="1"/>
  <c r="T135" i="1"/>
  <c r="U135" i="1" s="1"/>
  <c r="N135" i="1"/>
  <c r="I135" i="1"/>
  <c r="E133" i="1"/>
  <c r="F133" i="1" s="1"/>
  <c r="F134" i="1" s="1"/>
  <c r="AJ132" i="1"/>
  <c r="AI132" i="1"/>
  <c r="AH132" i="1"/>
  <c r="AG132" i="1"/>
  <c r="AF132" i="1"/>
  <c r="AD132" i="1"/>
  <c r="AC132" i="1"/>
  <c r="AB132" i="1"/>
  <c r="AA132" i="1"/>
  <c r="AE132" i="1" s="1"/>
  <c r="Y132" i="1"/>
  <c r="X132" i="1"/>
  <c r="W132" i="1"/>
  <c r="V132" i="1"/>
  <c r="T132" i="1"/>
  <c r="S132" i="1"/>
  <c r="R132" i="1"/>
  <c r="Q132" i="1"/>
  <c r="P132" i="1"/>
  <c r="O132" i="1"/>
  <c r="M132" i="1"/>
  <c r="L132" i="1"/>
  <c r="K132" i="1"/>
  <c r="J132" i="1"/>
  <c r="I132" i="1"/>
  <c r="I133" i="1" s="1"/>
  <c r="H132" i="1"/>
  <c r="G132" i="1"/>
  <c r="F132" i="1"/>
  <c r="E132" i="1"/>
  <c r="AE129" i="1"/>
  <c r="Z129" i="1"/>
  <c r="T129" i="1"/>
  <c r="N129" i="1"/>
  <c r="I129" i="1"/>
  <c r="I127" i="1"/>
  <c r="AJ126" i="1"/>
  <c r="AI126" i="1"/>
  <c r="AH126" i="1"/>
  <c r="AG126" i="1"/>
  <c r="AF126" i="1"/>
  <c r="AD126" i="1"/>
  <c r="AC126" i="1"/>
  <c r="AB126" i="1"/>
  <c r="AA126" i="1"/>
  <c r="Y126" i="1"/>
  <c r="X126" i="1"/>
  <c r="Z126" i="1" s="1"/>
  <c r="W126" i="1"/>
  <c r="V126" i="1"/>
  <c r="S126" i="1"/>
  <c r="T126" i="1" s="1"/>
  <c r="U126" i="1" s="1"/>
  <c r="U127" i="1" s="1"/>
  <c r="V127" i="1" s="1"/>
  <c r="R126" i="1"/>
  <c r="Q126" i="1"/>
  <c r="P126" i="1"/>
  <c r="O126" i="1"/>
  <c r="M126" i="1"/>
  <c r="L126" i="1"/>
  <c r="K126" i="1"/>
  <c r="J126" i="1"/>
  <c r="N126" i="1" s="1"/>
  <c r="H126" i="1"/>
  <c r="I126" i="1" s="1"/>
  <c r="G126" i="1"/>
  <c r="F126" i="1"/>
  <c r="E126" i="1"/>
  <c r="E127" i="1" s="1"/>
  <c r="AE123" i="1"/>
  <c r="Z123" i="1"/>
  <c r="U123" i="1"/>
  <c r="T123" i="1"/>
  <c r="N123" i="1"/>
  <c r="I123" i="1"/>
  <c r="AJ120" i="1"/>
  <c r="AI120" i="1"/>
  <c r="AH120" i="1"/>
  <c r="AG120" i="1"/>
  <c r="AF120" i="1"/>
  <c r="AD120" i="1"/>
  <c r="AC120" i="1"/>
  <c r="AB120" i="1"/>
  <c r="AA120" i="1"/>
  <c r="AE120" i="1" s="1"/>
  <c r="Z120" i="1"/>
  <c r="Y120" i="1"/>
  <c r="X120" i="1"/>
  <c r="W120" i="1"/>
  <c r="V120" i="1"/>
  <c r="S120" i="1"/>
  <c r="R120" i="1"/>
  <c r="T120" i="1" s="1"/>
  <c r="Q120" i="1"/>
  <c r="P120" i="1"/>
  <c r="O120" i="1"/>
  <c r="M120" i="1"/>
  <c r="L120" i="1"/>
  <c r="K120" i="1"/>
  <c r="J120" i="1"/>
  <c r="N120" i="1" s="1"/>
  <c r="H120" i="1"/>
  <c r="I120" i="1" s="1"/>
  <c r="I121" i="1" s="1"/>
  <c r="G120" i="1"/>
  <c r="F120" i="1"/>
  <c r="E120" i="1"/>
  <c r="E121" i="1" s="1"/>
  <c r="AE117" i="1"/>
  <c r="Z117" i="1"/>
  <c r="T117" i="1"/>
  <c r="N117" i="1"/>
  <c r="U117" i="1" s="1"/>
  <c r="I117" i="1"/>
  <c r="AJ114" i="1"/>
  <c r="AI114" i="1"/>
  <c r="AH114" i="1"/>
  <c r="AG114" i="1"/>
  <c r="AF114" i="1"/>
  <c r="AD114" i="1"/>
  <c r="AC114" i="1"/>
  <c r="AB114" i="1"/>
  <c r="AA114" i="1"/>
  <c r="AE114" i="1" s="1"/>
  <c r="Y114" i="1"/>
  <c r="X114" i="1"/>
  <c r="Z114" i="1" s="1"/>
  <c r="W114" i="1"/>
  <c r="V114" i="1"/>
  <c r="S114" i="1"/>
  <c r="R114" i="1"/>
  <c r="Q114" i="1"/>
  <c r="P114" i="1"/>
  <c r="T114" i="1" s="1"/>
  <c r="U114" i="1" s="1"/>
  <c r="O114" i="1"/>
  <c r="M114" i="1"/>
  <c r="L114" i="1"/>
  <c r="K114" i="1"/>
  <c r="J114" i="1"/>
  <c r="N114" i="1" s="1"/>
  <c r="H114" i="1"/>
  <c r="I114" i="1" s="1"/>
  <c r="I115" i="1" s="1"/>
  <c r="G114" i="1"/>
  <c r="F114" i="1"/>
  <c r="E114" i="1"/>
  <c r="E115" i="1" s="1"/>
  <c r="AE111" i="1"/>
  <c r="Z111" i="1"/>
  <c r="T111" i="1"/>
  <c r="N111" i="1"/>
  <c r="U111" i="1" s="1"/>
  <c r="I111" i="1"/>
  <c r="AJ108" i="1"/>
  <c r="AI108" i="1"/>
  <c r="AH108" i="1"/>
  <c r="AG108" i="1"/>
  <c r="AF108" i="1"/>
  <c r="AD108" i="1"/>
  <c r="AC108" i="1"/>
  <c r="AB108" i="1"/>
  <c r="AA108" i="1"/>
  <c r="Y108" i="1"/>
  <c r="X108" i="1"/>
  <c r="Z108" i="1" s="1"/>
  <c r="W108" i="1"/>
  <c r="V108" i="1"/>
  <c r="S108" i="1"/>
  <c r="R108" i="1"/>
  <c r="Q108" i="1"/>
  <c r="P108" i="1"/>
  <c r="T108" i="1" s="1"/>
  <c r="O108" i="1"/>
  <c r="M108" i="1"/>
  <c r="L108" i="1"/>
  <c r="K108" i="1"/>
  <c r="J108" i="1"/>
  <c r="H108" i="1"/>
  <c r="I108" i="1" s="1"/>
  <c r="I109" i="1" s="1"/>
  <c r="G108" i="1"/>
  <c r="F108" i="1"/>
  <c r="E108" i="1"/>
  <c r="E109" i="1" s="1"/>
  <c r="AE105" i="1"/>
  <c r="Z105" i="1"/>
  <c r="T105" i="1"/>
  <c r="N105" i="1"/>
  <c r="U105" i="1" s="1"/>
  <c r="I105" i="1"/>
  <c r="E103" i="1"/>
  <c r="F103" i="1" s="1"/>
  <c r="H103" i="1" s="1"/>
  <c r="H104" i="1" s="1"/>
  <c r="AJ102" i="1"/>
  <c r="AI102" i="1"/>
  <c r="AH102" i="1"/>
  <c r="AG102" i="1"/>
  <c r="AF102" i="1"/>
  <c r="AD102" i="1"/>
  <c r="AC102" i="1"/>
  <c r="AB102" i="1"/>
  <c r="AA102" i="1"/>
  <c r="AE102" i="1" s="1"/>
  <c r="Z102" i="1"/>
  <c r="Y102" i="1"/>
  <c r="X102" i="1"/>
  <c r="W102" i="1"/>
  <c r="V102" i="1"/>
  <c r="S102" i="1"/>
  <c r="T102" i="1" s="1"/>
  <c r="U102" i="1" s="1"/>
  <c r="U103" i="1" s="1"/>
  <c r="V103" i="1" s="1"/>
  <c r="R102" i="1"/>
  <c r="Q102" i="1"/>
  <c r="P102" i="1"/>
  <c r="O102" i="1"/>
  <c r="M102" i="1"/>
  <c r="L102" i="1"/>
  <c r="K102" i="1"/>
  <c r="J102" i="1"/>
  <c r="N102" i="1" s="1"/>
  <c r="H102" i="1"/>
  <c r="G102" i="1"/>
  <c r="F102" i="1"/>
  <c r="E102" i="1"/>
  <c r="I102" i="1" s="1"/>
  <c r="I103" i="1" s="1"/>
  <c r="AE99" i="1"/>
  <c r="Z99" i="1"/>
  <c r="U99" i="1"/>
  <c r="T99" i="1"/>
  <c r="N99" i="1"/>
  <c r="I99" i="1"/>
  <c r="E98" i="1"/>
  <c r="E97" i="1"/>
  <c r="F97" i="1" s="1"/>
  <c r="AJ96" i="1"/>
  <c r="AI96" i="1"/>
  <c r="AH96" i="1"/>
  <c r="AG96" i="1"/>
  <c r="AF96" i="1"/>
  <c r="AD96" i="1"/>
  <c r="AC96" i="1"/>
  <c r="AB96" i="1"/>
  <c r="AA96" i="1"/>
  <c r="AE96" i="1" s="1"/>
  <c r="Z96" i="1"/>
  <c r="Y96" i="1"/>
  <c r="X96" i="1"/>
  <c r="W96" i="1"/>
  <c r="V96" i="1"/>
  <c r="S96" i="1"/>
  <c r="R96" i="1"/>
  <c r="T96" i="1" s="1"/>
  <c r="Q96" i="1"/>
  <c r="P96" i="1"/>
  <c r="O96" i="1"/>
  <c r="M96" i="1"/>
  <c r="L96" i="1"/>
  <c r="K96" i="1"/>
  <c r="J96" i="1"/>
  <c r="I96" i="1"/>
  <c r="I97" i="1" s="1"/>
  <c r="H96" i="1"/>
  <c r="G96" i="1"/>
  <c r="F96" i="1"/>
  <c r="E96" i="1"/>
  <c r="AE93" i="1"/>
  <c r="Z93" i="1"/>
  <c r="T93" i="1"/>
  <c r="U93" i="1" s="1"/>
  <c r="N93" i="1"/>
  <c r="I93" i="1"/>
  <c r="E91" i="1"/>
  <c r="F91" i="1" s="1"/>
  <c r="AJ90" i="1"/>
  <c r="AI90" i="1"/>
  <c r="AH90" i="1"/>
  <c r="AG90" i="1"/>
  <c r="AF90" i="1"/>
  <c r="AD90" i="1"/>
  <c r="AC90" i="1"/>
  <c r="AB90" i="1"/>
  <c r="AA90" i="1"/>
  <c r="AE90" i="1" s="1"/>
  <c r="Y90" i="1"/>
  <c r="Z90" i="1" s="1"/>
  <c r="X90" i="1"/>
  <c r="W90" i="1"/>
  <c r="V90" i="1"/>
  <c r="S90" i="1"/>
  <c r="R90" i="1"/>
  <c r="Q90" i="1"/>
  <c r="P90" i="1"/>
  <c r="O90" i="1"/>
  <c r="M90" i="1"/>
  <c r="L90" i="1"/>
  <c r="K90" i="1"/>
  <c r="J90" i="1"/>
  <c r="N90" i="1" s="1"/>
  <c r="H90" i="1"/>
  <c r="I90" i="1" s="1"/>
  <c r="I91" i="1" s="1"/>
  <c r="G90" i="1"/>
  <c r="F90" i="1"/>
  <c r="E90" i="1"/>
  <c r="AE87" i="1"/>
  <c r="Z87" i="1"/>
  <c r="U87" i="1"/>
  <c r="T87" i="1"/>
  <c r="N87" i="1"/>
  <c r="I87" i="1"/>
  <c r="AJ84" i="1"/>
  <c r="AI84" i="1"/>
  <c r="AH84" i="1"/>
  <c r="AG84" i="1"/>
  <c r="AF84" i="1"/>
  <c r="AE84" i="1"/>
  <c r="AD84" i="1"/>
  <c r="AC84" i="1"/>
  <c r="AB84" i="1"/>
  <c r="AA84" i="1"/>
  <c r="Y84" i="1"/>
  <c r="X84" i="1"/>
  <c r="W84" i="1"/>
  <c r="V84" i="1"/>
  <c r="S84" i="1"/>
  <c r="R84" i="1"/>
  <c r="Q84" i="1"/>
  <c r="P84" i="1"/>
  <c r="O84" i="1"/>
  <c r="T84" i="1" s="1"/>
  <c r="M84" i="1"/>
  <c r="L84" i="1"/>
  <c r="K84" i="1"/>
  <c r="J84" i="1"/>
  <c r="N84" i="1" s="1"/>
  <c r="I84" i="1"/>
  <c r="I85" i="1" s="1"/>
  <c r="H84" i="1"/>
  <c r="G84" i="1"/>
  <c r="F84" i="1"/>
  <c r="E84" i="1"/>
  <c r="E85" i="1" s="1"/>
  <c r="AE81" i="1"/>
  <c r="Z81" i="1"/>
  <c r="T81" i="1"/>
  <c r="U81" i="1" s="1"/>
  <c r="N81" i="1"/>
  <c r="I81" i="1"/>
  <c r="AJ78" i="1"/>
  <c r="AI78" i="1"/>
  <c r="AH78" i="1"/>
  <c r="AG78" i="1"/>
  <c r="AF78" i="1"/>
  <c r="AE78" i="1"/>
  <c r="AD78" i="1"/>
  <c r="AC78" i="1"/>
  <c r="AB78" i="1"/>
  <c r="AA78" i="1"/>
  <c r="Y78" i="1"/>
  <c r="X78" i="1"/>
  <c r="W78" i="1"/>
  <c r="Z78" i="1" s="1"/>
  <c r="V78" i="1"/>
  <c r="S78" i="1"/>
  <c r="R78" i="1"/>
  <c r="Q78" i="1"/>
  <c r="P78" i="1"/>
  <c r="O78" i="1"/>
  <c r="M78" i="1"/>
  <c r="L78" i="1"/>
  <c r="K78" i="1"/>
  <c r="J78" i="1"/>
  <c r="N78" i="1" s="1"/>
  <c r="H78" i="1"/>
  <c r="G78" i="1"/>
  <c r="I78" i="1" s="1"/>
  <c r="I79" i="1" s="1"/>
  <c r="F78" i="1"/>
  <c r="E78" i="1"/>
  <c r="E79" i="1" s="1"/>
  <c r="AE75" i="1"/>
  <c r="Z75" i="1"/>
  <c r="T75" i="1"/>
  <c r="N75" i="1"/>
  <c r="I75" i="1"/>
  <c r="AJ72" i="1"/>
  <c r="AI72" i="1"/>
  <c r="AH72" i="1"/>
  <c r="AG72" i="1"/>
  <c r="AF72" i="1"/>
  <c r="AE72" i="1"/>
  <c r="AD72" i="1"/>
  <c r="AC72" i="1"/>
  <c r="AB72" i="1"/>
  <c r="AA72" i="1"/>
  <c r="Y72" i="1"/>
  <c r="X72" i="1"/>
  <c r="W72" i="1"/>
  <c r="Z72" i="1" s="1"/>
  <c r="V72" i="1"/>
  <c r="S72" i="1"/>
  <c r="R72" i="1"/>
  <c r="Q72" i="1"/>
  <c r="P72" i="1"/>
  <c r="O72" i="1"/>
  <c r="M72" i="1"/>
  <c r="L72" i="1"/>
  <c r="K72" i="1"/>
  <c r="J72" i="1"/>
  <c r="N72" i="1" s="1"/>
  <c r="I72" i="1"/>
  <c r="I73" i="1" s="1"/>
  <c r="H72" i="1"/>
  <c r="G72" i="1"/>
  <c r="F72" i="1"/>
  <c r="E72" i="1"/>
  <c r="E73" i="1" s="1"/>
  <c r="AE69" i="1"/>
  <c r="Z69" i="1"/>
  <c r="T69" i="1"/>
  <c r="U69" i="1" s="1"/>
  <c r="N69" i="1"/>
  <c r="I69" i="1"/>
  <c r="F67" i="1"/>
  <c r="F68" i="1" s="1"/>
  <c r="AJ66" i="1"/>
  <c r="AI66" i="1"/>
  <c r="AH66" i="1"/>
  <c r="AG66" i="1"/>
  <c r="AF66" i="1"/>
  <c r="AD66" i="1"/>
  <c r="AC66" i="1"/>
  <c r="AE66" i="1" s="1"/>
  <c r="AB66" i="1"/>
  <c r="AA66" i="1"/>
  <c r="Y66" i="1"/>
  <c r="X66" i="1"/>
  <c r="Z66" i="1" s="1"/>
  <c r="W66" i="1"/>
  <c r="V66" i="1"/>
  <c r="S66" i="1"/>
  <c r="R66" i="1"/>
  <c r="Q66" i="1"/>
  <c r="P66" i="1"/>
  <c r="O66" i="1"/>
  <c r="M66" i="1"/>
  <c r="L66" i="1"/>
  <c r="K66" i="1"/>
  <c r="N66" i="1" s="1"/>
  <c r="J66" i="1"/>
  <c r="H66" i="1"/>
  <c r="G66" i="1"/>
  <c r="I66" i="1" s="1"/>
  <c r="I67" i="1" s="1"/>
  <c r="F66" i="1"/>
  <c r="E66" i="1"/>
  <c r="E67" i="1" s="1"/>
  <c r="E68" i="1" s="1"/>
  <c r="AE63" i="1"/>
  <c r="Z63" i="1"/>
  <c r="T63" i="1"/>
  <c r="U63" i="1" s="1"/>
  <c r="N63" i="1"/>
  <c r="I63" i="1"/>
  <c r="AJ60" i="1"/>
  <c r="AI60" i="1"/>
  <c r="AH60" i="1"/>
  <c r="AG60" i="1"/>
  <c r="AF60" i="1"/>
  <c r="AD60" i="1"/>
  <c r="AC60" i="1"/>
  <c r="AB60" i="1"/>
  <c r="AA60" i="1"/>
  <c r="AE60" i="1" s="1"/>
  <c r="Y60" i="1"/>
  <c r="X60" i="1"/>
  <c r="W60" i="1"/>
  <c r="V60" i="1"/>
  <c r="Z60" i="1" s="1"/>
  <c r="T60" i="1"/>
  <c r="S60" i="1"/>
  <c r="R60" i="1"/>
  <c r="Q60" i="1"/>
  <c r="P60" i="1"/>
  <c r="O60" i="1"/>
  <c r="M60" i="1"/>
  <c r="L60" i="1"/>
  <c r="K60" i="1"/>
  <c r="N60" i="1" s="1"/>
  <c r="J60" i="1"/>
  <c r="H60" i="1"/>
  <c r="G60" i="1"/>
  <c r="I60" i="1" s="1"/>
  <c r="I61" i="1" s="1"/>
  <c r="F60" i="1"/>
  <c r="E60" i="1"/>
  <c r="E61" i="1" s="1"/>
  <c r="AE57" i="1"/>
  <c r="Z57" i="1"/>
  <c r="T57" i="1"/>
  <c r="U57" i="1" s="1"/>
  <c r="N57" i="1"/>
  <c r="I57" i="1"/>
  <c r="AJ54" i="1"/>
  <c r="AI54" i="1"/>
  <c r="AH54" i="1"/>
  <c r="AG54" i="1"/>
  <c r="AF54" i="1"/>
  <c r="AD54" i="1"/>
  <c r="AC54" i="1"/>
  <c r="AB54" i="1"/>
  <c r="AA54" i="1"/>
  <c r="AE54" i="1" s="1"/>
  <c r="Y54" i="1"/>
  <c r="X54" i="1"/>
  <c r="W54" i="1"/>
  <c r="V54" i="1"/>
  <c r="Z54" i="1" s="1"/>
  <c r="T54" i="1"/>
  <c r="S54" i="1"/>
  <c r="R54" i="1"/>
  <c r="Q54" i="1"/>
  <c r="P54" i="1"/>
  <c r="O54" i="1"/>
  <c r="M54" i="1"/>
  <c r="L54" i="1"/>
  <c r="K54" i="1"/>
  <c r="N54" i="1" s="1"/>
  <c r="J54" i="1"/>
  <c r="H54" i="1"/>
  <c r="G54" i="1"/>
  <c r="I54" i="1" s="1"/>
  <c r="I55" i="1" s="1"/>
  <c r="F54" i="1"/>
  <c r="E54" i="1"/>
  <c r="E55" i="1" s="1"/>
  <c r="AE51" i="1"/>
  <c r="Z51" i="1"/>
  <c r="T51" i="1"/>
  <c r="U51" i="1" s="1"/>
  <c r="N51" i="1"/>
  <c r="I51" i="1"/>
  <c r="AJ48" i="1"/>
  <c r="AI48" i="1"/>
  <c r="AH48" i="1"/>
  <c r="AG48" i="1"/>
  <c r="AF48" i="1"/>
  <c r="AD48" i="1"/>
  <c r="AC48" i="1"/>
  <c r="AB48" i="1"/>
  <c r="AA48" i="1"/>
  <c r="AE48" i="1" s="1"/>
  <c r="Y48" i="1"/>
  <c r="X48" i="1"/>
  <c r="W48" i="1"/>
  <c r="V48" i="1"/>
  <c r="Z48" i="1" s="1"/>
  <c r="T48" i="1"/>
  <c r="S48" i="1"/>
  <c r="R48" i="1"/>
  <c r="Q48" i="1"/>
  <c r="P48" i="1"/>
  <c r="O48" i="1"/>
  <c r="M48" i="1"/>
  <c r="L48" i="1"/>
  <c r="K48" i="1"/>
  <c r="N48" i="1" s="1"/>
  <c r="J48" i="1"/>
  <c r="H48" i="1"/>
  <c r="G48" i="1"/>
  <c r="I48" i="1" s="1"/>
  <c r="I49" i="1" s="1"/>
  <c r="F48" i="1"/>
  <c r="E48" i="1"/>
  <c r="E49" i="1" s="1"/>
  <c r="AE45" i="1"/>
  <c r="Z45" i="1"/>
  <c r="T45" i="1"/>
  <c r="U45" i="1" s="1"/>
  <c r="N45" i="1"/>
  <c r="I45" i="1"/>
  <c r="AJ42" i="1"/>
  <c r="AI42" i="1"/>
  <c r="AH42" i="1"/>
  <c r="AG42" i="1"/>
  <c r="AF42" i="1"/>
  <c r="AD42" i="1"/>
  <c r="AC42" i="1"/>
  <c r="AB42" i="1"/>
  <c r="AA42" i="1"/>
  <c r="AE42" i="1" s="1"/>
  <c r="Y42" i="1"/>
  <c r="X42" i="1"/>
  <c r="W42" i="1"/>
  <c r="V42" i="1"/>
  <c r="Z42" i="1" s="1"/>
  <c r="T42" i="1"/>
  <c r="S42" i="1"/>
  <c r="R42" i="1"/>
  <c r="Q42" i="1"/>
  <c r="P42" i="1"/>
  <c r="O42" i="1"/>
  <c r="M42" i="1"/>
  <c r="L42" i="1"/>
  <c r="K42" i="1"/>
  <c r="N42" i="1" s="1"/>
  <c r="J42" i="1"/>
  <c r="I42" i="1"/>
  <c r="I43" i="1" s="1"/>
  <c r="H42" i="1"/>
  <c r="G42" i="1"/>
  <c r="F42" i="1"/>
  <c r="E42" i="1"/>
  <c r="E43" i="1" s="1"/>
  <c r="AE39" i="1"/>
  <c r="Z39" i="1"/>
  <c r="T39" i="1"/>
  <c r="U39" i="1" s="1"/>
  <c r="N39" i="1"/>
  <c r="I39" i="1"/>
  <c r="AJ36" i="1"/>
  <c r="AI36" i="1"/>
  <c r="AH36" i="1"/>
  <c r="AG36" i="1"/>
  <c r="AF36" i="1"/>
  <c r="AD36" i="1"/>
  <c r="AC36" i="1"/>
  <c r="AB36" i="1"/>
  <c r="AA36" i="1"/>
  <c r="AE36" i="1" s="1"/>
  <c r="Y36" i="1"/>
  <c r="X36" i="1"/>
  <c r="W36" i="1"/>
  <c r="V36" i="1"/>
  <c r="Z36" i="1" s="1"/>
  <c r="T36" i="1"/>
  <c r="S36" i="1"/>
  <c r="R36" i="1"/>
  <c r="Q36" i="1"/>
  <c r="P36" i="1"/>
  <c r="O36" i="1"/>
  <c r="M36" i="1"/>
  <c r="L36" i="1"/>
  <c r="K36" i="1"/>
  <c r="N36" i="1" s="1"/>
  <c r="J36" i="1"/>
  <c r="I36" i="1"/>
  <c r="I37" i="1" s="1"/>
  <c r="H36" i="1"/>
  <c r="G36" i="1"/>
  <c r="F36" i="1"/>
  <c r="E36" i="1"/>
  <c r="E37" i="1" s="1"/>
  <c r="AE33" i="1"/>
  <c r="Z33" i="1"/>
  <c r="T33" i="1"/>
  <c r="U33" i="1" s="1"/>
  <c r="N33" i="1"/>
  <c r="I33" i="1"/>
  <c r="AJ30" i="1"/>
  <c r="AI30" i="1"/>
  <c r="AH30" i="1"/>
  <c r="AG30" i="1"/>
  <c r="AD30" i="1"/>
  <c r="AC30" i="1"/>
  <c r="AB30" i="1"/>
  <c r="AA30" i="1"/>
  <c r="AE30" i="1" s="1"/>
  <c r="Y30" i="1"/>
  <c r="X30" i="1"/>
  <c r="Z30" i="1" s="1"/>
  <c r="W30" i="1"/>
  <c r="V30" i="1"/>
  <c r="S30" i="1"/>
  <c r="R30" i="1"/>
  <c r="Q30" i="1"/>
  <c r="P30" i="1"/>
  <c r="T30" i="1" s="1"/>
  <c r="M30" i="1"/>
  <c r="L30" i="1"/>
  <c r="K30" i="1"/>
  <c r="J30" i="1"/>
  <c r="N30" i="1" s="1"/>
  <c r="H30" i="1"/>
  <c r="G30" i="1"/>
  <c r="I30" i="1" s="1"/>
  <c r="I31" i="1" s="1"/>
  <c r="F30" i="1"/>
  <c r="E30" i="1"/>
  <c r="E31" i="1" s="1"/>
  <c r="AE27" i="1"/>
  <c r="Z27" i="1"/>
  <c r="U27" i="1"/>
  <c r="T27" i="1"/>
  <c r="N27" i="1"/>
  <c r="I27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S24" i="1"/>
  <c r="R24" i="1"/>
  <c r="Q24" i="1"/>
  <c r="P24" i="1"/>
  <c r="O24" i="1"/>
  <c r="T24" i="1" s="1"/>
  <c r="U24" i="1" s="1"/>
  <c r="U25" i="1" s="1"/>
  <c r="V25" i="1" s="1"/>
  <c r="M24" i="1"/>
  <c r="L24" i="1"/>
  <c r="K24" i="1"/>
  <c r="J24" i="1"/>
  <c r="N24" i="1" s="1"/>
  <c r="H24" i="1"/>
  <c r="G24" i="1"/>
  <c r="I24" i="1" s="1"/>
  <c r="I25" i="1" s="1"/>
  <c r="F24" i="1"/>
  <c r="E24" i="1"/>
  <c r="E25" i="1" s="1"/>
  <c r="AE21" i="1"/>
  <c r="Z21" i="1"/>
  <c r="U21" i="1"/>
  <c r="T21" i="1"/>
  <c r="N21" i="1"/>
  <c r="I21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S18" i="1"/>
  <c r="R18" i="1"/>
  <c r="Q18" i="1"/>
  <c r="P18" i="1"/>
  <c r="O18" i="1"/>
  <c r="T18" i="1" s="1"/>
  <c r="M18" i="1"/>
  <c r="L18" i="1"/>
  <c r="K18" i="1"/>
  <c r="J18" i="1"/>
  <c r="N18" i="1" s="1"/>
  <c r="H18" i="1"/>
  <c r="G18" i="1"/>
  <c r="I18" i="1" s="1"/>
  <c r="I19" i="1" s="1"/>
  <c r="F18" i="1"/>
  <c r="E18" i="1"/>
  <c r="E19" i="1" s="1"/>
  <c r="AE15" i="1"/>
  <c r="Z15" i="1"/>
  <c r="U15" i="1"/>
  <c r="T15" i="1"/>
  <c r="N15" i="1"/>
  <c r="I15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S12" i="1"/>
  <c r="R12" i="1"/>
  <c r="Q12" i="1"/>
  <c r="P12" i="1"/>
  <c r="O12" i="1"/>
  <c r="T12" i="1" s="1"/>
  <c r="M12" i="1"/>
  <c r="L12" i="1"/>
  <c r="K12" i="1"/>
  <c r="J12" i="1"/>
  <c r="N12" i="1" s="1"/>
  <c r="H12" i="1"/>
  <c r="G12" i="1"/>
  <c r="I12" i="1" s="1"/>
  <c r="I13" i="1" s="1"/>
  <c r="F12" i="1"/>
  <c r="E12" i="1"/>
  <c r="E13" i="1" s="1"/>
  <c r="AE9" i="1"/>
  <c r="Z9" i="1"/>
  <c r="U9" i="1"/>
  <c r="T9" i="1"/>
  <c r="N9" i="1"/>
  <c r="I9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S6" i="1"/>
  <c r="R6" i="1"/>
  <c r="Q6" i="1"/>
  <c r="P6" i="1"/>
  <c r="O6" i="1"/>
  <c r="T6" i="1" s="1"/>
  <c r="M6" i="1"/>
  <c r="L6" i="1"/>
  <c r="K6" i="1"/>
  <c r="J6" i="1"/>
  <c r="N6" i="1" s="1"/>
  <c r="H6" i="1"/>
  <c r="G6" i="1"/>
  <c r="I6" i="1" s="1"/>
  <c r="I7" i="1" s="1"/>
  <c r="F6" i="1"/>
  <c r="E6" i="1"/>
  <c r="E7" i="1" s="1"/>
  <c r="AE3" i="1"/>
  <c r="Z3" i="1"/>
  <c r="U3" i="1"/>
  <c r="T3" i="1"/>
  <c r="N3" i="1"/>
  <c r="I3" i="1"/>
  <c r="F7" i="1" l="1"/>
  <c r="E8" i="1"/>
  <c r="U6" i="1"/>
  <c r="U7" i="1" s="1"/>
  <c r="V7" i="1" s="1"/>
  <c r="N25" i="1"/>
  <c r="J25" i="1"/>
  <c r="F31" i="1"/>
  <c r="E32" i="1"/>
  <c r="U30" i="1"/>
  <c r="U31" i="1" s="1"/>
  <c r="V31" i="1" s="1"/>
  <c r="N19" i="1"/>
  <c r="J19" i="1"/>
  <c r="F25" i="1"/>
  <c r="E26" i="1"/>
  <c r="F43" i="1"/>
  <c r="E44" i="1"/>
  <c r="F49" i="1"/>
  <c r="E50" i="1"/>
  <c r="F55" i="1"/>
  <c r="E56" i="1"/>
  <c r="F61" i="1"/>
  <c r="E62" i="1"/>
  <c r="N37" i="1"/>
  <c r="J37" i="1"/>
  <c r="N49" i="1"/>
  <c r="J49" i="1"/>
  <c r="N55" i="1"/>
  <c r="J55" i="1"/>
  <c r="N61" i="1"/>
  <c r="J61" i="1"/>
  <c r="N67" i="1"/>
  <c r="J67" i="1"/>
  <c r="N7" i="1"/>
  <c r="J7" i="1"/>
  <c r="F13" i="1"/>
  <c r="E14" i="1"/>
  <c r="U12" i="1"/>
  <c r="U13" i="1" s="1"/>
  <c r="V13" i="1" s="1"/>
  <c r="N31" i="1"/>
  <c r="J31" i="1"/>
  <c r="N43" i="1"/>
  <c r="J43" i="1"/>
  <c r="N79" i="1"/>
  <c r="J79" i="1"/>
  <c r="W103" i="1"/>
  <c r="V104" i="1"/>
  <c r="W127" i="1"/>
  <c r="V128" i="1"/>
  <c r="J145" i="1"/>
  <c r="U36" i="1"/>
  <c r="U37" i="1" s="1"/>
  <c r="V37" i="1" s="1"/>
  <c r="V26" i="1"/>
  <c r="W25" i="1"/>
  <c r="U96" i="1"/>
  <c r="U97" i="1" s="1"/>
  <c r="V97" i="1" s="1"/>
  <c r="N73" i="1"/>
  <c r="J73" i="1"/>
  <c r="N13" i="1"/>
  <c r="J13" i="1"/>
  <c r="F19" i="1"/>
  <c r="E20" i="1"/>
  <c r="U18" i="1"/>
  <c r="U19" i="1" s="1"/>
  <c r="V19" i="1" s="1"/>
  <c r="U42" i="1"/>
  <c r="U43" i="1" s="1"/>
  <c r="V43" i="1" s="1"/>
  <c r="U48" i="1"/>
  <c r="U49" i="1" s="1"/>
  <c r="V49" i="1" s="1"/>
  <c r="U54" i="1"/>
  <c r="U55" i="1" s="1"/>
  <c r="V55" i="1" s="1"/>
  <c r="U60" i="1"/>
  <c r="U61" i="1" s="1"/>
  <c r="V61" i="1" s="1"/>
  <c r="N85" i="1"/>
  <c r="J85" i="1"/>
  <c r="F37" i="1"/>
  <c r="E38" i="1"/>
  <c r="N91" i="1"/>
  <c r="J91" i="1"/>
  <c r="T72" i="1"/>
  <c r="U72" i="1" s="1"/>
  <c r="U73" i="1" s="1"/>
  <c r="V73" i="1" s="1"/>
  <c r="F79" i="1"/>
  <c r="E80" i="1"/>
  <c r="T90" i="1"/>
  <c r="U90" i="1" s="1"/>
  <c r="U91" i="1" s="1"/>
  <c r="V91" i="1" s="1"/>
  <c r="E104" i="1"/>
  <c r="J109" i="1"/>
  <c r="U115" i="1"/>
  <c r="V115" i="1" s="1"/>
  <c r="J133" i="1"/>
  <c r="N133" i="1"/>
  <c r="J151" i="1"/>
  <c r="F152" i="1"/>
  <c r="H151" i="1"/>
  <c r="H152" i="1" s="1"/>
  <c r="G151" i="1"/>
  <c r="G152" i="1" s="1"/>
  <c r="T78" i="1"/>
  <c r="U78" i="1" s="1"/>
  <c r="U147" i="1"/>
  <c r="N150" i="1"/>
  <c r="N151" i="1" s="1"/>
  <c r="N103" i="1"/>
  <c r="J103" i="1"/>
  <c r="U132" i="1"/>
  <c r="U150" i="1"/>
  <c r="U151" i="1" s="1"/>
  <c r="V151" i="1" s="1"/>
  <c r="N121" i="1"/>
  <c r="J121" i="1"/>
  <c r="U120" i="1"/>
  <c r="U121" i="1" s="1"/>
  <c r="V121" i="1" s="1"/>
  <c r="J97" i="1"/>
  <c r="G67" i="1"/>
  <c r="G68" i="1" s="1"/>
  <c r="N96" i="1"/>
  <c r="N97" i="1" s="1"/>
  <c r="G97" i="1"/>
  <c r="G98" i="1" s="1"/>
  <c r="F98" i="1"/>
  <c r="H97" i="1"/>
  <c r="H98" i="1" s="1"/>
  <c r="E152" i="1"/>
  <c r="H67" i="1"/>
  <c r="H68" i="1" s="1"/>
  <c r="U75" i="1"/>
  <c r="Z84" i="1"/>
  <c r="F109" i="1"/>
  <c r="E110" i="1"/>
  <c r="K169" i="1"/>
  <c r="J170" i="1"/>
  <c r="T66" i="1"/>
  <c r="U66" i="1" s="1"/>
  <c r="U67" i="1" s="1"/>
  <c r="V67" i="1" s="1"/>
  <c r="F85" i="1"/>
  <c r="E86" i="1"/>
  <c r="N127" i="1"/>
  <c r="J127" i="1"/>
  <c r="F73" i="1"/>
  <c r="E74" i="1"/>
  <c r="U84" i="1"/>
  <c r="U85" i="1" s="1"/>
  <c r="V85" i="1" s="1"/>
  <c r="G103" i="1"/>
  <c r="G104" i="1" s="1"/>
  <c r="F104" i="1"/>
  <c r="F115" i="1"/>
  <c r="E116" i="1"/>
  <c r="G91" i="1"/>
  <c r="G92" i="1" s="1"/>
  <c r="F92" i="1"/>
  <c r="E92" i="1"/>
  <c r="N115" i="1"/>
  <c r="F140" i="1"/>
  <c r="G139" i="1"/>
  <c r="G140" i="1" s="1"/>
  <c r="H163" i="1"/>
  <c r="H164" i="1" s="1"/>
  <c r="G163" i="1"/>
  <c r="G164" i="1" s="1"/>
  <c r="F164" i="1"/>
  <c r="H91" i="1"/>
  <c r="H92" i="1" s="1"/>
  <c r="F127" i="1"/>
  <c r="E128" i="1"/>
  <c r="G133" i="1"/>
  <c r="G134" i="1" s="1"/>
  <c r="H139" i="1"/>
  <c r="H140" i="1" s="1"/>
  <c r="E158" i="1"/>
  <c r="F157" i="1"/>
  <c r="AE108" i="1"/>
  <c r="J115" i="1"/>
  <c r="H133" i="1"/>
  <c r="H134" i="1" s="1"/>
  <c r="U204" i="1"/>
  <c r="U205" i="1" s="1"/>
  <c r="V205" i="1" s="1"/>
  <c r="N108" i="1"/>
  <c r="U108" i="1" s="1"/>
  <c r="U109" i="1" s="1"/>
  <c r="V109" i="1" s="1"/>
  <c r="F121" i="1"/>
  <c r="E122" i="1"/>
  <c r="Z138" i="1"/>
  <c r="F145" i="1"/>
  <c r="E146" i="1"/>
  <c r="AE126" i="1"/>
  <c r="E134" i="1"/>
  <c r="I138" i="1"/>
  <c r="I139" i="1" s="1"/>
  <c r="E140" i="1"/>
  <c r="T144" i="1"/>
  <c r="U144" i="1" s="1"/>
  <c r="AE150" i="1"/>
  <c r="G187" i="1"/>
  <c r="G188" i="1" s="1"/>
  <c r="H187" i="1"/>
  <c r="H188" i="1" s="1"/>
  <c r="F188" i="1"/>
  <c r="F223" i="1"/>
  <c r="E224" i="1"/>
  <c r="Z132" i="1"/>
  <c r="U141" i="1"/>
  <c r="N144" i="1"/>
  <c r="N145" i="1" s="1"/>
  <c r="I156" i="1"/>
  <c r="I157" i="1" s="1"/>
  <c r="AE156" i="1"/>
  <c r="I162" i="1"/>
  <c r="I163" i="1" s="1"/>
  <c r="U153" i="1"/>
  <c r="N168" i="1"/>
  <c r="N180" i="1"/>
  <c r="F181" i="1"/>
  <c r="E182" i="1"/>
  <c r="N138" i="1"/>
  <c r="U138" i="1" s="1"/>
  <c r="U139" i="1" s="1"/>
  <c r="V139" i="1" s="1"/>
  <c r="Z150" i="1"/>
  <c r="U180" i="1"/>
  <c r="U181" i="1" s="1"/>
  <c r="V181" i="1" s="1"/>
  <c r="H169" i="1"/>
  <c r="H170" i="1" s="1"/>
  <c r="G169" i="1"/>
  <c r="G170" i="1" s="1"/>
  <c r="I174" i="1"/>
  <c r="I175" i="1" s="1"/>
  <c r="E175" i="1"/>
  <c r="G199" i="1"/>
  <c r="G200" i="1" s="1"/>
  <c r="H199" i="1"/>
  <c r="H200" i="1" s="1"/>
  <c r="F200" i="1"/>
  <c r="U129" i="1"/>
  <c r="N132" i="1"/>
  <c r="Z144" i="1"/>
  <c r="Z156" i="1"/>
  <c r="AE162" i="1"/>
  <c r="I252" i="1"/>
  <c r="I253" i="1" s="1"/>
  <c r="E253" i="1"/>
  <c r="G193" i="1"/>
  <c r="G194" i="1" s="1"/>
  <c r="H193" i="1"/>
  <c r="H194" i="1" s="1"/>
  <c r="F194" i="1"/>
  <c r="N186" i="1"/>
  <c r="U186" i="1" s="1"/>
  <c r="U187" i="1" s="1"/>
  <c r="V187" i="1" s="1"/>
  <c r="N192" i="1"/>
  <c r="U192" i="1" s="1"/>
  <c r="U193" i="1" s="1"/>
  <c r="V193" i="1" s="1"/>
  <c r="N198" i="1"/>
  <c r="U198" i="1" s="1"/>
  <c r="U199" i="1" s="1"/>
  <c r="V199" i="1" s="1"/>
  <c r="N204" i="1"/>
  <c r="F229" i="1"/>
  <c r="E230" i="1"/>
  <c r="N276" i="1"/>
  <c r="F277" i="1"/>
  <c r="E278" i="1"/>
  <c r="I180" i="1"/>
  <c r="I181" i="1" s="1"/>
  <c r="F205" i="1"/>
  <c r="U210" i="1"/>
  <c r="U211" i="1" s="1"/>
  <c r="V211" i="1" s="1"/>
  <c r="U252" i="1"/>
  <c r="U253" i="1" s="1"/>
  <c r="V253" i="1" s="1"/>
  <c r="AE168" i="1"/>
  <c r="N216" i="1"/>
  <c r="AE222" i="1"/>
  <c r="N234" i="1"/>
  <c r="I186" i="1"/>
  <c r="I187" i="1" s="1"/>
  <c r="I192" i="1"/>
  <c r="I193" i="1" s="1"/>
  <c r="I198" i="1"/>
  <c r="I199" i="1" s="1"/>
  <c r="I204" i="1"/>
  <c r="I205" i="1" s="1"/>
  <c r="U234" i="1"/>
  <c r="U235" i="1" s="1"/>
  <c r="V235" i="1" s="1"/>
  <c r="I294" i="1"/>
  <c r="I295" i="1" s="1"/>
  <c r="E295" i="1"/>
  <c r="F295" i="1" s="1"/>
  <c r="Z210" i="1"/>
  <c r="F217" i="1"/>
  <c r="N222" i="1"/>
  <c r="U222" i="1" s="1"/>
  <c r="U223" i="1" s="1"/>
  <c r="V223" i="1" s="1"/>
  <c r="F241" i="1"/>
  <c r="E242" i="1"/>
  <c r="U246" i="1"/>
  <c r="U247" i="1" s="1"/>
  <c r="V247" i="1" s="1"/>
  <c r="Z258" i="1"/>
  <c r="I210" i="1"/>
  <c r="I211" i="1" s="1"/>
  <c r="E211" i="1"/>
  <c r="T228" i="1"/>
  <c r="U228" i="1" s="1"/>
  <c r="U229" i="1" s="1"/>
  <c r="V229" i="1" s="1"/>
  <c r="J265" i="1"/>
  <c r="N265" i="1"/>
  <c r="H235" i="1"/>
  <c r="H236" i="1" s="1"/>
  <c r="F236" i="1"/>
  <c r="N240" i="1"/>
  <c r="F271" i="1"/>
  <c r="E272" i="1"/>
  <c r="I288" i="1"/>
  <c r="I289" i="1" s="1"/>
  <c r="E289" i="1"/>
  <c r="AE174" i="1"/>
  <c r="AE180" i="1"/>
  <c r="G235" i="1"/>
  <c r="G236" i="1" s="1"/>
  <c r="I246" i="1"/>
  <c r="I247" i="1" s="1"/>
  <c r="E247" i="1"/>
  <c r="F259" i="1"/>
  <c r="E260" i="1"/>
  <c r="E265" i="1"/>
  <c r="U264" i="1"/>
  <c r="AE264" i="1"/>
  <c r="U273" i="1"/>
  <c r="N288" i="1"/>
  <c r="Z294" i="1"/>
  <c r="I216" i="1"/>
  <c r="I217" i="1" s="1"/>
  <c r="I222" i="1"/>
  <c r="I223" i="1" s="1"/>
  <c r="I228" i="1"/>
  <c r="I229" i="1" s="1"/>
  <c r="I234" i="1"/>
  <c r="I235" i="1" s="1"/>
  <c r="I240" i="1"/>
  <c r="I241" i="1" s="1"/>
  <c r="Z252" i="1"/>
  <c r="AE270" i="1"/>
  <c r="AE282" i="1"/>
  <c r="AE252" i="1"/>
  <c r="N258" i="1"/>
  <c r="U258" i="1" s="1"/>
  <c r="U259" i="1" s="1"/>
  <c r="V259" i="1" s="1"/>
  <c r="U261" i="1"/>
  <c r="I282" i="1"/>
  <c r="I283" i="1" s="1"/>
  <c r="Z282" i="1"/>
  <c r="E284" i="1"/>
  <c r="AE246" i="1"/>
  <c r="N252" i="1"/>
  <c r="U255" i="1"/>
  <c r="Z270" i="1"/>
  <c r="I276" i="1"/>
  <c r="I277" i="1" s="1"/>
  <c r="AE294" i="1"/>
  <c r="N246" i="1"/>
  <c r="Z264" i="1"/>
  <c r="I270" i="1"/>
  <c r="I271" i="1" s="1"/>
  <c r="AE288" i="1"/>
  <c r="N294" i="1"/>
  <c r="U294" i="1" s="1"/>
  <c r="U295" i="1" s="1"/>
  <c r="V295" i="1" s="1"/>
  <c r="W295" i="1" s="1"/>
  <c r="I258" i="1"/>
  <c r="I259" i="1" s="1"/>
  <c r="AE276" i="1"/>
  <c r="N282" i="1"/>
  <c r="U282" i="1" s="1"/>
  <c r="U283" i="1" s="1"/>
  <c r="V283" i="1" s="1"/>
  <c r="G283" i="1"/>
  <c r="G284" i="1" s="1"/>
  <c r="F284" i="1"/>
  <c r="U285" i="1"/>
  <c r="Y295" i="1" l="1"/>
  <c r="X295" i="1"/>
  <c r="V260" i="1"/>
  <c r="W259" i="1"/>
  <c r="W193" i="1"/>
  <c r="V194" i="1"/>
  <c r="W187" i="1"/>
  <c r="V188" i="1"/>
  <c r="W109" i="1"/>
  <c r="V110" i="1"/>
  <c r="V140" i="1"/>
  <c r="W139" i="1"/>
  <c r="O97" i="1"/>
  <c r="T97" i="1"/>
  <c r="Z97" i="1" s="1"/>
  <c r="V284" i="1"/>
  <c r="W283" i="1"/>
  <c r="T145" i="1"/>
  <c r="Z145" i="1" s="1"/>
  <c r="O145" i="1"/>
  <c r="V224" i="1"/>
  <c r="W223" i="1"/>
  <c r="T151" i="1"/>
  <c r="Z151" i="1" s="1"/>
  <c r="O151" i="1"/>
  <c r="J193" i="1"/>
  <c r="N193" i="1"/>
  <c r="H229" i="1"/>
  <c r="H230" i="1" s="1"/>
  <c r="F230" i="1"/>
  <c r="G229" i="1"/>
  <c r="G230" i="1" s="1"/>
  <c r="J128" i="1"/>
  <c r="K127" i="1"/>
  <c r="L169" i="1"/>
  <c r="K170" i="1"/>
  <c r="O121" i="1"/>
  <c r="T121" i="1"/>
  <c r="Z121" i="1" s="1"/>
  <c r="W97" i="1"/>
  <c r="V98" i="1"/>
  <c r="O61" i="1"/>
  <c r="T61" i="1"/>
  <c r="Z61" i="1" s="1"/>
  <c r="J289" i="1"/>
  <c r="N289" i="1"/>
  <c r="J187" i="1"/>
  <c r="N187" i="1"/>
  <c r="U216" i="1"/>
  <c r="U217" i="1" s="1"/>
  <c r="V217" i="1" s="1"/>
  <c r="Y103" i="1"/>
  <c r="Y104" i="1" s="1"/>
  <c r="X103" i="1"/>
  <c r="X104" i="1" s="1"/>
  <c r="W104" i="1"/>
  <c r="K19" i="1"/>
  <c r="J20" i="1"/>
  <c r="H205" i="1"/>
  <c r="H206" i="1" s="1"/>
  <c r="G205" i="1"/>
  <c r="G206" i="1" s="1"/>
  <c r="F206" i="1"/>
  <c r="F253" i="1"/>
  <c r="E254" i="1"/>
  <c r="U162" i="1"/>
  <c r="U163" i="1" s="1"/>
  <c r="V163" i="1" s="1"/>
  <c r="G109" i="1"/>
  <c r="G110" i="1" s="1"/>
  <c r="F110" i="1"/>
  <c r="H109" i="1"/>
  <c r="H110" i="1" s="1"/>
  <c r="U133" i="1"/>
  <c r="V133" i="1" s="1"/>
  <c r="K79" i="1"/>
  <c r="J80" i="1"/>
  <c r="F14" i="1"/>
  <c r="H13" i="1"/>
  <c r="H14" i="1" s="1"/>
  <c r="G13" i="1"/>
  <c r="G14" i="1" s="1"/>
  <c r="O55" i="1"/>
  <c r="T55" i="1"/>
  <c r="Z55" i="1" s="1"/>
  <c r="H55" i="1"/>
  <c r="H56" i="1" s="1"/>
  <c r="G55" i="1"/>
  <c r="G56" i="1" s="1"/>
  <c r="F56" i="1"/>
  <c r="F8" i="1"/>
  <c r="H7" i="1"/>
  <c r="H8" i="1" s="1"/>
  <c r="G7" i="1"/>
  <c r="G8" i="1" s="1"/>
  <c r="U288" i="1"/>
  <c r="U289" i="1" s="1"/>
  <c r="V289" i="1" s="1"/>
  <c r="J247" i="1"/>
  <c r="N247" i="1"/>
  <c r="G271" i="1"/>
  <c r="G272" i="1" s="1"/>
  <c r="F272" i="1"/>
  <c r="H271" i="1"/>
  <c r="H272" i="1" s="1"/>
  <c r="J211" i="1"/>
  <c r="N211" i="1"/>
  <c r="G295" i="1"/>
  <c r="H295" i="1"/>
  <c r="U270" i="1"/>
  <c r="U271" i="1" s="1"/>
  <c r="V271" i="1" s="1"/>
  <c r="J181" i="1"/>
  <c r="N181" i="1"/>
  <c r="W199" i="1"/>
  <c r="V200" i="1"/>
  <c r="J253" i="1"/>
  <c r="N253" i="1"/>
  <c r="U240" i="1"/>
  <c r="U241" i="1" s="1"/>
  <c r="V241" i="1" s="1"/>
  <c r="J157" i="1"/>
  <c r="N157" i="1"/>
  <c r="U156" i="1"/>
  <c r="U157" i="1" s="1"/>
  <c r="V157" i="1" s="1"/>
  <c r="O115" i="1"/>
  <c r="T115" i="1"/>
  <c r="Z115" i="1" s="1"/>
  <c r="K103" i="1"/>
  <c r="J104" i="1"/>
  <c r="W91" i="1"/>
  <c r="V92" i="1"/>
  <c r="K85" i="1"/>
  <c r="J86" i="1"/>
  <c r="F20" i="1"/>
  <c r="H19" i="1"/>
  <c r="H20" i="1" s="1"/>
  <c r="G19" i="1"/>
  <c r="G20" i="1" s="1"/>
  <c r="W37" i="1"/>
  <c r="V38" i="1"/>
  <c r="T79" i="1"/>
  <c r="Z79" i="1" s="1"/>
  <c r="O79" i="1"/>
  <c r="K7" i="1"/>
  <c r="J8" i="1"/>
  <c r="K49" i="1"/>
  <c r="J50" i="1"/>
  <c r="W31" i="1"/>
  <c r="V32" i="1"/>
  <c r="J223" i="1"/>
  <c r="N223" i="1"/>
  <c r="J110" i="1"/>
  <c r="K109" i="1"/>
  <c r="O91" i="1"/>
  <c r="T91" i="1"/>
  <c r="Z91" i="1" s="1"/>
  <c r="F26" i="1"/>
  <c r="H25" i="1"/>
  <c r="H26" i="1" s="1"/>
  <c r="G25" i="1"/>
  <c r="G26" i="1" s="1"/>
  <c r="F218" i="1"/>
  <c r="G217" i="1"/>
  <c r="N109" i="1"/>
  <c r="W26" i="1"/>
  <c r="Y25" i="1"/>
  <c r="Y26" i="1" s="1"/>
  <c r="X25" i="1"/>
  <c r="X26" i="1" s="1"/>
  <c r="J271" i="1"/>
  <c r="N271" i="1"/>
  <c r="F247" i="1"/>
  <c r="E248" i="1"/>
  <c r="E212" i="1"/>
  <c r="F211" i="1"/>
  <c r="H37" i="1"/>
  <c r="H38" i="1" s="1"/>
  <c r="G37" i="1"/>
  <c r="G38" i="1" s="1"/>
  <c r="F38" i="1"/>
  <c r="T19" i="1"/>
  <c r="Z19" i="1" s="1"/>
  <c r="O19" i="1"/>
  <c r="J295" i="1"/>
  <c r="K295" i="1" s="1"/>
  <c r="L295" i="1" s="1"/>
  <c r="M295" i="1" s="1"/>
  <c r="N295" i="1"/>
  <c r="E176" i="1"/>
  <c r="F175" i="1"/>
  <c r="U174" i="1"/>
  <c r="U175" i="1" s="1"/>
  <c r="V175" i="1" s="1"/>
  <c r="F146" i="1"/>
  <c r="G145" i="1"/>
  <c r="G146" i="1" s="1"/>
  <c r="H145" i="1"/>
  <c r="H146" i="1" s="1"/>
  <c r="F128" i="1"/>
  <c r="H127" i="1"/>
  <c r="H128" i="1" s="1"/>
  <c r="G127" i="1"/>
  <c r="G128" i="1" s="1"/>
  <c r="V86" i="1"/>
  <c r="W85" i="1"/>
  <c r="F86" i="1"/>
  <c r="H85" i="1"/>
  <c r="H86" i="1" s="1"/>
  <c r="G85" i="1"/>
  <c r="G86" i="1" s="1"/>
  <c r="K97" i="1"/>
  <c r="J98" i="1"/>
  <c r="O103" i="1"/>
  <c r="T103" i="1"/>
  <c r="Z103" i="1" s="1"/>
  <c r="K151" i="1"/>
  <c r="J152" i="1"/>
  <c r="T85" i="1"/>
  <c r="Z85" i="1" s="1"/>
  <c r="O85" i="1"/>
  <c r="K13" i="1"/>
  <c r="J14" i="1"/>
  <c r="K43" i="1"/>
  <c r="J44" i="1"/>
  <c r="T7" i="1"/>
  <c r="Z7" i="1" s="1"/>
  <c r="O7" i="1"/>
  <c r="O49" i="1"/>
  <c r="T49" i="1"/>
  <c r="Z49" i="1" s="1"/>
  <c r="H49" i="1"/>
  <c r="H50" i="1" s="1"/>
  <c r="G49" i="1"/>
  <c r="G50" i="1" s="1"/>
  <c r="F50" i="1"/>
  <c r="F289" i="1"/>
  <c r="E290" i="1"/>
  <c r="J217" i="1"/>
  <c r="N217" i="1"/>
  <c r="N163" i="1"/>
  <c r="J163" i="1"/>
  <c r="W43" i="1"/>
  <c r="V44" i="1"/>
  <c r="H61" i="1"/>
  <c r="H62" i="1" s="1"/>
  <c r="G61" i="1"/>
  <c r="G62" i="1" s="1"/>
  <c r="F62" i="1"/>
  <c r="V230" i="1"/>
  <c r="W229" i="1"/>
  <c r="J283" i="1"/>
  <c r="N283" i="1"/>
  <c r="V236" i="1"/>
  <c r="W235" i="1"/>
  <c r="G277" i="1"/>
  <c r="G278" i="1" s="1"/>
  <c r="F278" i="1"/>
  <c r="H277" i="1"/>
  <c r="H278" i="1" s="1"/>
  <c r="O133" i="1"/>
  <c r="T133" i="1"/>
  <c r="Z133" i="1" s="1"/>
  <c r="F80" i="1"/>
  <c r="H79" i="1"/>
  <c r="H80" i="1" s="1"/>
  <c r="G79" i="1"/>
  <c r="G80" i="1" s="1"/>
  <c r="W61" i="1"/>
  <c r="V62" i="1"/>
  <c r="T13" i="1"/>
  <c r="Z13" i="1" s="1"/>
  <c r="O13" i="1"/>
  <c r="J146" i="1"/>
  <c r="K145" i="1"/>
  <c r="O43" i="1"/>
  <c r="T43" i="1"/>
  <c r="Z43" i="1" s="1"/>
  <c r="J68" i="1"/>
  <c r="K67" i="1"/>
  <c r="K37" i="1"/>
  <c r="J38" i="1"/>
  <c r="H31" i="1"/>
  <c r="H32" i="1" s="1"/>
  <c r="G31" i="1"/>
  <c r="G32" i="1" s="1"/>
  <c r="F32" i="1"/>
  <c r="J277" i="1"/>
  <c r="N277" i="1"/>
  <c r="J235" i="1"/>
  <c r="N235" i="1"/>
  <c r="U265" i="1"/>
  <c r="V265" i="1" s="1"/>
  <c r="J205" i="1"/>
  <c r="N205" i="1"/>
  <c r="U276" i="1"/>
  <c r="U277" i="1" s="1"/>
  <c r="V277" i="1" s="1"/>
  <c r="U145" i="1"/>
  <c r="V145" i="1" s="1"/>
  <c r="F74" i="1"/>
  <c r="H73" i="1"/>
  <c r="H74" i="1" s="1"/>
  <c r="G73" i="1"/>
  <c r="G74" i="1" s="1"/>
  <c r="W121" i="1"/>
  <c r="V122" i="1"/>
  <c r="K133" i="1"/>
  <c r="J134" i="1"/>
  <c r="V74" i="1"/>
  <c r="W73" i="1"/>
  <c r="W55" i="1"/>
  <c r="V56" i="1"/>
  <c r="K73" i="1"/>
  <c r="J74" i="1"/>
  <c r="K31" i="1"/>
  <c r="J32" i="1"/>
  <c r="T67" i="1"/>
  <c r="Z67" i="1" s="1"/>
  <c r="O67" i="1"/>
  <c r="O37" i="1"/>
  <c r="T37" i="1"/>
  <c r="Z37" i="1" s="1"/>
  <c r="H43" i="1"/>
  <c r="H44" i="1" s="1"/>
  <c r="G43" i="1"/>
  <c r="G44" i="1" s="1"/>
  <c r="F44" i="1"/>
  <c r="K25" i="1"/>
  <c r="J26" i="1"/>
  <c r="K265" i="1"/>
  <c r="J266" i="1"/>
  <c r="V254" i="1"/>
  <c r="W253" i="1"/>
  <c r="J139" i="1"/>
  <c r="N139" i="1"/>
  <c r="V8" i="1"/>
  <c r="W7" i="1"/>
  <c r="G259" i="1"/>
  <c r="G260" i="1" s="1"/>
  <c r="F260" i="1"/>
  <c r="H259" i="1"/>
  <c r="H260" i="1" s="1"/>
  <c r="V212" i="1"/>
  <c r="W211" i="1"/>
  <c r="V206" i="1"/>
  <c r="W205" i="1"/>
  <c r="G115" i="1"/>
  <c r="G116" i="1" s="1"/>
  <c r="F116" i="1"/>
  <c r="H115" i="1"/>
  <c r="H116" i="1" s="1"/>
  <c r="O127" i="1"/>
  <c r="T127" i="1"/>
  <c r="Z127" i="1" s="1"/>
  <c r="W151" i="1"/>
  <c r="V152" i="1"/>
  <c r="V20" i="1"/>
  <c r="W19" i="1"/>
  <c r="K55" i="1"/>
  <c r="J56" i="1"/>
  <c r="J241" i="1"/>
  <c r="N241" i="1"/>
  <c r="V248" i="1"/>
  <c r="W247" i="1"/>
  <c r="J175" i="1"/>
  <c r="N175" i="1"/>
  <c r="G181" i="1"/>
  <c r="G182" i="1" s="1"/>
  <c r="F182" i="1"/>
  <c r="H181" i="1"/>
  <c r="H182" i="1" s="1"/>
  <c r="J116" i="1"/>
  <c r="K115" i="1"/>
  <c r="W67" i="1"/>
  <c r="V68" i="1"/>
  <c r="J259" i="1"/>
  <c r="N259" i="1"/>
  <c r="J229" i="1"/>
  <c r="N229" i="1"/>
  <c r="F265" i="1"/>
  <c r="E266" i="1"/>
  <c r="O265" i="1"/>
  <c r="T265" i="1"/>
  <c r="Z265" i="1" s="1"/>
  <c r="F242" i="1"/>
  <c r="G241" i="1"/>
  <c r="G242" i="1" s="1"/>
  <c r="H241" i="1"/>
  <c r="H242" i="1" s="1"/>
  <c r="J199" i="1"/>
  <c r="N199" i="1"/>
  <c r="U168" i="1"/>
  <c r="U169" i="1" s="1"/>
  <c r="V169" i="1" s="1"/>
  <c r="N169" i="1"/>
  <c r="G121" i="1"/>
  <c r="G122" i="1" s="1"/>
  <c r="F122" i="1"/>
  <c r="H121" i="1"/>
  <c r="H122" i="1" s="1"/>
  <c r="G157" i="1"/>
  <c r="G158" i="1" s="1"/>
  <c r="H157" i="1"/>
  <c r="H158" i="1" s="1"/>
  <c r="F158" i="1"/>
  <c r="J122" i="1"/>
  <c r="K121" i="1"/>
  <c r="U79" i="1"/>
  <c r="V79" i="1" s="1"/>
  <c r="W115" i="1"/>
  <c r="V116" i="1"/>
  <c r="K91" i="1"/>
  <c r="J92" i="1"/>
  <c r="W49" i="1"/>
  <c r="V50" i="1"/>
  <c r="T73" i="1"/>
  <c r="Z73" i="1" s="1"/>
  <c r="O73" i="1"/>
  <c r="Y127" i="1"/>
  <c r="Y128" i="1" s="1"/>
  <c r="W128" i="1"/>
  <c r="X127" i="1"/>
  <c r="X128" i="1" s="1"/>
  <c r="T31" i="1"/>
  <c r="Z31" i="1" s="1"/>
  <c r="O31" i="1"/>
  <c r="K61" i="1"/>
  <c r="J62" i="1"/>
  <c r="T25" i="1"/>
  <c r="Z25" i="1" s="1"/>
  <c r="O25" i="1"/>
  <c r="H223" i="1"/>
  <c r="H224" i="1" s="1"/>
  <c r="F224" i="1"/>
  <c r="G223" i="1"/>
  <c r="G224" i="1" s="1"/>
  <c r="W181" i="1"/>
  <c r="V182" i="1"/>
  <c r="V14" i="1"/>
  <c r="W13" i="1"/>
  <c r="X49" i="1" l="1"/>
  <c r="X50" i="1" s="1"/>
  <c r="W50" i="1"/>
  <c r="Y49" i="1"/>
  <c r="Y50" i="1" s="1"/>
  <c r="P127" i="1"/>
  <c r="O128" i="1"/>
  <c r="T235" i="1"/>
  <c r="Z235" i="1" s="1"/>
  <c r="O235" i="1"/>
  <c r="AA13" i="1"/>
  <c r="AE13" i="1"/>
  <c r="AF13" i="1" s="1"/>
  <c r="T217" i="1"/>
  <c r="Z217" i="1" s="1"/>
  <c r="O217" i="1"/>
  <c r="P49" i="1"/>
  <c r="O50" i="1"/>
  <c r="O271" i="1"/>
  <c r="T271" i="1"/>
  <c r="Z271" i="1" s="1"/>
  <c r="O187" i="1"/>
  <c r="T187" i="1"/>
  <c r="Z187" i="1" s="1"/>
  <c r="AE145" i="1"/>
  <c r="AF145" i="1" s="1"/>
  <c r="AA145" i="1"/>
  <c r="K92" i="1"/>
  <c r="L91" i="1"/>
  <c r="J230" i="1"/>
  <c r="K229" i="1"/>
  <c r="P37" i="1"/>
  <c r="O38" i="1"/>
  <c r="X55" i="1"/>
  <c r="X56" i="1" s="1"/>
  <c r="W56" i="1"/>
  <c r="Y55" i="1"/>
  <c r="Y56" i="1" s="1"/>
  <c r="J236" i="1"/>
  <c r="K235" i="1"/>
  <c r="L67" i="1"/>
  <c r="K68" i="1"/>
  <c r="J218" i="1"/>
  <c r="K217" i="1"/>
  <c r="O8" i="1"/>
  <c r="P7" i="1"/>
  <c r="K271" i="1"/>
  <c r="J272" i="1"/>
  <c r="W92" i="1"/>
  <c r="Y91" i="1"/>
  <c r="Y92" i="1" s="1"/>
  <c r="X91" i="1"/>
  <c r="X92" i="1" s="1"/>
  <c r="V242" i="1"/>
  <c r="W241" i="1"/>
  <c r="K247" i="1"/>
  <c r="J248" i="1"/>
  <c r="AE55" i="1"/>
  <c r="AF55" i="1" s="1"/>
  <c r="AA55" i="1"/>
  <c r="J188" i="1"/>
  <c r="K187" i="1"/>
  <c r="O122" i="1"/>
  <c r="P121" i="1"/>
  <c r="O193" i="1"/>
  <c r="T193" i="1"/>
  <c r="Z193" i="1" s="1"/>
  <c r="W284" i="1"/>
  <c r="Y283" i="1"/>
  <c r="Y284" i="1" s="1"/>
  <c r="X283" i="1"/>
  <c r="X284" i="1" s="1"/>
  <c r="L61" i="1"/>
  <c r="K62" i="1"/>
  <c r="Y181" i="1"/>
  <c r="Y182" i="1" s="1"/>
  <c r="X181" i="1"/>
  <c r="X182" i="1" s="1"/>
  <c r="W182" i="1"/>
  <c r="T229" i="1"/>
  <c r="Z229" i="1" s="1"/>
  <c r="O229" i="1"/>
  <c r="L37" i="1"/>
  <c r="K38" i="1"/>
  <c r="AA79" i="1"/>
  <c r="AE79" i="1"/>
  <c r="AF79" i="1" s="1"/>
  <c r="V272" i="1"/>
  <c r="W271" i="1"/>
  <c r="Y109" i="1"/>
  <c r="Y110" i="1" s="1"/>
  <c r="X109" i="1"/>
  <c r="X110" i="1" s="1"/>
  <c r="W110" i="1"/>
  <c r="O259" i="1"/>
  <c r="T259" i="1"/>
  <c r="Z259" i="1" s="1"/>
  <c r="L55" i="1"/>
  <c r="K56" i="1"/>
  <c r="K266" i="1"/>
  <c r="L265" i="1"/>
  <c r="O68" i="1"/>
  <c r="P67" i="1"/>
  <c r="W74" i="1"/>
  <c r="Y73" i="1"/>
  <c r="Y74" i="1" s="1"/>
  <c r="X73" i="1"/>
  <c r="X74" i="1" s="1"/>
  <c r="O277" i="1"/>
  <c r="T277" i="1"/>
  <c r="Z277" i="1" s="1"/>
  <c r="X61" i="1"/>
  <c r="X62" i="1" s="1"/>
  <c r="W62" i="1"/>
  <c r="Y61" i="1"/>
  <c r="Y62" i="1" s="1"/>
  <c r="AA7" i="1"/>
  <c r="AE7" i="1"/>
  <c r="AF7" i="1" s="1"/>
  <c r="K152" i="1"/>
  <c r="L151" i="1"/>
  <c r="W86" i="1"/>
  <c r="Y85" i="1"/>
  <c r="Y86" i="1" s="1"/>
  <c r="X85" i="1"/>
  <c r="X86" i="1" s="1"/>
  <c r="W175" i="1"/>
  <c r="V176" i="1"/>
  <c r="X31" i="1"/>
  <c r="X32" i="1" s="1"/>
  <c r="W32" i="1"/>
  <c r="Y31" i="1"/>
  <c r="Y32" i="1" s="1"/>
  <c r="X37" i="1"/>
  <c r="X38" i="1" s="1"/>
  <c r="W38" i="1"/>
  <c r="Y37" i="1"/>
  <c r="Y38" i="1" s="1"/>
  <c r="O253" i="1"/>
  <c r="T253" i="1"/>
  <c r="Z253" i="1" s="1"/>
  <c r="V290" i="1"/>
  <c r="W289" i="1"/>
  <c r="P55" i="1"/>
  <c r="O56" i="1"/>
  <c r="O289" i="1"/>
  <c r="T289" i="1"/>
  <c r="Z289" i="1" s="1"/>
  <c r="J194" i="1"/>
  <c r="K193" i="1"/>
  <c r="Y187" i="1"/>
  <c r="Y188" i="1" s="1"/>
  <c r="X187" i="1"/>
  <c r="X188" i="1" s="1"/>
  <c r="W188" i="1"/>
  <c r="Y115" i="1"/>
  <c r="Y116" i="1" s="1"/>
  <c r="X115" i="1"/>
  <c r="X116" i="1" s="1"/>
  <c r="W116" i="1"/>
  <c r="O175" i="1"/>
  <c r="T175" i="1"/>
  <c r="Z175" i="1" s="1"/>
  <c r="AA67" i="1"/>
  <c r="AE67" i="1"/>
  <c r="AF67" i="1" s="1"/>
  <c r="AE91" i="1"/>
  <c r="AF91" i="1" s="1"/>
  <c r="AA91" i="1"/>
  <c r="K253" i="1"/>
  <c r="J254" i="1"/>
  <c r="K289" i="1"/>
  <c r="J290" i="1"/>
  <c r="L170" i="1"/>
  <c r="M169" i="1"/>
  <c r="M170" i="1" s="1"/>
  <c r="P31" i="1"/>
  <c r="O32" i="1"/>
  <c r="O26" i="1"/>
  <c r="P25" i="1"/>
  <c r="V146" i="1"/>
  <c r="W145" i="1"/>
  <c r="L19" i="1"/>
  <c r="K20" i="1"/>
  <c r="AE97" i="1"/>
  <c r="AF97" i="1" s="1"/>
  <c r="AA97" i="1"/>
  <c r="W14" i="1"/>
  <c r="Y13" i="1"/>
  <c r="Y14" i="1" s="1"/>
  <c r="X13" i="1"/>
  <c r="X14" i="1" s="1"/>
  <c r="AA25" i="1"/>
  <c r="AE25" i="1"/>
  <c r="AF25" i="1" s="1"/>
  <c r="O74" i="1"/>
  <c r="P73" i="1"/>
  <c r="V80" i="1"/>
  <c r="W79" i="1"/>
  <c r="AA265" i="1"/>
  <c r="AE265" i="1"/>
  <c r="AF265" i="1" s="1"/>
  <c r="J176" i="1"/>
  <c r="K175" i="1"/>
  <c r="Y205" i="1"/>
  <c r="Y206" i="1" s="1"/>
  <c r="X205" i="1"/>
  <c r="X206" i="1" s="1"/>
  <c r="W206" i="1"/>
  <c r="L25" i="1"/>
  <c r="K26" i="1"/>
  <c r="V278" i="1"/>
  <c r="W277" i="1"/>
  <c r="P43" i="1"/>
  <c r="O44" i="1"/>
  <c r="L43" i="1"/>
  <c r="K44" i="1"/>
  <c r="O104" i="1"/>
  <c r="P103" i="1"/>
  <c r="H211" i="1"/>
  <c r="H212" i="1" s="1"/>
  <c r="G211" i="1"/>
  <c r="G212" i="1" s="1"/>
  <c r="F212" i="1"/>
  <c r="O92" i="1"/>
  <c r="P91" i="1"/>
  <c r="L49" i="1"/>
  <c r="K50" i="1"/>
  <c r="AE115" i="1"/>
  <c r="AF115" i="1" s="1"/>
  <c r="AA115" i="1"/>
  <c r="J212" i="1"/>
  <c r="K211" i="1"/>
  <c r="W163" i="1"/>
  <c r="V164" i="1"/>
  <c r="AE61" i="1"/>
  <c r="AF61" i="1" s="1"/>
  <c r="AA61" i="1"/>
  <c r="K128" i="1"/>
  <c r="L127" i="1"/>
  <c r="AE151" i="1"/>
  <c r="AF151" i="1" s="1"/>
  <c r="AA151" i="1"/>
  <c r="O98" i="1"/>
  <c r="P97" i="1"/>
  <c r="Y193" i="1"/>
  <c r="Y194" i="1" s="1"/>
  <c r="X193" i="1"/>
  <c r="X194" i="1" s="1"/>
  <c r="W194" i="1"/>
  <c r="K259" i="1"/>
  <c r="J260" i="1"/>
  <c r="W20" i="1"/>
  <c r="Y19" i="1"/>
  <c r="Y20" i="1" s="1"/>
  <c r="X19" i="1"/>
  <c r="X20" i="1" s="1"/>
  <c r="W8" i="1"/>
  <c r="Y7" i="1"/>
  <c r="Y8" i="1" s="1"/>
  <c r="X7" i="1"/>
  <c r="X8" i="1" s="1"/>
  <c r="K277" i="1"/>
  <c r="J278" i="1"/>
  <c r="AE43" i="1"/>
  <c r="AF43" i="1" s="1"/>
  <c r="AA43" i="1"/>
  <c r="Y235" i="1"/>
  <c r="Y236" i="1" s="1"/>
  <c r="X235" i="1"/>
  <c r="X236" i="1" s="1"/>
  <c r="W236" i="1"/>
  <c r="G289" i="1"/>
  <c r="G290" i="1" s="1"/>
  <c r="F290" i="1"/>
  <c r="H289" i="1"/>
  <c r="H290" i="1" s="1"/>
  <c r="AE103" i="1"/>
  <c r="AF103" i="1" s="1"/>
  <c r="AA103" i="1"/>
  <c r="G175" i="1"/>
  <c r="G176" i="1" s="1"/>
  <c r="F176" i="1"/>
  <c r="H175" i="1"/>
  <c r="H176" i="1" s="1"/>
  <c r="L103" i="1"/>
  <c r="K104" i="1"/>
  <c r="O211" i="1"/>
  <c r="T211" i="1"/>
  <c r="Z211" i="1" s="1"/>
  <c r="P151" i="1"/>
  <c r="O152" i="1"/>
  <c r="AA73" i="1"/>
  <c r="AE73" i="1"/>
  <c r="AF73" i="1" s="1"/>
  <c r="L121" i="1"/>
  <c r="K122" i="1"/>
  <c r="O169" i="1"/>
  <c r="T169" i="1"/>
  <c r="Z169" i="1" s="1"/>
  <c r="P265" i="1"/>
  <c r="O266" i="1"/>
  <c r="W68" i="1"/>
  <c r="Y67" i="1"/>
  <c r="Y68" i="1" s="1"/>
  <c r="X67" i="1"/>
  <c r="X68" i="1" s="1"/>
  <c r="W248" i="1"/>
  <c r="Y247" i="1"/>
  <c r="Y248" i="1" s="1"/>
  <c r="X247" i="1"/>
  <c r="X248" i="1" s="1"/>
  <c r="O139" i="1"/>
  <c r="T139" i="1"/>
  <c r="Z139" i="1" s="1"/>
  <c r="L31" i="1"/>
  <c r="K32" i="1"/>
  <c r="K134" i="1"/>
  <c r="L133" i="1"/>
  <c r="O205" i="1"/>
  <c r="T205" i="1"/>
  <c r="Z205" i="1" s="1"/>
  <c r="K146" i="1"/>
  <c r="L145" i="1"/>
  <c r="O283" i="1"/>
  <c r="T283" i="1"/>
  <c r="Z283" i="1" s="1"/>
  <c r="X43" i="1"/>
  <c r="X44" i="1" s="1"/>
  <c r="W44" i="1"/>
  <c r="Y43" i="1"/>
  <c r="Y44" i="1" s="1"/>
  <c r="O295" i="1"/>
  <c r="P295" i="1" s="1"/>
  <c r="Q295" i="1" s="1"/>
  <c r="R295" i="1" s="1"/>
  <c r="S295" i="1" s="1"/>
  <c r="T295" i="1"/>
  <c r="Z295" i="1" s="1"/>
  <c r="O109" i="1"/>
  <c r="T109" i="1"/>
  <c r="Z109" i="1" s="1"/>
  <c r="K110" i="1"/>
  <c r="L109" i="1"/>
  <c r="O116" i="1"/>
  <c r="P115" i="1"/>
  <c r="Y199" i="1"/>
  <c r="Y200" i="1" s="1"/>
  <c r="X199" i="1"/>
  <c r="X200" i="1" s="1"/>
  <c r="W200" i="1"/>
  <c r="P61" i="1"/>
  <c r="O62" i="1"/>
  <c r="Y223" i="1"/>
  <c r="Y224" i="1" s="1"/>
  <c r="X223" i="1"/>
  <c r="X224" i="1" s="1"/>
  <c r="W224" i="1"/>
  <c r="Y139" i="1"/>
  <c r="Y140" i="1" s="1"/>
  <c r="X139" i="1"/>
  <c r="X140" i="1" s="1"/>
  <c r="W140" i="1"/>
  <c r="W260" i="1"/>
  <c r="Y259" i="1"/>
  <c r="Y260" i="1" s="1"/>
  <c r="X259" i="1"/>
  <c r="X260" i="1" s="1"/>
  <c r="W169" i="1"/>
  <c r="V170" i="1"/>
  <c r="L115" i="1"/>
  <c r="K116" i="1"/>
  <c r="W152" i="1"/>
  <c r="Y151" i="1"/>
  <c r="Y152" i="1" s="1"/>
  <c r="X151" i="1"/>
  <c r="X152" i="1" s="1"/>
  <c r="Y211" i="1"/>
  <c r="Y212" i="1" s="1"/>
  <c r="X211" i="1"/>
  <c r="X212" i="1" s="1"/>
  <c r="W212" i="1"/>
  <c r="K139" i="1"/>
  <c r="J140" i="1"/>
  <c r="J206" i="1"/>
  <c r="K205" i="1"/>
  <c r="AE133" i="1"/>
  <c r="AF133" i="1" s="1"/>
  <c r="AA133" i="1"/>
  <c r="K283" i="1"/>
  <c r="J284" i="1"/>
  <c r="K163" i="1"/>
  <c r="J164" i="1"/>
  <c r="K14" i="1"/>
  <c r="L13" i="1"/>
  <c r="L97" i="1"/>
  <c r="K98" i="1"/>
  <c r="H217" i="1"/>
  <c r="H218" i="1" s="1"/>
  <c r="G218" i="1"/>
  <c r="K8" i="1"/>
  <c r="L7" i="1"/>
  <c r="W157" i="1"/>
  <c r="V158" i="1"/>
  <c r="O181" i="1"/>
  <c r="T181" i="1"/>
  <c r="Z181" i="1" s="1"/>
  <c r="G253" i="1"/>
  <c r="G254" i="1" s="1"/>
  <c r="F254" i="1"/>
  <c r="H253" i="1"/>
  <c r="H254" i="1" s="1"/>
  <c r="O199" i="1"/>
  <c r="T199" i="1"/>
  <c r="Z199" i="1" s="1"/>
  <c r="G265" i="1"/>
  <c r="G266" i="1" s="1"/>
  <c r="F266" i="1"/>
  <c r="H265" i="1"/>
  <c r="H266" i="1" s="1"/>
  <c r="O241" i="1"/>
  <c r="T241" i="1"/>
  <c r="Z241" i="1" s="1"/>
  <c r="AE127" i="1"/>
  <c r="AF127" i="1" s="1"/>
  <c r="AA127" i="1"/>
  <c r="W254" i="1"/>
  <c r="Y253" i="1"/>
  <c r="Y254" i="1" s="1"/>
  <c r="X253" i="1"/>
  <c r="X254" i="1" s="1"/>
  <c r="L73" i="1"/>
  <c r="K74" i="1"/>
  <c r="Y121" i="1"/>
  <c r="Y122" i="1" s="1"/>
  <c r="X121" i="1"/>
  <c r="X122" i="1" s="1"/>
  <c r="W122" i="1"/>
  <c r="V266" i="1"/>
  <c r="W265" i="1"/>
  <c r="O14" i="1"/>
  <c r="P13" i="1"/>
  <c r="P133" i="1"/>
  <c r="O134" i="1"/>
  <c r="Y229" i="1"/>
  <c r="Y230" i="1" s="1"/>
  <c r="X229" i="1"/>
  <c r="X230" i="1" s="1"/>
  <c r="W230" i="1"/>
  <c r="O163" i="1"/>
  <c r="T163" i="1"/>
  <c r="Z163" i="1" s="1"/>
  <c r="AE49" i="1"/>
  <c r="AF49" i="1" s="1"/>
  <c r="AA49" i="1"/>
  <c r="O86" i="1"/>
  <c r="P85" i="1"/>
  <c r="O20" i="1"/>
  <c r="P19" i="1"/>
  <c r="G247" i="1"/>
  <c r="G248" i="1" s="1"/>
  <c r="F248" i="1"/>
  <c r="H247" i="1"/>
  <c r="H248" i="1" s="1"/>
  <c r="T223" i="1"/>
  <c r="Z223" i="1" s="1"/>
  <c r="O223" i="1"/>
  <c r="O80" i="1"/>
  <c r="P79" i="1"/>
  <c r="L85" i="1"/>
  <c r="K86" i="1"/>
  <c r="O157" i="1"/>
  <c r="T157" i="1"/>
  <c r="Z157" i="1" s="1"/>
  <c r="J182" i="1"/>
  <c r="K181" i="1"/>
  <c r="L79" i="1"/>
  <c r="K80" i="1"/>
  <c r="V218" i="1"/>
  <c r="W217" i="1"/>
  <c r="X97" i="1"/>
  <c r="X98" i="1" s="1"/>
  <c r="W98" i="1"/>
  <c r="Y97" i="1"/>
  <c r="Y98" i="1" s="1"/>
  <c r="P145" i="1"/>
  <c r="O146" i="1"/>
  <c r="AE31" i="1"/>
  <c r="AF31" i="1" s="1"/>
  <c r="AA31" i="1"/>
  <c r="J200" i="1"/>
  <c r="K199" i="1"/>
  <c r="K241" i="1"/>
  <c r="J242" i="1"/>
  <c r="AE37" i="1"/>
  <c r="AF37" i="1" s="1"/>
  <c r="AA37" i="1"/>
  <c r="AA85" i="1"/>
  <c r="AE85" i="1"/>
  <c r="AF85" i="1" s="1"/>
  <c r="AA19" i="1"/>
  <c r="AE19" i="1"/>
  <c r="AF19" i="1" s="1"/>
  <c r="J224" i="1"/>
  <c r="K223" i="1"/>
  <c r="K157" i="1"/>
  <c r="J158" i="1"/>
  <c r="O247" i="1"/>
  <c r="T247" i="1"/>
  <c r="Z247" i="1" s="1"/>
  <c r="V134" i="1"/>
  <c r="W133" i="1"/>
  <c r="AE121" i="1"/>
  <c r="AF121" i="1" s="1"/>
  <c r="AA121" i="1"/>
  <c r="AF32" i="1" l="1"/>
  <c r="AG31" i="1"/>
  <c r="M79" i="1"/>
  <c r="M80" i="1" s="1"/>
  <c r="L80" i="1"/>
  <c r="L157" i="1"/>
  <c r="K158" i="1"/>
  <c r="P146" i="1"/>
  <c r="Q145" i="1"/>
  <c r="P223" i="1"/>
  <c r="O224" i="1"/>
  <c r="P211" i="1"/>
  <c r="O212" i="1"/>
  <c r="AA122" i="1"/>
  <c r="AB121" i="1"/>
  <c r="L223" i="1"/>
  <c r="K224" i="1"/>
  <c r="AA223" i="1"/>
  <c r="AE223" i="1"/>
  <c r="AF223" i="1" s="1"/>
  <c r="AA50" i="1"/>
  <c r="AB49" i="1"/>
  <c r="P134" i="1"/>
  <c r="Q133" i="1"/>
  <c r="O242" i="1"/>
  <c r="P241" i="1"/>
  <c r="K284" i="1"/>
  <c r="L283" i="1"/>
  <c r="W170" i="1"/>
  <c r="Y169" i="1"/>
  <c r="Y170" i="1" s="1"/>
  <c r="X169" i="1"/>
  <c r="X170" i="1" s="1"/>
  <c r="L134" i="1"/>
  <c r="M133" i="1"/>
  <c r="M134" i="1" s="1"/>
  <c r="K278" i="1"/>
  <c r="L277" i="1"/>
  <c r="K260" i="1"/>
  <c r="L259" i="1"/>
  <c r="L128" i="1"/>
  <c r="M127" i="1"/>
  <c r="M128" i="1" s="1"/>
  <c r="AA116" i="1"/>
  <c r="AB115" i="1"/>
  <c r="AF266" i="1"/>
  <c r="AG265" i="1"/>
  <c r="K290" i="1"/>
  <c r="L289" i="1"/>
  <c r="O176" i="1"/>
  <c r="P175" i="1"/>
  <c r="O254" i="1"/>
  <c r="P253" i="1"/>
  <c r="Y175" i="1"/>
  <c r="Y176" i="1" s="1"/>
  <c r="X175" i="1"/>
  <c r="X176" i="1" s="1"/>
  <c r="W176" i="1"/>
  <c r="P68" i="1"/>
  <c r="Q67" i="1"/>
  <c r="M37" i="1"/>
  <c r="M38" i="1" s="1"/>
  <c r="L38" i="1"/>
  <c r="P38" i="1"/>
  <c r="Q37" i="1"/>
  <c r="O188" i="1"/>
  <c r="P187" i="1"/>
  <c r="AA14" i="1"/>
  <c r="AB13" i="1"/>
  <c r="O248" i="1"/>
  <c r="P247" i="1"/>
  <c r="AA38" i="1"/>
  <c r="AB37" i="1"/>
  <c r="K164" i="1"/>
  <c r="L163" i="1"/>
  <c r="AF38" i="1"/>
  <c r="AG37" i="1"/>
  <c r="K182" i="1"/>
  <c r="L181" i="1"/>
  <c r="AA26" i="1"/>
  <c r="AB25" i="1"/>
  <c r="AG121" i="1"/>
  <c r="AF122" i="1"/>
  <c r="K242" i="1"/>
  <c r="L241" i="1"/>
  <c r="AA157" i="1"/>
  <c r="AE157" i="1"/>
  <c r="AF157" i="1" s="1"/>
  <c r="AF50" i="1"/>
  <c r="AG49" i="1"/>
  <c r="P14" i="1"/>
  <c r="Q13" i="1"/>
  <c r="M73" i="1"/>
  <c r="M74" i="1" s="1"/>
  <c r="L74" i="1"/>
  <c r="AE181" i="1"/>
  <c r="AF181" i="1" s="1"/>
  <c r="AA181" i="1"/>
  <c r="AA134" i="1"/>
  <c r="AB133" i="1"/>
  <c r="M109" i="1"/>
  <c r="M110" i="1" s="1"/>
  <c r="L110" i="1"/>
  <c r="M121" i="1"/>
  <c r="M122" i="1" s="1"/>
  <c r="L122" i="1"/>
  <c r="M103" i="1"/>
  <c r="M104" i="1" s="1"/>
  <c r="L104" i="1"/>
  <c r="AG115" i="1"/>
  <c r="AF116" i="1"/>
  <c r="P104" i="1"/>
  <c r="Q103" i="1"/>
  <c r="AA266" i="1"/>
  <c r="AB265" i="1"/>
  <c r="P26" i="1"/>
  <c r="Q25" i="1"/>
  <c r="AA289" i="1"/>
  <c r="AE289" i="1"/>
  <c r="AF289" i="1" s="1"/>
  <c r="P229" i="1"/>
  <c r="O230" i="1"/>
  <c r="AA56" i="1"/>
  <c r="AB55" i="1"/>
  <c r="M67" i="1"/>
  <c r="M68" i="1" s="1"/>
  <c r="L68" i="1"/>
  <c r="L229" i="1"/>
  <c r="K230" i="1"/>
  <c r="AA271" i="1"/>
  <c r="AE271" i="1"/>
  <c r="AF271" i="1" s="1"/>
  <c r="P235" i="1"/>
  <c r="O236" i="1"/>
  <c r="AA283" i="1"/>
  <c r="AE283" i="1"/>
  <c r="AF283" i="1" s="1"/>
  <c r="AF74" i="1"/>
  <c r="AG73" i="1"/>
  <c r="AA62" i="1"/>
  <c r="AB61" i="1"/>
  <c r="M25" i="1"/>
  <c r="M26" i="1" s="1"/>
  <c r="L26" i="1"/>
  <c r="K254" i="1"/>
  <c r="L253" i="1"/>
  <c r="O290" i="1"/>
  <c r="P289" i="1"/>
  <c r="L266" i="1"/>
  <c r="M265" i="1"/>
  <c r="M266" i="1" s="1"/>
  <c r="AA229" i="1"/>
  <c r="AE229" i="1"/>
  <c r="AF229" i="1" s="1"/>
  <c r="AF56" i="1"/>
  <c r="AG55" i="1"/>
  <c r="L235" i="1"/>
  <c r="K236" i="1"/>
  <c r="P271" i="1"/>
  <c r="O272" i="1"/>
  <c r="AA235" i="1"/>
  <c r="AE235" i="1"/>
  <c r="AF235" i="1" s="1"/>
  <c r="P86" i="1"/>
  <c r="Q85" i="1"/>
  <c r="AG127" i="1"/>
  <c r="AF128" i="1"/>
  <c r="M115" i="1"/>
  <c r="M116" i="1" s="1"/>
  <c r="L116" i="1"/>
  <c r="AF20" i="1"/>
  <c r="AG19" i="1"/>
  <c r="L98" i="1"/>
  <c r="M97" i="1"/>
  <c r="M98" i="1" s="1"/>
  <c r="W80" i="1"/>
  <c r="Y79" i="1"/>
  <c r="Y80" i="1" s="1"/>
  <c r="X79" i="1"/>
  <c r="X80" i="1" s="1"/>
  <c r="AA20" i="1"/>
  <c r="AB19" i="1"/>
  <c r="Y217" i="1"/>
  <c r="Y218" i="1" s="1"/>
  <c r="X217" i="1"/>
  <c r="X218" i="1" s="1"/>
  <c r="W218" i="1"/>
  <c r="P163" i="1"/>
  <c r="O164" i="1"/>
  <c r="W266" i="1"/>
  <c r="Y265" i="1"/>
  <c r="Y266" i="1" s="1"/>
  <c r="X265" i="1"/>
  <c r="X266" i="1" s="1"/>
  <c r="M13" i="1"/>
  <c r="M14" i="1" s="1"/>
  <c r="L14" i="1"/>
  <c r="K206" i="1"/>
  <c r="L205" i="1"/>
  <c r="P62" i="1"/>
  <c r="Q61" i="1"/>
  <c r="AE109" i="1"/>
  <c r="AF109" i="1" s="1"/>
  <c r="AA109" i="1"/>
  <c r="P283" i="1"/>
  <c r="O284" i="1"/>
  <c r="M31" i="1"/>
  <c r="M32" i="1" s="1"/>
  <c r="L32" i="1"/>
  <c r="AA74" i="1"/>
  <c r="AB73" i="1"/>
  <c r="AF62" i="1"/>
  <c r="AG61" i="1"/>
  <c r="M49" i="1"/>
  <c r="M50" i="1" s="1"/>
  <c r="L50" i="1"/>
  <c r="AA98" i="1"/>
  <c r="AB97" i="1"/>
  <c r="AA92" i="1"/>
  <c r="AB91" i="1"/>
  <c r="AA277" i="1"/>
  <c r="AE277" i="1"/>
  <c r="AF277" i="1" s="1"/>
  <c r="W272" i="1"/>
  <c r="Y271" i="1"/>
  <c r="Y272" i="1" s="1"/>
  <c r="X271" i="1"/>
  <c r="X272" i="1" s="1"/>
  <c r="AE193" i="1"/>
  <c r="AF193" i="1" s="1"/>
  <c r="AA193" i="1"/>
  <c r="K272" i="1"/>
  <c r="L271" i="1"/>
  <c r="L92" i="1"/>
  <c r="M91" i="1"/>
  <c r="M92" i="1" s="1"/>
  <c r="AA86" i="1"/>
  <c r="AB85" i="1"/>
  <c r="Y133" i="1"/>
  <c r="Y134" i="1" s="1"/>
  <c r="W134" i="1"/>
  <c r="X133" i="1"/>
  <c r="X134" i="1" s="1"/>
  <c r="K200" i="1"/>
  <c r="L199" i="1"/>
  <c r="O158" i="1"/>
  <c r="P157" i="1"/>
  <c r="AA163" i="1"/>
  <c r="AE163" i="1"/>
  <c r="AF163" i="1" s="1"/>
  <c r="O182" i="1"/>
  <c r="P181" i="1"/>
  <c r="AF134" i="1"/>
  <c r="AG133" i="1"/>
  <c r="AA247" i="1"/>
  <c r="AE247" i="1"/>
  <c r="AF247" i="1" s="1"/>
  <c r="AF86" i="1"/>
  <c r="AG85" i="1"/>
  <c r="AA32" i="1"/>
  <c r="AB31" i="1"/>
  <c r="M85" i="1"/>
  <c r="M86" i="1" s="1"/>
  <c r="L86" i="1"/>
  <c r="P20" i="1"/>
  <c r="Q19" i="1"/>
  <c r="AE199" i="1"/>
  <c r="AF199" i="1" s="1"/>
  <c r="AA199" i="1"/>
  <c r="W158" i="1"/>
  <c r="X157" i="1"/>
  <c r="X158" i="1" s="1"/>
  <c r="Y157" i="1"/>
  <c r="Y158" i="1" s="1"/>
  <c r="O110" i="1"/>
  <c r="P109" i="1"/>
  <c r="L146" i="1"/>
  <c r="M145" i="1"/>
  <c r="M146" i="1" s="1"/>
  <c r="AE139" i="1"/>
  <c r="AF139" i="1" s="1"/>
  <c r="AA139" i="1"/>
  <c r="P98" i="1"/>
  <c r="Q97" i="1"/>
  <c r="P92" i="1"/>
  <c r="Q91" i="1"/>
  <c r="M43" i="1"/>
  <c r="M44" i="1" s="1"/>
  <c r="L44" i="1"/>
  <c r="P74" i="1"/>
  <c r="Q73" i="1"/>
  <c r="AG97" i="1"/>
  <c r="AF98" i="1"/>
  <c r="P32" i="1"/>
  <c r="Q31" i="1"/>
  <c r="AG91" i="1"/>
  <c r="AF92" i="1"/>
  <c r="P56" i="1"/>
  <c r="Q55" i="1"/>
  <c r="L152" i="1"/>
  <c r="M151" i="1"/>
  <c r="M152" i="1" s="1"/>
  <c r="O278" i="1"/>
  <c r="P277" i="1"/>
  <c r="O194" i="1"/>
  <c r="P193" i="1"/>
  <c r="K248" i="1"/>
  <c r="L247" i="1"/>
  <c r="P8" i="1"/>
  <c r="Q7" i="1"/>
  <c r="P50" i="1"/>
  <c r="Q49" i="1"/>
  <c r="P128" i="1"/>
  <c r="Q127" i="1"/>
  <c r="P80" i="1"/>
  <c r="Q79" i="1"/>
  <c r="AA128" i="1"/>
  <c r="AB127" i="1"/>
  <c r="O200" i="1"/>
  <c r="P199" i="1"/>
  <c r="M7" i="1"/>
  <c r="M8" i="1" s="1"/>
  <c r="L8" i="1"/>
  <c r="AA295" i="1"/>
  <c r="AB295" i="1" s="1"/>
  <c r="AC295" i="1" s="1"/>
  <c r="AD295" i="1" s="1"/>
  <c r="AE295" i="1"/>
  <c r="AF295" i="1" s="1"/>
  <c r="AG295" i="1" s="1"/>
  <c r="AH295" i="1" s="1"/>
  <c r="AI295" i="1" s="1"/>
  <c r="AJ295" i="1" s="1"/>
  <c r="O140" i="1"/>
  <c r="P139" i="1"/>
  <c r="Q265" i="1"/>
  <c r="P266" i="1"/>
  <c r="P152" i="1"/>
  <c r="Q151" i="1"/>
  <c r="AA104" i="1"/>
  <c r="AB103" i="1"/>
  <c r="AA44" i="1"/>
  <c r="AB43" i="1"/>
  <c r="W164" i="1"/>
  <c r="Y163" i="1"/>
  <c r="Y164" i="1" s="1"/>
  <c r="X163" i="1"/>
  <c r="X164" i="1" s="1"/>
  <c r="AG67" i="1"/>
  <c r="AF68" i="1"/>
  <c r="W290" i="1"/>
  <c r="Y289" i="1"/>
  <c r="Y290" i="1" s="1"/>
  <c r="X289" i="1"/>
  <c r="X290" i="1" s="1"/>
  <c r="M55" i="1"/>
  <c r="M56" i="1" s="1"/>
  <c r="L56" i="1"/>
  <c r="AF80" i="1"/>
  <c r="AG79" i="1"/>
  <c r="Q121" i="1"/>
  <c r="P122" i="1"/>
  <c r="W242" i="1"/>
  <c r="Y241" i="1"/>
  <c r="Y242" i="1" s="1"/>
  <c r="X241" i="1"/>
  <c r="X242" i="1" s="1"/>
  <c r="AA146" i="1"/>
  <c r="AB145" i="1"/>
  <c r="P217" i="1"/>
  <c r="O218" i="1"/>
  <c r="K140" i="1"/>
  <c r="L139" i="1"/>
  <c r="AE205" i="1"/>
  <c r="AF205" i="1" s="1"/>
  <c r="AA205" i="1"/>
  <c r="AA169" i="1"/>
  <c r="AE169" i="1"/>
  <c r="AF169" i="1" s="1"/>
  <c r="AA211" i="1"/>
  <c r="AE211" i="1"/>
  <c r="AF211" i="1" s="1"/>
  <c r="AG103" i="1"/>
  <c r="AF104" i="1"/>
  <c r="AF44" i="1"/>
  <c r="AG43" i="1"/>
  <c r="AA152" i="1"/>
  <c r="AB151" i="1"/>
  <c r="K212" i="1"/>
  <c r="L211" i="1"/>
  <c r="P44" i="1"/>
  <c r="Q43" i="1"/>
  <c r="K176" i="1"/>
  <c r="L175" i="1"/>
  <c r="AF26" i="1"/>
  <c r="AG25" i="1"/>
  <c r="M19" i="1"/>
  <c r="M20" i="1" s="1"/>
  <c r="L20" i="1"/>
  <c r="AA68" i="1"/>
  <c r="AB67" i="1"/>
  <c r="AF8" i="1"/>
  <c r="AG7" i="1"/>
  <c r="AA259" i="1"/>
  <c r="AE259" i="1"/>
  <c r="AF259" i="1" s="1"/>
  <c r="AA80" i="1"/>
  <c r="AB79" i="1"/>
  <c r="L217" i="1"/>
  <c r="K218" i="1"/>
  <c r="AF146" i="1"/>
  <c r="AG145" i="1"/>
  <c r="AA217" i="1"/>
  <c r="AE217" i="1"/>
  <c r="AF217" i="1" s="1"/>
  <c r="AE241" i="1"/>
  <c r="AF241" i="1" s="1"/>
  <c r="AA241" i="1"/>
  <c r="Q115" i="1"/>
  <c r="P116" i="1"/>
  <c r="P205" i="1"/>
  <c r="O206" i="1"/>
  <c r="P169" i="1"/>
  <c r="O170" i="1"/>
  <c r="AF152" i="1"/>
  <c r="AG151" i="1"/>
  <c r="W278" i="1"/>
  <c r="Y277" i="1"/>
  <c r="Y278" i="1" s="1"/>
  <c r="X277" i="1"/>
  <c r="X278" i="1" s="1"/>
  <c r="Y145" i="1"/>
  <c r="Y146" i="1" s="1"/>
  <c r="W146" i="1"/>
  <c r="X145" i="1"/>
  <c r="X146" i="1" s="1"/>
  <c r="AE175" i="1"/>
  <c r="AF175" i="1" s="1"/>
  <c r="AA175" i="1"/>
  <c r="K194" i="1"/>
  <c r="L193" i="1"/>
  <c r="AA253" i="1"/>
  <c r="AE253" i="1"/>
  <c r="AF253" i="1" s="1"/>
  <c r="AA8" i="1"/>
  <c r="AB7" i="1"/>
  <c r="P259" i="1"/>
  <c r="O260" i="1"/>
  <c r="M61" i="1"/>
  <c r="M62" i="1" s="1"/>
  <c r="L62" i="1"/>
  <c r="K188" i="1"/>
  <c r="L187" i="1"/>
  <c r="AE187" i="1"/>
  <c r="AF187" i="1" s="1"/>
  <c r="AA187" i="1"/>
  <c r="AF14" i="1"/>
  <c r="AG13" i="1"/>
  <c r="AG8" i="1" l="1"/>
  <c r="AH7" i="1"/>
  <c r="AH133" i="1"/>
  <c r="AG134" i="1"/>
  <c r="AC19" i="1"/>
  <c r="AB20" i="1"/>
  <c r="AA254" i="1"/>
  <c r="AB253" i="1"/>
  <c r="AF272" i="1"/>
  <c r="AG271" i="1"/>
  <c r="AC67" i="1"/>
  <c r="AB68" i="1"/>
  <c r="M139" i="1"/>
  <c r="M140" i="1" s="1"/>
  <c r="L140" i="1"/>
  <c r="AH97" i="1"/>
  <c r="AG98" i="1"/>
  <c r="Q116" i="1"/>
  <c r="R115" i="1"/>
  <c r="L248" i="1"/>
  <c r="M247" i="1"/>
  <c r="M248" i="1" s="1"/>
  <c r="Q74" i="1"/>
  <c r="R73" i="1"/>
  <c r="AA140" i="1"/>
  <c r="AB139" i="1"/>
  <c r="AB193" i="1"/>
  <c r="AA194" i="1"/>
  <c r="Q289" i="1"/>
  <c r="P290" i="1"/>
  <c r="AG74" i="1"/>
  <c r="AH73" i="1"/>
  <c r="AF290" i="1"/>
  <c r="AG289" i="1"/>
  <c r="AB134" i="1"/>
  <c r="AC133" i="1"/>
  <c r="AG50" i="1"/>
  <c r="AH49" i="1"/>
  <c r="AC25" i="1"/>
  <c r="AB26" i="1"/>
  <c r="AB38" i="1"/>
  <c r="AC37" i="1"/>
  <c r="Q38" i="1"/>
  <c r="R37" i="1"/>
  <c r="P242" i="1"/>
  <c r="Q241" i="1"/>
  <c r="R145" i="1"/>
  <c r="Q146" i="1"/>
  <c r="AH13" i="1"/>
  <c r="AG14" i="1"/>
  <c r="AB175" i="1"/>
  <c r="AA176" i="1"/>
  <c r="AG152" i="1"/>
  <c r="AH151" i="1"/>
  <c r="AA242" i="1"/>
  <c r="AB241" i="1"/>
  <c r="AC79" i="1"/>
  <c r="AB80" i="1"/>
  <c r="L212" i="1"/>
  <c r="M211" i="1"/>
  <c r="M212" i="1" s="1"/>
  <c r="AF212" i="1"/>
  <c r="AG211" i="1"/>
  <c r="Q122" i="1"/>
  <c r="R121" i="1"/>
  <c r="AF140" i="1"/>
  <c r="AG139" i="1"/>
  <c r="AB199" i="1"/>
  <c r="AA200" i="1"/>
  <c r="AG86" i="1"/>
  <c r="AH85" i="1"/>
  <c r="AG163" i="1"/>
  <c r="AF164" i="1"/>
  <c r="AG193" i="1"/>
  <c r="AF194" i="1"/>
  <c r="AB98" i="1"/>
  <c r="AC97" i="1"/>
  <c r="L206" i="1"/>
  <c r="M205" i="1"/>
  <c r="M206" i="1" s="1"/>
  <c r="Q163" i="1"/>
  <c r="P164" i="1"/>
  <c r="AH127" i="1"/>
  <c r="AG128" i="1"/>
  <c r="L236" i="1"/>
  <c r="M235" i="1"/>
  <c r="M236" i="1" s="1"/>
  <c r="L230" i="1"/>
  <c r="M229" i="1"/>
  <c r="M230" i="1" s="1"/>
  <c r="AA290" i="1"/>
  <c r="AB289" i="1"/>
  <c r="AG116" i="1"/>
  <c r="AH115" i="1"/>
  <c r="Q253" i="1"/>
  <c r="P254" i="1"/>
  <c r="AB116" i="1"/>
  <c r="AC115" i="1"/>
  <c r="L224" i="1"/>
  <c r="M223" i="1"/>
  <c r="M224" i="1" s="1"/>
  <c r="Q205" i="1"/>
  <c r="P206" i="1"/>
  <c r="AF206" i="1"/>
  <c r="AG205" i="1"/>
  <c r="AB128" i="1"/>
  <c r="AC127" i="1"/>
  <c r="L272" i="1"/>
  <c r="M271" i="1"/>
  <c r="M272" i="1" s="1"/>
  <c r="R13" i="1"/>
  <c r="Q14" i="1"/>
  <c r="Q259" i="1"/>
  <c r="P260" i="1"/>
  <c r="AF242" i="1"/>
  <c r="AG241" i="1"/>
  <c r="AA212" i="1"/>
  <c r="AB211" i="1"/>
  <c r="Q217" i="1"/>
  <c r="P218" i="1"/>
  <c r="Q152" i="1"/>
  <c r="R151" i="1"/>
  <c r="AG56" i="1"/>
  <c r="AH55" i="1"/>
  <c r="R133" i="1"/>
  <c r="Q134" i="1"/>
  <c r="AB122" i="1"/>
  <c r="AC121" i="1"/>
  <c r="AF254" i="1"/>
  <c r="AG253" i="1"/>
  <c r="R265" i="1"/>
  <c r="Q266" i="1"/>
  <c r="AF278" i="1"/>
  <c r="AG277" i="1"/>
  <c r="AB44" i="1"/>
  <c r="AC43" i="1"/>
  <c r="L164" i="1"/>
  <c r="M163" i="1"/>
  <c r="M164" i="1" s="1"/>
  <c r="AB104" i="1"/>
  <c r="AC103" i="1"/>
  <c r="Q56" i="1"/>
  <c r="R55" i="1"/>
  <c r="AA164" i="1"/>
  <c r="AB163" i="1"/>
  <c r="AC85" i="1"/>
  <c r="AB86" i="1"/>
  <c r="L254" i="1"/>
  <c r="M253" i="1"/>
  <c r="M254" i="1" s="1"/>
  <c r="AB187" i="1"/>
  <c r="AA188" i="1"/>
  <c r="AC7" i="1"/>
  <c r="AB8" i="1"/>
  <c r="AF218" i="1"/>
  <c r="AG217" i="1"/>
  <c r="AF260" i="1"/>
  <c r="AG259" i="1"/>
  <c r="AH25" i="1"/>
  <c r="AG26" i="1"/>
  <c r="AB152" i="1"/>
  <c r="AC151" i="1"/>
  <c r="AG169" i="1"/>
  <c r="AF170" i="1"/>
  <c r="AB146" i="1"/>
  <c r="AC145" i="1"/>
  <c r="AG92" i="1"/>
  <c r="AH91" i="1"/>
  <c r="R19" i="1"/>
  <c r="Q20" i="1"/>
  <c r="AF248" i="1"/>
  <c r="AG247" i="1"/>
  <c r="P158" i="1"/>
  <c r="Q157" i="1"/>
  <c r="AA284" i="1"/>
  <c r="AB283" i="1"/>
  <c r="AG181" i="1"/>
  <c r="AF182" i="1"/>
  <c r="AA158" i="1"/>
  <c r="AB157" i="1"/>
  <c r="P176" i="1"/>
  <c r="Q175" i="1"/>
  <c r="L158" i="1"/>
  <c r="M157" i="1"/>
  <c r="M158" i="1" s="1"/>
  <c r="M187" i="1"/>
  <c r="M188" i="1" s="1"/>
  <c r="L188" i="1"/>
  <c r="AH145" i="1"/>
  <c r="AG146" i="1"/>
  <c r="AG44" i="1"/>
  <c r="AH43" i="1"/>
  <c r="R7" i="1"/>
  <c r="Q8" i="1"/>
  <c r="AA278" i="1"/>
  <c r="AB277" i="1"/>
  <c r="L218" i="1"/>
  <c r="M217" i="1"/>
  <c r="M218" i="1" s="1"/>
  <c r="AH103" i="1"/>
  <c r="AG104" i="1"/>
  <c r="R79" i="1"/>
  <c r="Q80" i="1"/>
  <c r="AF176" i="1"/>
  <c r="AG175" i="1"/>
  <c r="AG80" i="1"/>
  <c r="AH79" i="1"/>
  <c r="AG68" i="1"/>
  <c r="AH67" i="1"/>
  <c r="Q128" i="1"/>
  <c r="R127" i="1"/>
  <c r="Q193" i="1"/>
  <c r="P194" i="1"/>
  <c r="AG199" i="1"/>
  <c r="AF200" i="1"/>
  <c r="R85" i="1"/>
  <c r="Q86" i="1"/>
  <c r="AF284" i="1"/>
  <c r="AG283" i="1"/>
  <c r="R25" i="1"/>
  <c r="Q26" i="1"/>
  <c r="AB181" i="1"/>
  <c r="AA182" i="1"/>
  <c r="AG157" i="1"/>
  <c r="AF158" i="1"/>
  <c r="M181" i="1"/>
  <c r="M182" i="1" s="1"/>
  <c r="L182" i="1"/>
  <c r="Q247" i="1"/>
  <c r="P248" i="1"/>
  <c r="AG187" i="1"/>
  <c r="AF188" i="1"/>
  <c r="Q169" i="1"/>
  <c r="P170" i="1"/>
  <c r="AB217" i="1"/>
  <c r="AA218" i="1"/>
  <c r="AA260" i="1"/>
  <c r="AB259" i="1"/>
  <c r="AB169" i="1"/>
  <c r="AA170" i="1"/>
  <c r="Q199" i="1"/>
  <c r="P200" i="1"/>
  <c r="Q50" i="1"/>
  <c r="R49" i="1"/>
  <c r="Q277" i="1"/>
  <c r="P278" i="1"/>
  <c r="Q32" i="1"/>
  <c r="R31" i="1"/>
  <c r="Q92" i="1"/>
  <c r="R91" i="1"/>
  <c r="Q109" i="1"/>
  <c r="P110" i="1"/>
  <c r="AA248" i="1"/>
  <c r="AB247" i="1"/>
  <c r="Q283" i="1"/>
  <c r="P284" i="1"/>
  <c r="AH19" i="1"/>
  <c r="AG20" i="1"/>
  <c r="AF236" i="1"/>
  <c r="AG235" i="1"/>
  <c r="AF230" i="1"/>
  <c r="AG229" i="1"/>
  <c r="AB56" i="1"/>
  <c r="AC55" i="1"/>
  <c r="AB266" i="1"/>
  <c r="AC265" i="1"/>
  <c r="L242" i="1"/>
  <c r="M241" i="1"/>
  <c r="M242" i="1" s="1"/>
  <c r="AG38" i="1"/>
  <c r="AH37" i="1"/>
  <c r="AC13" i="1"/>
  <c r="AB14" i="1"/>
  <c r="R67" i="1"/>
  <c r="Q68" i="1"/>
  <c r="AB50" i="1"/>
  <c r="AC49" i="1"/>
  <c r="M175" i="1"/>
  <c r="M176" i="1" s="1"/>
  <c r="L176" i="1"/>
  <c r="M199" i="1"/>
  <c r="M200" i="1" s="1"/>
  <c r="L200" i="1"/>
  <c r="AG62" i="1"/>
  <c r="AH61" i="1"/>
  <c r="AB235" i="1"/>
  <c r="AA236" i="1"/>
  <c r="AB229" i="1"/>
  <c r="AA230" i="1"/>
  <c r="Q235" i="1"/>
  <c r="P236" i="1"/>
  <c r="L290" i="1"/>
  <c r="M289" i="1"/>
  <c r="M290" i="1" s="1"/>
  <c r="L260" i="1"/>
  <c r="M259" i="1"/>
  <c r="M260" i="1" s="1"/>
  <c r="Q211" i="1"/>
  <c r="P212" i="1"/>
  <c r="AB62" i="1"/>
  <c r="AC61" i="1"/>
  <c r="Q104" i="1"/>
  <c r="R103" i="1"/>
  <c r="Q187" i="1"/>
  <c r="P188" i="1"/>
  <c r="L284" i="1"/>
  <c r="M283" i="1"/>
  <c r="M284" i="1" s="1"/>
  <c r="AF224" i="1"/>
  <c r="AG223" i="1"/>
  <c r="AG32" i="1"/>
  <c r="AH31" i="1"/>
  <c r="AA206" i="1"/>
  <c r="AB205" i="1"/>
  <c r="AA110" i="1"/>
  <c r="AB109" i="1"/>
  <c r="P140" i="1"/>
  <c r="Q139" i="1"/>
  <c r="Q98" i="1"/>
  <c r="R97" i="1"/>
  <c r="AG109" i="1"/>
  <c r="AF110" i="1"/>
  <c r="M193" i="1"/>
  <c r="M194" i="1" s="1"/>
  <c r="L194" i="1"/>
  <c r="Q44" i="1"/>
  <c r="R43" i="1"/>
  <c r="AB32" i="1"/>
  <c r="AC31" i="1"/>
  <c r="Q181" i="1"/>
  <c r="P182" i="1"/>
  <c r="AB92" i="1"/>
  <c r="AC91" i="1"/>
  <c r="AC73" i="1"/>
  <c r="AB74" i="1"/>
  <c r="Q62" i="1"/>
  <c r="R61" i="1"/>
  <c r="Q271" i="1"/>
  <c r="P272" i="1"/>
  <c r="AA272" i="1"/>
  <c r="AB271" i="1"/>
  <c r="Q229" i="1"/>
  <c r="P230" i="1"/>
  <c r="AH121" i="1"/>
  <c r="AG122" i="1"/>
  <c r="AG266" i="1"/>
  <c r="AH265" i="1"/>
  <c r="L278" i="1"/>
  <c r="M277" i="1"/>
  <c r="M278" i="1" s="1"/>
  <c r="AB223" i="1"/>
  <c r="AA224" i="1"/>
  <c r="Q223" i="1"/>
  <c r="P224" i="1"/>
  <c r="AH122" i="1" l="1"/>
  <c r="AI121" i="1"/>
  <c r="AH187" i="1"/>
  <c r="AG188" i="1"/>
  <c r="AD85" i="1"/>
  <c r="AD86" i="1" s="1"/>
  <c r="AC86" i="1"/>
  <c r="AH38" i="1"/>
  <c r="AI37" i="1"/>
  <c r="AB260" i="1"/>
  <c r="AC259" i="1"/>
  <c r="AB164" i="1"/>
  <c r="AC163" i="1"/>
  <c r="AH116" i="1"/>
  <c r="AI115" i="1"/>
  <c r="AB254" i="1"/>
  <c r="AC253" i="1"/>
  <c r="R211" i="1"/>
  <c r="Q212" i="1"/>
  <c r="AB230" i="1"/>
  <c r="AC229" i="1"/>
  <c r="R277" i="1"/>
  <c r="Q278" i="1"/>
  <c r="R247" i="1"/>
  <c r="Q248" i="1"/>
  <c r="S25" i="1"/>
  <c r="S26" i="1" s="1"/>
  <c r="R26" i="1"/>
  <c r="Q194" i="1"/>
  <c r="R193" i="1"/>
  <c r="AG182" i="1"/>
  <c r="AH181" i="1"/>
  <c r="S19" i="1"/>
  <c r="S20" i="1" s="1"/>
  <c r="R20" i="1"/>
  <c r="AD7" i="1"/>
  <c r="AD8" i="1" s="1"/>
  <c r="AC8" i="1"/>
  <c r="R217" i="1"/>
  <c r="Q218" i="1"/>
  <c r="S13" i="1"/>
  <c r="S14" i="1" s="1"/>
  <c r="R14" i="1"/>
  <c r="Q206" i="1"/>
  <c r="R205" i="1"/>
  <c r="AI127" i="1"/>
  <c r="AH128" i="1"/>
  <c r="AH193" i="1"/>
  <c r="AG194" i="1"/>
  <c r="AD79" i="1"/>
  <c r="AD80" i="1" s="1"/>
  <c r="AC80" i="1"/>
  <c r="AH14" i="1"/>
  <c r="AI13" i="1"/>
  <c r="AH98" i="1"/>
  <c r="AI97" i="1"/>
  <c r="S67" i="1"/>
  <c r="S68" i="1" s="1"/>
  <c r="R68" i="1"/>
  <c r="R235" i="1"/>
  <c r="Q236" i="1"/>
  <c r="AB182" i="1"/>
  <c r="AC181" i="1"/>
  <c r="AB272" i="1"/>
  <c r="AC271" i="1"/>
  <c r="AB110" i="1"/>
  <c r="AC109" i="1"/>
  <c r="AB278" i="1"/>
  <c r="AC277" i="1"/>
  <c r="AD151" i="1"/>
  <c r="AD152" i="1" s="1"/>
  <c r="AC152" i="1"/>
  <c r="AC44" i="1"/>
  <c r="AD43" i="1"/>
  <c r="AD44" i="1" s="1"/>
  <c r="AI265" i="1"/>
  <c r="AH266" i="1"/>
  <c r="AB206" i="1"/>
  <c r="AC205" i="1"/>
  <c r="AC50" i="1"/>
  <c r="AD49" i="1"/>
  <c r="AD50" i="1" s="1"/>
  <c r="AH235" i="1"/>
  <c r="AG236" i="1"/>
  <c r="R50" i="1"/>
  <c r="S49" i="1"/>
  <c r="S50" i="1" s="1"/>
  <c r="AG284" i="1"/>
  <c r="AH283" i="1"/>
  <c r="S127" i="1"/>
  <c r="S128" i="1" s="1"/>
  <c r="R128" i="1"/>
  <c r="AB284" i="1"/>
  <c r="AC283" i="1"/>
  <c r="AH92" i="1"/>
  <c r="AI91" i="1"/>
  <c r="R56" i="1"/>
  <c r="S55" i="1"/>
  <c r="S56" i="1" s="1"/>
  <c r="AG278" i="1"/>
  <c r="AH277" i="1"/>
  <c r="AC211" i="1"/>
  <c r="AB212" i="1"/>
  <c r="AB290" i="1"/>
  <c r="AC289" i="1"/>
  <c r="R122" i="1"/>
  <c r="S121" i="1"/>
  <c r="S122" i="1" s="1"/>
  <c r="AB242" i="1"/>
  <c r="AC241" i="1"/>
  <c r="AH74" i="1"/>
  <c r="AI73" i="1"/>
  <c r="S73" i="1"/>
  <c r="S74" i="1" s="1"/>
  <c r="R74" i="1"/>
  <c r="R223" i="1"/>
  <c r="Q224" i="1"/>
  <c r="AB224" i="1"/>
  <c r="AC223" i="1"/>
  <c r="AD73" i="1"/>
  <c r="AD74" i="1" s="1"/>
  <c r="AC74" i="1"/>
  <c r="AD13" i="1"/>
  <c r="AD14" i="1" s="1"/>
  <c r="AC14" i="1"/>
  <c r="AB170" i="1"/>
  <c r="AC169" i="1"/>
  <c r="AH146" i="1"/>
  <c r="AI145" i="1"/>
  <c r="AG170" i="1"/>
  <c r="AH169" i="1"/>
  <c r="AD91" i="1"/>
  <c r="AD92" i="1" s="1"/>
  <c r="AC92" i="1"/>
  <c r="AH229" i="1"/>
  <c r="AG230" i="1"/>
  <c r="AB248" i="1"/>
  <c r="AC247" i="1"/>
  <c r="AG176" i="1"/>
  <c r="AH175" i="1"/>
  <c r="AD121" i="1"/>
  <c r="AD122" i="1" s="1"/>
  <c r="AC122" i="1"/>
  <c r="AH139" i="1"/>
  <c r="AG140" i="1"/>
  <c r="AC38" i="1"/>
  <c r="AD37" i="1"/>
  <c r="AD38" i="1" s="1"/>
  <c r="AG290" i="1"/>
  <c r="AH289" i="1"/>
  <c r="AB140" i="1"/>
  <c r="AC139" i="1"/>
  <c r="R271" i="1"/>
  <c r="Q272" i="1"/>
  <c r="Q182" i="1"/>
  <c r="R181" i="1"/>
  <c r="AH109" i="1"/>
  <c r="AG110" i="1"/>
  <c r="Q188" i="1"/>
  <c r="R187" i="1"/>
  <c r="AC235" i="1"/>
  <c r="AB236" i="1"/>
  <c r="Q110" i="1"/>
  <c r="R109" i="1"/>
  <c r="AB218" i="1"/>
  <c r="AC217" i="1"/>
  <c r="S79" i="1"/>
  <c r="S80" i="1" s="1"/>
  <c r="R80" i="1"/>
  <c r="S7" i="1"/>
  <c r="S8" i="1" s="1"/>
  <c r="R8" i="1"/>
  <c r="AH26" i="1"/>
  <c r="AI25" i="1"/>
  <c r="AB188" i="1"/>
  <c r="AC187" i="1"/>
  <c r="R134" i="1"/>
  <c r="S133" i="1"/>
  <c r="S134" i="1" s="1"/>
  <c r="Q164" i="1"/>
  <c r="R163" i="1"/>
  <c r="AG164" i="1"/>
  <c r="AH163" i="1"/>
  <c r="R146" i="1"/>
  <c r="S145" i="1"/>
  <c r="S146" i="1" s="1"/>
  <c r="AD25" i="1"/>
  <c r="AD26" i="1" s="1"/>
  <c r="AC26" i="1"/>
  <c r="AD19" i="1"/>
  <c r="AD20" i="1" s="1"/>
  <c r="AC20" i="1"/>
  <c r="R62" i="1"/>
  <c r="S61" i="1"/>
  <c r="S62" i="1" s="1"/>
  <c r="AC32" i="1"/>
  <c r="AD31" i="1"/>
  <c r="AD32" i="1" s="1"/>
  <c r="S97" i="1"/>
  <c r="S98" i="1" s="1"/>
  <c r="R98" i="1"/>
  <c r="AH32" i="1"/>
  <c r="AI31" i="1"/>
  <c r="S103" i="1"/>
  <c r="S104" i="1" s="1"/>
  <c r="R104" i="1"/>
  <c r="AH62" i="1"/>
  <c r="AI61" i="1"/>
  <c r="AD265" i="1"/>
  <c r="AD266" i="1" s="1"/>
  <c r="AC266" i="1"/>
  <c r="S91" i="1"/>
  <c r="S92" i="1" s="1"/>
  <c r="R92" i="1"/>
  <c r="AH68" i="1"/>
  <c r="AI67" i="1"/>
  <c r="AH44" i="1"/>
  <c r="AI43" i="1"/>
  <c r="Q176" i="1"/>
  <c r="R175" i="1"/>
  <c r="Q158" i="1"/>
  <c r="R157" i="1"/>
  <c r="AD145" i="1"/>
  <c r="AD146" i="1" s="1"/>
  <c r="AC146" i="1"/>
  <c r="AG260" i="1"/>
  <c r="AH259" i="1"/>
  <c r="AD103" i="1"/>
  <c r="AD104" i="1" s="1"/>
  <c r="AC104" i="1"/>
  <c r="AH56" i="1"/>
  <c r="AI55" i="1"/>
  <c r="AG242" i="1"/>
  <c r="AH241" i="1"/>
  <c r="AD127" i="1"/>
  <c r="AD128" i="1" s="1"/>
  <c r="AC128" i="1"/>
  <c r="AD115" i="1"/>
  <c r="AD116" i="1" s="1"/>
  <c r="AC116" i="1"/>
  <c r="AH86" i="1"/>
  <c r="AI85" i="1"/>
  <c r="AH211" i="1"/>
  <c r="AG212" i="1"/>
  <c r="AI151" i="1"/>
  <c r="AH152" i="1"/>
  <c r="R241" i="1"/>
  <c r="Q242" i="1"/>
  <c r="AH50" i="1"/>
  <c r="AI49" i="1"/>
  <c r="AH20" i="1"/>
  <c r="AI19" i="1"/>
  <c r="Q200" i="1"/>
  <c r="R199" i="1"/>
  <c r="Q170" i="1"/>
  <c r="R169" i="1"/>
  <c r="AG158" i="1"/>
  <c r="AH157" i="1"/>
  <c r="S85" i="1"/>
  <c r="S86" i="1" s="1"/>
  <c r="R86" i="1"/>
  <c r="AI103" i="1"/>
  <c r="AH104" i="1"/>
  <c r="S265" i="1"/>
  <c r="S266" i="1" s="1"/>
  <c r="R266" i="1"/>
  <c r="R289" i="1"/>
  <c r="Q290" i="1"/>
  <c r="AD67" i="1"/>
  <c r="AD68" i="1" s="1"/>
  <c r="AC68" i="1"/>
  <c r="AI133" i="1"/>
  <c r="AH134" i="1"/>
  <c r="R44" i="1"/>
  <c r="S43" i="1"/>
  <c r="S44" i="1" s="1"/>
  <c r="R139" i="1"/>
  <c r="Q140" i="1"/>
  <c r="AH223" i="1"/>
  <c r="AG224" i="1"/>
  <c r="AC62" i="1"/>
  <c r="AD61" i="1"/>
  <c r="AD62" i="1" s="1"/>
  <c r="AC56" i="1"/>
  <c r="AD55" i="1"/>
  <c r="AD56" i="1" s="1"/>
  <c r="R32" i="1"/>
  <c r="S31" i="1"/>
  <c r="S32" i="1" s="1"/>
  <c r="AH80" i="1"/>
  <c r="AI79" i="1"/>
  <c r="AB158" i="1"/>
  <c r="AC157" i="1"/>
  <c r="AG248" i="1"/>
  <c r="AH247" i="1"/>
  <c r="AH217" i="1"/>
  <c r="AG218" i="1"/>
  <c r="AG254" i="1"/>
  <c r="AH253" i="1"/>
  <c r="S151" i="1"/>
  <c r="S152" i="1" s="1"/>
  <c r="R152" i="1"/>
  <c r="AG206" i="1"/>
  <c r="AH205" i="1"/>
  <c r="AD97" i="1"/>
  <c r="AD98" i="1" s="1"/>
  <c r="AC98" i="1"/>
  <c r="R38" i="1"/>
  <c r="S37" i="1"/>
  <c r="S38" i="1" s="1"/>
  <c r="AD133" i="1"/>
  <c r="AD134" i="1" s="1"/>
  <c r="AC134" i="1"/>
  <c r="S115" i="1"/>
  <c r="S116" i="1" s="1"/>
  <c r="R116" i="1"/>
  <c r="AG272" i="1"/>
  <c r="AH271" i="1"/>
  <c r="AH8" i="1"/>
  <c r="AI7" i="1"/>
  <c r="R229" i="1"/>
  <c r="Q230" i="1"/>
  <c r="R283" i="1"/>
  <c r="Q284" i="1"/>
  <c r="AG200" i="1"/>
  <c r="AH199" i="1"/>
  <c r="R259" i="1"/>
  <c r="Q260" i="1"/>
  <c r="R253" i="1"/>
  <c r="Q254" i="1"/>
  <c r="AB200" i="1"/>
  <c r="AC199" i="1"/>
  <c r="AB176" i="1"/>
  <c r="AC175" i="1"/>
  <c r="AB194" i="1"/>
  <c r="AC193" i="1"/>
  <c r="R242" i="1" l="1"/>
  <c r="S241" i="1"/>
  <c r="S242" i="1" s="1"/>
  <c r="AI44" i="1"/>
  <c r="AJ43" i="1"/>
  <c r="AJ44" i="1" s="1"/>
  <c r="AI74" i="1"/>
  <c r="AJ73" i="1"/>
  <c r="AJ74" i="1" s="1"/>
  <c r="S253" i="1"/>
  <c r="S254" i="1" s="1"/>
  <c r="R254" i="1"/>
  <c r="AI80" i="1"/>
  <c r="AJ79" i="1"/>
  <c r="AJ80" i="1" s="1"/>
  <c r="AI68" i="1"/>
  <c r="AJ67" i="1"/>
  <c r="AJ68" i="1" s="1"/>
  <c r="AI163" i="1"/>
  <c r="AH164" i="1"/>
  <c r="AI26" i="1"/>
  <c r="AJ25" i="1"/>
  <c r="AJ26" i="1" s="1"/>
  <c r="S109" i="1"/>
  <c r="S110" i="1" s="1"/>
  <c r="R110" i="1"/>
  <c r="S181" i="1"/>
  <c r="S182" i="1" s="1"/>
  <c r="R182" i="1"/>
  <c r="AD247" i="1"/>
  <c r="AD248" i="1" s="1"/>
  <c r="AC248" i="1"/>
  <c r="AJ145" i="1"/>
  <c r="AJ146" i="1" s="1"/>
  <c r="AI146" i="1"/>
  <c r="AC224" i="1"/>
  <c r="AD223" i="1"/>
  <c r="AD224" i="1" s="1"/>
  <c r="AD241" i="1"/>
  <c r="AD242" i="1" s="1"/>
  <c r="AC242" i="1"/>
  <c r="AI277" i="1"/>
  <c r="AH278" i="1"/>
  <c r="AC182" i="1"/>
  <c r="AD181" i="1"/>
  <c r="AD182" i="1" s="1"/>
  <c r="AI14" i="1"/>
  <c r="AJ13" i="1"/>
  <c r="AJ14" i="1" s="1"/>
  <c r="R206" i="1"/>
  <c r="S205" i="1"/>
  <c r="S206" i="1" s="1"/>
  <c r="AD253" i="1"/>
  <c r="AD254" i="1" s="1"/>
  <c r="AC254" i="1"/>
  <c r="AJ37" i="1"/>
  <c r="AJ38" i="1" s="1"/>
  <c r="AI38" i="1"/>
  <c r="S259" i="1"/>
  <c r="S260" i="1" s="1"/>
  <c r="R260" i="1"/>
  <c r="AH224" i="1"/>
  <c r="AI223" i="1"/>
  <c r="AH212" i="1"/>
  <c r="AI211" i="1"/>
  <c r="S247" i="1"/>
  <c r="S248" i="1" s="1"/>
  <c r="R248" i="1"/>
  <c r="AI169" i="1"/>
  <c r="AH170" i="1"/>
  <c r="AI104" i="1"/>
  <c r="AJ103" i="1"/>
  <c r="AJ104" i="1" s="1"/>
  <c r="AI109" i="1"/>
  <c r="AH110" i="1"/>
  <c r="AI8" i="1"/>
  <c r="AJ7" i="1"/>
  <c r="AJ8" i="1" s="1"/>
  <c r="AI20" i="1"/>
  <c r="AJ19" i="1"/>
  <c r="AJ20" i="1" s="1"/>
  <c r="AI241" i="1"/>
  <c r="AH242" i="1"/>
  <c r="AC176" i="1"/>
  <c r="AD175" i="1"/>
  <c r="AD176" i="1" s="1"/>
  <c r="AI199" i="1"/>
  <c r="AH200" i="1"/>
  <c r="AI157" i="1"/>
  <c r="AH158" i="1"/>
  <c r="AI62" i="1"/>
  <c r="AJ61" i="1"/>
  <c r="AJ62" i="1" s="1"/>
  <c r="AC188" i="1"/>
  <c r="AD187" i="1"/>
  <c r="AD188" i="1" s="1"/>
  <c r="AH176" i="1"/>
  <c r="AI175" i="1"/>
  <c r="AD283" i="1"/>
  <c r="AD284" i="1" s="1"/>
  <c r="AC284" i="1"/>
  <c r="AJ133" i="1"/>
  <c r="AJ134" i="1" s="1"/>
  <c r="AI134" i="1"/>
  <c r="AI152" i="1"/>
  <c r="AJ151" i="1"/>
  <c r="AJ152" i="1" s="1"/>
  <c r="AH236" i="1"/>
  <c r="AI235" i="1"/>
  <c r="AC194" i="1"/>
  <c r="AD193" i="1"/>
  <c r="AD194" i="1" s="1"/>
  <c r="AI253" i="1"/>
  <c r="AH254" i="1"/>
  <c r="AI86" i="1"/>
  <c r="AJ85" i="1"/>
  <c r="AJ86" i="1" s="1"/>
  <c r="AI56" i="1"/>
  <c r="AJ55" i="1"/>
  <c r="AJ56" i="1" s="1"/>
  <c r="S157" i="1"/>
  <c r="S158" i="1" s="1"/>
  <c r="R158" i="1"/>
  <c r="S163" i="1"/>
  <c r="S164" i="1" s="1"/>
  <c r="R164" i="1"/>
  <c r="AC206" i="1"/>
  <c r="AD205" i="1"/>
  <c r="AD206" i="1" s="1"/>
  <c r="AD277" i="1"/>
  <c r="AD278" i="1" s="1"/>
  <c r="AC278" i="1"/>
  <c r="AI181" i="1"/>
  <c r="AH182" i="1"/>
  <c r="AH218" i="1"/>
  <c r="AI217" i="1"/>
  <c r="R140" i="1"/>
  <c r="S139" i="1"/>
  <c r="S140" i="1" s="1"/>
  <c r="S289" i="1"/>
  <c r="S290" i="1" s="1"/>
  <c r="R290" i="1"/>
  <c r="AC236" i="1"/>
  <c r="AD235" i="1"/>
  <c r="AD236" i="1" s="1"/>
  <c r="S271" i="1"/>
  <c r="S272" i="1" s="1"/>
  <c r="R272" i="1"/>
  <c r="AH140" i="1"/>
  <c r="AI139" i="1"/>
  <c r="AH230" i="1"/>
  <c r="AI229" i="1"/>
  <c r="R224" i="1"/>
  <c r="S223" i="1"/>
  <c r="S224" i="1" s="1"/>
  <c r="R236" i="1"/>
  <c r="S235" i="1"/>
  <c r="S236" i="1" s="1"/>
  <c r="S277" i="1"/>
  <c r="S278" i="1" s="1"/>
  <c r="R278" i="1"/>
  <c r="AI266" i="1"/>
  <c r="AJ265" i="1"/>
  <c r="AJ266" i="1" s="1"/>
  <c r="AI289" i="1"/>
  <c r="AH290" i="1"/>
  <c r="AD271" i="1"/>
  <c r="AD272" i="1" s="1"/>
  <c r="AC272" i="1"/>
  <c r="AD259" i="1"/>
  <c r="AD260" i="1" s="1"/>
  <c r="AC260" i="1"/>
  <c r="R230" i="1"/>
  <c r="S229" i="1"/>
  <c r="S230" i="1" s="1"/>
  <c r="AC212" i="1"/>
  <c r="AD211" i="1"/>
  <c r="AD212" i="1" s="1"/>
  <c r="AI271" i="1"/>
  <c r="AH272" i="1"/>
  <c r="AI50" i="1"/>
  <c r="AJ49" i="1"/>
  <c r="AJ50" i="1" s="1"/>
  <c r="AJ31" i="1"/>
  <c r="AJ32" i="1" s="1"/>
  <c r="AI32" i="1"/>
  <c r="AC170" i="1"/>
  <c r="AD169" i="1"/>
  <c r="AD170" i="1" s="1"/>
  <c r="AI283" i="1"/>
  <c r="AH284" i="1"/>
  <c r="AI116" i="1"/>
  <c r="AJ115" i="1"/>
  <c r="AJ116" i="1" s="1"/>
  <c r="AC200" i="1"/>
  <c r="AD199" i="1"/>
  <c r="AD200" i="1" s="1"/>
  <c r="AH206" i="1"/>
  <c r="AI205" i="1"/>
  <c r="AI247" i="1"/>
  <c r="AH248" i="1"/>
  <c r="S169" i="1"/>
  <c r="S170" i="1" s="1"/>
  <c r="R170" i="1"/>
  <c r="R176" i="1"/>
  <c r="S175" i="1"/>
  <c r="S176" i="1" s="1"/>
  <c r="S187" i="1"/>
  <c r="S188" i="1" s="1"/>
  <c r="R188" i="1"/>
  <c r="AD139" i="1"/>
  <c r="AD140" i="1" s="1"/>
  <c r="AC140" i="1"/>
  <c r="AD289" i="1"/>
  <c r="AD290" i="1" s="1"/>
  <c r="AC290" i="1"/>
  <c r="AI92" i="1"/>
  <c r="AJ91" i="1"/>
  <c r="AJ92" i="1" s="1"/>
  <c r="AD109" i="1"/>
  <c r="AD110" i="1" s="1"/>
  <c r="AC110" i="1"/>
  <c r="S193" i="1"/>
  <c r="S194" i="1" s="1"/>
  <c r="R194" i="1"/>
  <c r="AC230" i="1"/>
  <c r="AD229" i="1"/>
  <c r="AD230" i="1" s="1"/>
  <c r="AC164" i="1"/>
  <c r="AD163" i="1"/>
  <c r="AD164" i="1" s="1"/>
  <c r="AI193" i="1"/>
  <c r="AH194" i="1"/>
  <c r="R218" i="1"/>
  <c r="S217" i="1"/>
  <c r="S218" i="1" s="1"/>
  <c r="AI187" i="1"/>
  <c r="AH188" i="1"/>
  <c r="AI98" i="1"/>
  <c r="AJ97" i="1"/>
  <c r="AJ98" i="1" s="1"/>
  <c r="AI122" i="1"/>
  <c r="AJ121" i="1"/>
  <c r="AJ122" i="1" s="1"/>
  <c r="S283" i="1"/>
  <c r="S284" i="1" s="1"/>
  <c r="R284" i="1"/>
  <c r="AC158" i="1"/>
  <c r="AD157" i="1"/>
  <c r="AD158" i="1" s="1"/>
  <c r="S199" i="1"/>
  <c r="S200" i="1" s="1"/>
  <c r="R200" i="1"/>
  <c r="AI259" i="1"/>
  <c r="AH260" i="1"/>
  <c r="AC218" i="1"/>
  <c r="AD217" i="1"/>
  <c r="AD218" i="1" s="1"/>
  <c r="AI128" i="1"/>
  <c r="AJ127" i="1"/>
  <c r="AJ128" i="1" s="1"/>
  <c r="R212" i="1"/>
  <c r="S211" i="1"/>
  <c r="S212" i="1" s="1"/>
  <c r="AO254" i="6"/>
  <c r="AO257" i="6"/>
  <c r="AO262" i="6"/>
  <c r="AO265" i="6"/>
  <c r="AK232" i="6"/>
  <c r="AK231" i="6"/>
  <c r="AK226" i="6"/>
  <c r="AK225" i="6"/>
  <c r="AK220" i="6"/>
  <c r="AK219" i="6"/>
  <c r="AK214" i="6"/>
  <c r="AK213" i="6"/>
  <c r="AK208" i="6"/>
  <c r="AK207" i="6"/>
  <c r="AK202" i="6"/>
  <c r="AK201" i="6"/>
  <c r="AK196" i="6"/>
  <c r="AL196" i="6" s="1"/>
  <c r="AK195" i="6"/>
  <c r="AK190" i="6"/>
  <c r="AK189" i="6"/>
  <c r="AL189" i="6" s="1"/>
  <c r="AK184" i="6"/>
  <c r="AL184" i="6" s="1"/>
  <c r="AK183" i="6"/>
  <c r="AK178" i="6"/>
  <c r="AK177" i="6"/>
  <c r="AK172" i="6"/>
  <c r="AL172" i="6" s="1"/>
  <c r="AK171" i="6"/>
  <c r="AK166" i="6"/>
  <c r="AL166" i="6" s="1"/>
  <c r="AK165" i="6"/>
  <c r="AK160" i="6"/>
  <c r="AK159" i="6"/>
  <c r="AK154" i="6"/>
  <c r="AK153" i="6"/>
  <c r="AK148" i="6"/>
  <c r="AK147" i="6"/>
  <c r="AK142" i="6"/>
  <c r="AL142" i="6" s="1"/>
  <c r="AK141" i="6"/>
  <c r="AK136" i="6"/>
  <c r="AL136" i="6" s="1"/>
  <c r="AK135" i="6"/>
  <c r="AK130" i="6"/>
  <c r="AK129" i="6"/>
  <c r="AK124" i="6"/>
  <c r="AK123" i="6"/>
  <c r="AK118" i="6"/>
  <c r="AK117" i="6"/>
  <c r="AK114" i="6"/>
  <c r="AK112" i="6"/>
  <c r="AL112" i="6" s="1"/>
  <c r="AK111" i="6"/>
  <c r="AK106" i="6"/>
  <c r="AK105" i="6"/>
  <c r="AK100" i="6"/>
  <c r="AL100" i="6" s="1"/>
  <c r="AK99" i="6"/>
  <c r="AL99" i="6" s="1"/>
  <c r="AK94" i="6"/>
  <c r="AL94" i="6" s="1"/>
  <c r="AK93" i="6"/>
  <c r="AK88" i="6"/>
  <c r="AK87" i="6"/>
  <c r="AL87" i="6" s="1"/>
  <c r="AK82" i="6"/>
  <c r="AK81" i="6"/>
  <c r="AK76" i="6"/>
  <c r="AK75" i="6"/>
  <c r="AK70" i="6"/>
  <c r="AL70" i="6" s="1"/>
  <c r="AK69" i="6"/>
  <c r="AL69" i="6" s="1"/>
  <c r="AK64" i="6"/>
  <c r="AK63" i="6"/>
  <c r="AK58" i="6"/>
  <c r="AK57" i="6"/>
  <c r="AK52" i="6"/>
  <c r="AK51" i="6"/>
  <c r="AL51" i="6" s="1"/>
  <c r="AK46" i="6"/>
  <c r="AK45" i="6"/>
  <c r="AK40" i="6"/>
  <c r="AK39" i="6"/>
  <c r="AL39" i="6" s="1"/>
  <c r="AK36" i="6"/>
  <c r="AK34" i="6"/>
  <c r="AK33" i="6"/>
  <c r="AK28" i="6"/>
  <c r="AK27" i="6"/>
  <c r="AK22" i="6"/>
  <c r="AK21" i="6"/>
  <c r="AK16" i="6"/>
  <c r="AL16" i="6" s="1"/>
  <c r="AK15" i="6"/>
  <c r="AK10" i="6"/>
  <c r="AK9" i="6"/>
  <c r="AK6" i="6"/>
  <c r="AK4" i="6"/>
  <c r="AK3" i="6"/>
  <c r="AL3" i="6" s="1"/>
  <c r="AO3" i="6" s="1"/>
  <c r="AO5" i="4"/>
  <c r="AO8" i="4"/>
  <c r="AO11" i="4"/>
  <c r="AO14" i="4"/>
  <c r="AO17" i="4"/>
  <c r="AO20" i="4"/>
  <c r="AO23" i="4"/>
  <c r="AO26" i="4"/>
  <c r="AO29" i="4"/>
  <c r="AO32" i="4"/>
  <c r="AO35" i="4"/>
  <c r="AO38" i="4"/>
  <c r="AO41" i="4"/>
  <c r="AO44" i="4"/>
  <c r="AO47" i="4"/>
  <c r="AO50" i="4"/>
  <c r="AO53" i="4"/>
  <c r="AO56" i="4"/>
  <c r="AO59" i="4"/>
  <c r="AO62" i="4"/>
  <c r="AO65" i="4"/>
  <c r="AO68" i="4"/>
  <c r="AO71" i="4"/>
  <c r="AO74" i="4"/>
  <c r="AO77" i="4"/>
  <c r="AO80" i="4"/>
  <c r="AO83" i="4"/>
  <c r="AO86" i="4"/>
  <c r="AO89" i="4"/>
  <c r="AO92" i="4"/>
  <c r="AO95" i="4"/>
  <c r="AO98" i="4"/>
  <c r="AO101" i="4"/>
  <c r="AO104" i="4"/>
  <c r="AO107" i="4"/>
  <c r="AO110" i="4"/>
  <c r="AO113" i="4"/>
  <c r="AO116" i="4"/>
  <c r="AO119" i="4"/>
  <c r="AO122" i="4"/>
  <c r="AO125" i="4"/>
  <c r="AO128" i="4"/>
  <c r="AO131" i="4"/>
  <c r="AO134" i="4"/>
  <c r="AO137" i="4"/>
  <c r="AO140" i="4"/>
  <c r="AO143" i="4"/>
  <c r="AO146" i="4"/>
  <c r="AO149" i="4"/>
  <c r="AO152" i="4"/>
  <c r="AO155" i="4"/>
  <c r="AO158" i="4"/>
  <c r="AO161" i="4"/>
  <c r="AO164" i="4"/>
  <c r="AO167" i="4"/>
  <c r="AO170" i="4"/>
  <c r="AO173" i="4"/>
  <c r="AO176" i="4"/>
  <c r="AO179" i="4"/>
  <c r="AO182" i="4"/>
  <c r="AO185" i="4"/>
  <c r="AO188" i="4"/>
  <c r="AO191" i="4"/>
  <c r="AO194" i="4"/>
  <c r="AO197" i="4"/>
  <c r="AO200" i="4"/>
  <c r="AO203" i="4"/>
  <c r="AO206" i="4"/>
  <c r="AO209" i="4"/>
  <c r="AO212" i="4"/>
  <c r="AO215" i="4"/>
  <c r="AO218" i="4"/>
  <c r="AO221" i="4"/>
  <c r="AO224" i="4"/>
  <c r="AO227" i="4"/>
  <c r="AO230" i="4"/>
  <c r="AO233" i="4"/>
  <c r="AO236" i="4"/>
  <c r="AO239" i="4"/>
  <c r="AO242" i="4"/>
  <c r="AO245" i="4"/>
  <c r="AO248" i="4"/>
  <c r="AO251" i="4"/>
  <c r="AO254" i="4"/>
  <c r="AO257" i="4"/>
  <c r="AO262" i="4"/>
  <c r="AJ262" i="4"/>
  <c r="AI262" i="4"/>
  <c r="AH262" i="4"/>
  <c r="AG262" i="4"/>
  <c r="AF262" i="4"/>
  <c r="AD262" i="4"/>
  <c r="AC262" i="4"/>
  <c r="AB262" i="4"/>
  <c r="AA262" i="4"/>
  <c r="Y262" i="4"/>
  <c r="X262" i="4"/>
  <c r="W262" i="4"/>
  <c r="V262" i="4"/>
  <c r="AJ261" i="4"/>
  <c r="AJ263" i="4" s="1"/>
  <c r="AI261" i="4"/>
  <c r="AH261" i="4"/>
  <c r="AG261" i="4"/>
  <c r="AF261" i="4"/>
  <c r="AF263" i="4" s="1"/>
  <c r="AD261" i="4"/>
  <c r="AC261" i="4"/>
  <c r="AB261" i="4"/>
  <c r="AA261" i="4"/>
  <c r="Y261" i="4"/>
  <c r="X261" i="4"/>
  <c r="W261" i="4"/>
  <c r="W263" i="4" s="1"/>
  <c r="V261" i="4"/>
  <c r="V263" i="4" s="1"/>
  <c r="AI260" i="4"/>
  <c r="AH260" i="4"/>
  <c r="AG260" i="4"/>
  <c r="AF260" i="4"/>
  <c r="AD260" i="4"/>
  <c r="AC260" i="4"/>
  <c r="AB260" i="4"/>
  <c r="AA260" i="4"/>
  <c r="Y260" i="4"/>
  <c r="X260" i="4"/>
  <c r="W260" i="4"/>
  <c r="V260" i="4"/>
  <c r="AJ257" i="4"/>
  <c r="AI257" i="4"/>
  <c r="AH257" i="4"/>
  <c r="AG257" i="4"/>
  <c r="AF257" i="4"/>
  <c r="AD257" i="4"/>
  <c r="AC257" i="4"/>
  <c r="AB257" i="4"/>
  <c r="AA257" i="4"/>
  <c r="Y257" i="4"/>
  <c r="X257" i="4"/>
  <c r="W257" i="4"/>
  <c r="V257" i="4"/>
  <c r="AJ256" i="4"/>
  <c r="AI256" i="4"/>
  <c r="AI258" i="4" s="1"/>
  <c r="AH256" i="4"/>
  <c r="AH258" i="4" s="1"/>
  <c r="AG256" i="4"/>
  <c r="AF256" i="4"/>
  <c r="AD256" i="4"/>
  <c r="AC256" i="4"/>
  <c r="AC258" i="4" s="1"/>
  <c r="AB256" i="4"/>
  <c r="AA256" i="4"/>
  <c r="Y256" i="4"/>
  <c r="Y258" i="4" s="1"/>
  <c r="X256" i="4"/>
  <c r="X258" i="4" s="1"/>
  <c r="W256" i="4"/>
  <c r="V256" i="4"/>
  <c r="AI255" i="4"/>
  <c r="AH255" i="4"/>
  <c r="AG255" i="4"/>
  <c r="AF255" i="4"/>
  <c r="AD255" i="4"/>
  <c r="AC255" i="4"/>
  <c r="AB255" i="4"/>
  <c r="AA255" i="4"/>
  <c r="Y255" i="4"/>
  <c r="X255" i="4"/>
  <c r="W255" i="4"/>
  <c r="V255" i="4"/>
  <c r="AK250" i="4"/>
  <c r="AK249" i="4"/>
  <c r="AL249" i="4" s="1"/>
  <c r="AO249" i="4" s="1"/>
  <c r="AK244" i="4"/>
  <c r="AK243" i="4"/>
  <c r="AK240" i="4"/>
  <c r="AK238" i="4"/>
  <c r="AL238" i="4"/>
  <c r="AO238" i="4" s="1"/>
  <c r="AK237" i="4"/>
  <c r="AK234" i="4"/>
  <c r="AK232" i="4"/>
  <c r="AK231" i="4"/>
  <c r="AK226" i="4"/>
  <c r="AK225" i="4"/>
  <c r="AK220" i="4"/>
  <c r="AK219" i="4"/>
  <c r="AK214" i="4"/>
  <c r="AK213" i="4"/>
  <c r="AK208" i="4"/>
  <c r="AK207" i="4"/>
  <c r="AK202" i="4"/>
  <c r="AK201" i="4"/>
  <c r="AK196" i="4"/>
  <c r="AL196" i="4"/>
  <c r="AO196" i="4" s="1"/>
  <c r="AK195" i="4"/>
  <c r="AK190" i="4"/>
  <c r="AK189" i="4"/>
  <c r="AK184" i="4"/>
  <c r="AK183" i="4"/>
  <c r="AK178" i="4"/>
  <c r="AK177" i="4"/>
  <c r="AK172" i="4"/>
  <c r="AK171" i="4"/>
  <c r="AK166" i="4"/>
  <c r="AK165" i="4"/>
  <c r="AK160" i="4"/>
  <c r="AL160" i="4"/>
  <c r="AO160" i="4" s="1"/>
  <c r="AK159" i="4"/>
  <c r="AK154" i="4"/>
  <c r="AK153" i="4"/>
  <c r="AL153" i="4" s="1"/>
  <c r="AO153" i="4" s="1"/>
  <c r="AK148" i="4"/>
  <c r="AK147" i="4"/>
  <c r="AK142" i="4"/>
  <c r="AK141" i="4"/>
  <c r="AK136" i="4"/>
  <c r="AK135" i="4"/>
  <c r="AK130" i="4"/>
  <c r="AK129" i="4"/>
  <c r="AK126" i="4"/>
  <c r="AK124" i="4"/>
  <c r="AK123" i="4"/>
  <c r="AK118" i="4"/>
  <c r="AL118" i="4"/>
  <c r="AO118" i="4" s="1"/>
  <c r="AK117" i="4"/>
  <c r="AK112" i="4"/>
  <c r="AL112" i="4"/>
  <c r="AO112" i="4" s="1"/>
  <c r="AK111" i="4"/>
  <c r="AK106" i="4"/>
  <c r="AK105" i="4"/>
  <c r="AK100" i="4"/>
  <c r="AL100" i="4"/>
  <c r="AO100" i="4" s="1"/>
  <c r="AK99" i="4"/>
  <c r="AK94" i="4"/>
  <c r="AK93" i="4"/>
  <c r="AK90" i="4"/>
  <c r="AK88" i="4"/>
  <c r="AK87" i="4"/>
  <c r="AK82" i="4"/>
  <c r="AK81" i="4"/>
  <c r="AK76" i="4"/>
  <c r="AK75" i="4"/>
  <c r="AK70" i="4"/>
  <c r="AK69" i="4"/>
  <c r="AK64" i="4"/>
  <c r="AL64" i="4"/>
  <c r="AO64" i="4" s="1"/>
  <c r="AK63" i="4"/>
  <c r="AK60" i="4"/>
  <c r="AK58" i="4"/>
  <c r="AK57" i="4"/>
  <c r="AK52" i="4"/>
  <c r="AL52" i="4" s="1"/>
  <c r="AO52" i="4" s="1"/>
  <c r="AK51" i="4"/>
  <c r="AK46" i="4"/>
  <c r="AK45" i="4"/>
  <c r="AK42" i="4"/>
  <c r="AK40" i="4"/>
  <c r="AK39" i="4"/>
  <c r="AK34" i="4"/>
  <c r="AK33" i="4"/>
  <c r="AK28" i="4"/>
  <c r="AL28" i="4"/>
  <c r="AO28" i="4" s="1"/>
  <c r="AK27" i="4"/>
  <c r="AK22" i="4"/>
  <c r="AK21" i="4"/>
  <c r="AK16" i="4"/>
  <c r="AL16" i="4"/>
  <c r="AO16" i="4" s="1"/>
  <c r="AK15" i="4"/>
  <c r="AK12" i="4"/>
  <c r="AK10" i="4"/>
  <c r="AK9" i="4"/>
  <c r="AK4" i="4"/>
  <c r="AK3" i="4"/>
  <c r="AO4" i="3"/>
  <c r="AO8" i="3"/>
  <c r="AO10" i="3"/>
  <c r="AO14" i="3"/>
  <c r="AO16" i="3"/>
  <c r="AO20" i="3"/>
  <c r="AO22" i="3"/>
  <c r="AO26" i="3"/>
  <c r="AO28" i="3"/>
  <c r="AO32" i="3"/>
  <c r="AO34" i="3"/>
  <c r="AO38" i="3"/>
  <c r="AO40" i="3"/>
  <c r="AO44" i="3"/>
  <c r="AO46" i="3"/>
  <c r="AO50" i="3"/>
  <c r="AO52" i="3"/>
  <c r="AO56" i="3"/>
  <c r="AO58" i="3"/>
  <c r="AO62" i="3"/>
  <c r="AO64" i="3"/>
  <c r="AO68" i="3"/>
  <c r="AO70" i="3"/>
  <c r="AO74" i="3"/>
  <c r="AO76" i="3"/>
  <c r="AO80" i="3"/>
  <c r="AO82" i="3"/>
  <c r="AO86" i="3"/>
  <c r="AO88" i="3"/>
  <c r="AO92" i="3"/>
  <c r="AO94" i="3"/>
  <c r="AO98" i="3"/>
  <c r="AO100" i="3"/>
  <c r="AO104" i="3"/>
  <c r="AO106" i="3"/>
  <c r="AO110" i="3"/>
  <c r="AO112" i="3"/>
  <c r="AO116" i="3"/>
  <c r="AO118" i="3"/>
  <c r="AO122" i="3"/>
  <c r="AO124" i="3"/>
  <c r="AO128" i="3"/>
  <c r="AO130" i="3"/>
  <c r="AO134" i="3"/>
  <c r="AO136" i="3"/>
  <c r="AO140" i="3"/>
  <c r="AO142" i="3"/>
  <c r="AO146" i="3"/>
  <c r="AO148" i="3"/>
  <c r="AO152" i="3"/>
  <c r="AO154" i="3"/>
  <c r="AO158" i="3"/>
  <c r="AO160" i="3"/>
  <c r="AO164" i="3"/>
  <c r="AO166" i="3"/>
  <c r="AO170" i="3"/>
  <c r="AO172" i="3"/>
  <c r="AO176" i="3"/>
  <c r="AO178" i="3"/>
  <c r="AO182" i="3"/>
  <c r="AO184" i="3"/>
  <c r="AO188" i="3"/>
  <c r="AO190" i="3"/>
  <c r="AO194" i="3"/>
  <c r="AO196" i="3"/>
  <c r="AO200" i="3"/>
  <c r="AO202" i="3"/>
  <c r="AO206" i="3"/>
  <c r="AO208" i="3"/>
  <c r="AO212" i="3"/>
  <c r="AO214" i="3"/>
  <c r="AO218" i="3"/>
  <c r="AO220" i="3"/>
  <c r="AO224" i="3"/>
  <c r="AO226" i="3"/>
  <c r="AO230" i="3"/>
  <c r="AO232" i="3"/>
  <c r="AO236" i="3"/>
  <c r="AO238" i="3"/>
  <c r="AO242" i="3"/>
  <c r="AO244" i="3"/>
  <c r="AO249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J250" i="3"/>
  <c r="AI250" i="3"/>
  <c r="AH250" i="3"/>
  <c r="AG250" i="3"/>
  <c r="AF250" i="3"/>
  <c r="AD250" i="3"/>
  <c r="AC250" i="3"/>
  <c r="AB250" i="3"/>
  <c r="AA250" i="3"/>
  <c r="AE250" i="3" s="1"/>
  <c r="Y250" i="3"/>
  <c r="X250" i="3"/>
  <c r="W250" i="3"/>
  <c r="V250" i="3"/>
  <c r="AJ249" i="3"/>
  <c r="AI249" i="3"/>
  <c r="AH249" i="3"/>
  <c r="AH251" i="3" s="1"/>
  <c r="AG249" i="3"/>
  <c r="AF249" i="3"/>
  <c r="AF251" i="3" s="1"/>
  <c r="AD249" i="3"/>
  <c r="AC249" i="3"/>
  <c r="AB249" i="3"/>
  <c r="AA249" i="3"/>
  <c r="Y249" i="3"/>
  <c r="X249" i="3"/>
  <c r="W249" i="3"/>
  <c r="V249" i="3"/>
  <c r="AJ248" i="3"/>
  <c r="AI248" i="3"/>
  <c r="AH248" i="3"/>
  <c r="AG248" i="3"/>
  <c r="AF248" i="3"/>
  <c r="AD248" i="3"/>
  <c r="AC248" i="3"/>
  <c r="AB248" i="3"/>
  <c r="AA248" i="3"/>
  <c r="Y248" i="3"/>
  <c r="X248" i="3"/>
  <c r="W248" i="3"/>
  <c r="V248" i="3"/>
  <c r="AJ245" i="3"/>
  <c r="AI245" i="3"/>
  <c r="AH245" i="3"/>
  <c r="AH246" i="3" s="1"/>
  <c r="AG245" i="3"/>
  <c r="AF245" i="3"/>
  <c r="AD245" i="3"/>
  <c r="AC245" i="3"/>
  <c r="AB245" i="3"/>
  <c r="AA245" i="3"/>
  <c r="Y245" i="3"/>
  <c r="X245" i="3"/>
  <c r="W245" i="3"/>
  <c r="V245" i="3"/>
  <c r="AJ244" i="3"/>
  <c r="AJ246" i="3" s="1"/>
  <c r="AI244" i="3"/>
  <c r="AH244" i="3"/>
  <c r="AG244" i="3"/>
  <c r="AF244" i="3"/>
  <c r="AD244" i="3"/>
  <c r="AC244" i="3"/>
  <c r="AB244" i="3"/>
  <c r="AA244" i="3"/>
  <c r="Y244" i="3"/>
  <c r="X244" i="3"/>
  <c r="W244" i="3"/>
  <c r="V244" i="3"/>
  <c r="AJ243" i="3"/>
  <c r="AI243" i="3"/>
  <c r="AH243" i="3"/>
  <c r="AG243" i="3"/>
  <c r="AF243" i="3"/>
  <c r="AD243" i="3"/>
  <c r="AC243" i="3"/>
  <c r="AB243" i="3"/>
  <c r="AA243" i="3"/>
  <c r="Y243" i="3"/>
  <c r="X243" i="3"/>
  <c r="W243" i="3"/>
  <c r="V243" i="3"/>
  <c r="AK240" i="3"/>
  <c r="AL240" i="3" s="1"/>
  <c r="AO240" i="3" s="1"/>
  <c r="AK239" i="3"/>
  <c r="AL239" i="3" s="1"/>
  <c r="AO239" i="3" s="1"/>
  <c r="AK238" i="3"/>
  <c r="AK237" i="3"/>
  <c r="AL237" i="3" s="1"/>
  <c r="AO237" i="3" s="1"/>
  <c r="AK234" i="3"/>
  <c r="AL234" i="3" s="1"/>
  <c r="AO234" i="3" s="1"/>
  <c r="AK233" i="3"/>
  <c r="AL233" i="3" s="1"/>
  <c r="AO233" i="3" s="1"/>
  <c r="AK232" i="3"/>
  <c r="AK231" i="3"/>
  <c r="AL231" i="3" s="1"/>
  <c r="AO231" i="3" s="1"/>
  <c r="AK228" i="3"/>
  <c r="AL228" i="3" s="1"/>
  <c r="AO228" i="3" s="1"/>
  <c r="AK227" i="3"/>
  <c r="AL227" i="3" s="1"/>
  <c r="AO227" i="3" s="1"/>
  <c r="AK226" i="3"/>
  <c r="AK225" i="3"/>
  <c r="AL225" i="3" s="1"/>
  <c r="AO225" i="3" s="1"/>
  <c r="AK222" i="3"/>
  <c r="AL222" i="3" s="1"/>
  <c r="AO222" i="3" s="1"/>
  <c r="AK221" i="3"/>
  <c r="AL221" i="3" s="1"/>
  <c r="AO221" i="3" s="1"/>
  <c r="AK220" i="3"/>
  <c r="AK219" i="3"/>
  <c r="AL219" i="3" s="1"/>
  <c r="AO219" i="3" s="1"/>
  <c r="AK216" i="3"/>
  <c r="AL216" i="3" s="1"/>
  <c r="AO216" i="3" s="1"/>
  <c r="AK215" i="3"/>
  <c r="AL215" i="3" s="1"/>
  <c r="AO215" i="3" s="1"/>
  <c r="AK214" i="3"/>
  <c r="AK213" i="3"/>
  <c r="AL213" i="3" s="1"/>
  <c r="AO213" i="3" s="1"/>
  <c r="AK210" i="3"/>
  <c r="AL210" i="3" s="1"/>
  <c r="AO210" i="3" s="1"/>
  <c r="AK209" i="3"/>
  <c r="AL209" i="3" s="1"/>
  <c r="AO209" i="3" s="1"/>
  <c r="AK208" i="3"/>
  <c r="AK207" i="3"/>
  <c r="AL207" i="3" s="1"/>
  <c r="AO207" i="3" s="1"/>
  <c r="AK204" i="3"/>
  <c r="AL204" i="3" s="1"/>
  <c r="AO204" i="3" s="1"/>
  <c r="AK203" i="3"/>
  <c r="AL203" i="3" s="1"/>
  <c r="AO203" i="3" s="1"/>
  <c r="AK202" i="3"/>
  <c r="AK201" i="3"/>
  <c r="AL201" i="3" s="1"/>
  <c r="AO201" i="3" s="1"/>
  <c r="AK198" i="3"/>
  <c r="AL198" i="3" s="1"/>
  <c r="AO198" i="3" s="1"/>
  <c r="AK197" i="3"/>
  <c r="AL197" i="3" s="1"/>
  <c r="AO197" i="3" s="1"/>
  <c r="AK196" i="3"/>
  <c r="AK195" i="3"/>
  <c r="AL195" i="3" s="1"/>
  <c r="AO195" i="3" s="1"/>
  <c r="AK192" i="3"/>
  <c r="AL192" i="3" s="1"/>
  <c r="AO192" i="3" s="1"/>
  <c r="AK191" i="3"/>
  <c r="AL191" i="3" s="1"/>
  <c r="AO191" i="3" s="1"/>
  <c r="AK190" i="3"/>
  <c r="AK189" i="3"/>
  <c r="AL189" i="3" s="1"/>
  <c r="AO189" i="3" s="1"/>
  <c r="AK186" i="3"/>
  <c r="AL186" i="3" s="1"/>
  <c r="AO186" i="3" s="1"/>
  <c r="AK185" i="3"/>
  <c r="AL185" i="3" s="1"/>
  <c r="AO185" i="3" s="1"/>
  <c r="AK184" i="3"/>
  <c r="AK183" i="3"/>
  <c r="AL183" i="3" s="1"/>
  <c r="AO183" i="3" s="1"/>
  <c r="AK180" i="3"/>
  <c r="AL180" i="3" s="1"/>
  <c r="AO180" i="3" s="1"/>
  <c r="AK179" i="3"/>
  <c r="AL179" i="3" s="1"/>
  <c r="AO179" i="3" s="1"/>
  <c r="AK178" i="3"/>
  <c r="AK177" i="3"/>
  <c r="AL177" i="3" s="1"/>
  <c r="AO177" i="3" s="1"/>
  <c r="AK174" i="3"/>
  <c r="AL174" i="3" s="1"/>
  <c r="AO174" i="3" s="1"/>
  <c r="AK173" i="3"/>
  <c r="AL173" i="3" s="1"/>
  <c r="AO173" i="3" s="1"/>
  <c r="AK172" i="3"/>
  <c r="AK171" i="3"/>
  <c r="AL171" i="3" s="1"/>
  <c r="AO171" i="3" s="1"/>
  <c r="AK168" i="3"/>
  <c r="AL168" i="3" s="1"/>
  <c r="AO168" i="3" s="1"/>
  <c r="AK167" i="3"/>
  <c r="AL167" i="3" s="1"/>
  <c r="AO167" i="3" s="1"/>
  <c r="AK166" i="3"/>
  <c r="AK165" i="3"/>
  <c r="AL165" i="3" s="1"/>
  <c r="AO165" i="3" s="1"/>
  <c r="AK162" i="3"/>
  <c r="AL162" i="3" s="1"/>
  <c r="AK161" i="3"/>
  <c r="AL161" i="3" s="1"/>
  <c r="AO161" i="3" s="1"/>
  <c r="AK160" i="3"/>
  <c r="AK159" i="3"/>
  <c r="AL159" i="3" s="1"/>
  <c r="AO159" i="3" s="1"/>
  <c r="AK156" i="3"/>
  <c r="AL156" i="3" s="1"/>
  <c r="AO156" i="3" s="1"/>
  <c r="AK155" i="3"/>
  <c r="AL155" i="3" s="1"/>
  <c r="AO155" i="3" s="1"/>
  <c r="AK154" i="3"/>
  <c r="AK153" i="3"/>
  <c r="AL153" i="3" s="1"/>
  <c r="AO153" i="3" s="1"/>
  <c r="AK150" i="3"/>
  <c r="AL150" i="3" s="1"/>
  <c r="AO150" i="3" s="1"/>
  <c r="AK149" i="3"/>
  <c r="AL149" i="3" s="1"/>
  <c r="AO149" i="3" s="1"/>
  <c r="AK148" i="3"/>
  <c r="AK147" i="3"/>
  <c r="AL147" i="3" s="1"/>
  <c r="AO147" i="3" s="1"/>
  <c r="AK144" i="3"/>
  <c r="AL144" i="3" s="1"/>
  <c r="AO144" i="3" s="1"/>
  <c r="AK143" i="3"/>
  <c r="AL143" i="3" s="1"/>
  <c r="AO143" i="3" s="1"/>
  <c r="AK142" i="3"/>
  <c r="AK141" i="3"/>
  <c r="AL141" i="3" s="1"/>
  <c r="AO141" i="3" s="1"/>
  <c r="AK138" i="3"/>
  <c r="AL138" i="3" s="1"/>
  <c r="AO138" i="3" s="1"/>
  <c r="AK137" i="3"/>
  <c r="AL137" i="3" s="1"/>
  <c r="AO137" i="3" s="1"/>
  <c r="AK136" i="3"/>
  <c r="AK135" i="3"/>
  <c r="AL135" i="3" s="1"/>
  <c r="AO135" i="3" s="1"/>
  <c r="AK132" i="3"/>
  <c r="AL132" i="3" s="1"/>
  <c r="AO132" i="3" s="1"/>
  <c r="AK131" i="3"/>
  <c r="AL131" i="3" s="1"/>
  <c r="AO131" i="3" s="1"/>
  <c r="AK130" i="3"/>
  <c r="AK129" i="3"/>
  <c r="AL129" i="3" s="1"/>
  <c r="AO129" i="3" s="1"/>
  <c r="AK126" i="3"/>
  <c r="AL126" i="3" s="1"/>
  <c r="AO126" i="3" s="1"/>
  <c r="AK125" i="3"/>
  <c r="AL125" i="3" s="1"/>
  <c r="AO125" i="3" s="1"/>
  <c r="AK124" i="3"/>
  <c r="AK123" i="3"/>
  <c r="AL123" i="3" s="1"/>
  <c r="AO123" i="3" s="1"/>
  <c r="AK120" i="3"/>
  <c r="AL120" i="3" s="1"/>
  <c r="AO120" i="3" s="1"/>
  <c r="AK119" i="3"/>
  <c r="AL119" i="3" s="1"/>
  <c r="AO119" i="3" s="1"/>
  <c r="AK118" i="3"/>
  <c r="AK117" i="3"/>
  <c r="AL117" i="3" s="1"/>
  <c r="AO117" i="3" s="1"/>
  <c r="AK114" i="3"/>
  <c r="AL114" i="3" s="1"/>
  <c r="AO114" i="3" s="1"/>
  <c r="AK113" i="3"/>
  <c r="AL113" i="3" s="1"/>
  <c r="AO113" i="3" s="1"/>
  <c r="AK112" i="3"/>
  <c r="AK111" i="3"/>
  <c r="AL111" i="3" s="1"/>
  <c r="AO111" i="3" s="1"/>
  <c r="AK108" i="3"/>
  <c r="AL108" i="3" s="1"/>
  <c r="AO108" i="3" s="1"/>
  <c r="AK107" i="3"/>
  <c r="AL107" i="3" s="1"/>
  <c r="AO107" i="3" s="1"/>
  <c r="AK106" i="3"/>
  <c r="AK105" i="3"/>
  <c r="AL105" i="3" s="1"/>
  <c r="AO105" i="3" s="1"/>
  <c r="AK102" i="3"/>
  <c r="AL102" i="3" s="1"/>
  <c r="AO102" i="3" s="1"/>
  <c r="AK101" i="3"/>
  <c r="AL101" i="3" s="1"/>
  <c r="AO101" i="3" s="1"/>
  <c r="AK100" i="3"/>
  <c r="AK99" i="3"/>
  <c r="AL99" i="3" s="1"/>
  <c r="AO99" i="3" s="1"/>
  <c r="AK96" i="3"/>
  <c r="AL96" i="3" s="1"/>
  <c r="AO96" i="3" s="1"/>
  <c r="AK95" i="3"/>
  <c r="AL95" i="3" s="1"/>
  <c r="AO95" i="3" s="1"/>
  <c r="AK94" i="3"/>
  <c r="AK93" i="3"/>
  <c r="AL93" i="3" s="1"/>
  <c r="AO93" i="3" s="1"/>
  <c r="AK90" i="3"/>
  <c r="AL90" i="3" s="1"/>
  <c r="AO90" i="3" s="1"/>
  <c r="AK89" i="3"/>
  <c r="AL89" i="3" s="1"/>
  <c r="AO89" i="3" s="1"/>
  <c r="AK88" i="3"/>
  <c r="AK87" i="3"/>
  <c r="AL87" i="3" s="1"/>
  <c r="AO87" i="3" s="1"/>
  <c r="AK84" i="3"/>
  <c r="AL84" i="3" s="1"/>
  <c r="AO84" i="3" s="1"/>
  <c r="AK83" i="3"/>
  <c r="AL83" i="3" s="1"/>
  <c r="AO83" i="3" s="1"/>
  <c r="AK82" i="3"/>
  <c r="AK81" i="3"/>
  <c r="AL81" i="3" s="1"/>
  <c r="AO81" i="3" s="1"/>
  <c r="AK78" i="3"/>
  <c r="AL78" i="3" s="1"/>
  <c r="AO78" i="3" s="1"/>
  <c r="AK77" i="3"/>
  <c r="AL77" i="3" s="1"/>
  <c r="AO77" i="3" s="1"/>
  <c r="AK76" i="3"/>
  <c r="AK75" i="3"/>
  <c r="AL75" i="3" s="1"/>
  <c r="AO75" i="3" s="1"/>
  <c r="AK72" i="3"/>
  <c r="AL72" i="3" s="1"/>
  <c r="AO72" i="3" s="1"/>
  <c r="AK71" i="3"/>
  <c r="AL71" i="3" s="1"/>
  <c r="AO71" i="3" s="1"/>
  <c r="AK70" i="3"/>
  <c r="AK69" i="3"/>
  <c r="AL69" i="3" s="1"/>
  <c r="AO69" i="3" s="1"/>
  <c r="AK66" i="3"/>
  <c r="AL66" i="3" s="1"/>
  <c r="AO66" i="3" s="1"/>
  <c r="AK65" i="3"/>
  <c r="AL65" i="3" s="1"/>
  <c r="AO65" i="3" s="1"/>
  <c r="AK64" i="3"/>
  <c r="AK63" i="3"/>
  <c r="AL63" i="3" s="1"/>
  <c r="AO63" i="3" s="1"/>
  <c r="AK60" i="3"/>
  <c r="AL60" i="3" s="1"/>
  <c r="AO60" i="3" s="1"/>
  <c r="AK59" i="3"/>
  <c r="AL59" i="3" s="1"/>
  <c r="AO59" i="3" s="1"/>
  <c r="AK58" i="3"/>
  <c r="AK57" i="3"/>
  <c r="AL57" i="3" s="1"/>
  <c r="AO57" i="3" s="1"/>
  <c r="AK54" i="3"/>
  <c r="AL54" i="3" s="1"/>
  <c r="AO54" i="3" s="1"/>
  <c r="AK53" i="3"/>
  <c r="AL53" i="3" s="1"/>
  <c r="AO53" i="3" s="1"/>
  <c r="AK52" i="3"/>
  <c r="AK51" i="3"/>
  <c r="AL51" i="3" s="1"/>
  <c r="AO51" i="3" s="1"/>
  <c r="AK48" i="3"/>
  <c r="AL48" i="3" s="1"/>
  <c r="AO48" i="3" s="1"/>
  <c r="AK47" i="3"/>
  <c r="AL47" i="3" s="1"/>
  <c r="AO47" i="3" s="1"/>
  <c r="AK46" i="3"/>
  <c r="AK45" i="3"/>
  <c r="AL45" i="3" s="1"/>
  <c r="AO45" i="3" s="1"/>
  <c r="AK42" i="3"/>
  <c r="AL42" i="3" s="1"/>
  <c r="AO42" i="3" s="1"/>
  <c r="AK41" i="3"/>
  <c r="AL41" i="3" s="1"/>
  <c r="AO41" i="3" s="1"/>
  <c r="AK40" i="3"/>
  <c r="AK39" i="3"/>
  <c r="AL39" i="3" s="1"/>
  <c r="AO39" i="3" s="1"/>
  <c r="AK36" i="3"/>
  <c r="AL36" i="3" s="1"/>
  <c r="AO36" i="3" s="1"/>
  <c r="AK35" i="3"/>
  <c r="AL35" i="3" s="1"/>
  <c r="AO35" i="3" s="1"/>
  <c r="AK34" i="3"/>
  <c r="AK33" i="3"/>
  <c r="AL33" i="3" s="1"/>
  <c r="AO33" i="3" s="1"/>
  <c r="AK30" i="3"/>
  <c r="AL30" i="3" s="1"/>
  <c r="AO30" i="3" s="1"/>
  <c r="AK29" i="3"/>
  <c r="AL29" i="3" s="1"/>
  <c r="AO29" i="3" s="1"/>
  <c r="AK28" i="3"/>
  <c r="AK27" i="3"/>
  <c r="AL27" i="3" s="1"/>
  <c r="AO27" i="3" s="1"/>
  <c r="AK24" i="3"/>
  <c r="AL24" i="3" s="1"/>
  <c r="AO24" i="3" s="1"/>
  <c r="AK23" i="3"/>
  <c r="AL23" i="3" s="1"/>
  <c r="AO23" i="3" s="1"/>
  <c r="AK22" i="3"/>
  <c r="AK21" i="3"/>
  <c r="AL21" i="3" s="1"/>
  <c r="AO21" i="3" s="1"/>
  <c r="AK18" i="3"/>
  <c r="AL18" i="3" s="1"/>
  <c r="AO18" i="3" s="1"/>
  <c r="AK17" i="3"/>
  <c r="AL17" i="3" s="1"/>
  <c r="AO17" i="3" s="1"/>
  <c r="AK16" i="3"/>
  <c r="AK15" i="3"/>
  <c r="AL15" i="3" s="1"/>
  <c r="AO15" i="3" s="1"/>
  <c r="AK12" i="3"/>
  <c r="AL12" i="3" s="1"/>
  <c r="AO12" i="3" s="1"/>
  <c r="AK11" i="3"/>
  <c r="AL11" i="3" s="1"/>
  <c r="AO11" i="3" s="1"/>
  <c r="AK10" i="3"/>
  <c r="AK9" i="3"/>
  <c r="AL9" i="3" s="1"/>
  <c r="AO9" i="3" s="1"/>
  <c r="AK6" i="3"/>
  <c r="AL6" i="3" s="1"/>
  <c r="AO6" i="3" s="1"/>
  <c r="AK5" i="3"/>
  <c r="AL5" i="3" s="1"/>
  <c r="AO5" i="3" s="1"/>
  <c r="AK4" i="3"/>
  <c r="AK3" i="3"/>
  <c r="AL3" i="3" s="1"/>
  <c r="AO3" i="3" s="1"/>
  <c r="AO4" i="1"/>
  <c r="AO5" i="1"/>
  <c r="AO8" i="1"/>
  <c r="AO10" i="1"/>
  <c r="AO11" i="1"/>
  <c r="AO14" i="1"/>
  <c r="AO16" i="1"/>
  <c r="AO17" i="1"/>
  <c r="AO20" i="1"/>
  <c r="AO22" i="1"/>
  <c r="AO23" i="1"/>
  <c r="AO26" i="1"/>
  <c r="AO28" i="1"/>
  <c r="AO29" i="1"/>
  <c r="AO32" i="1"/>
  <c r="AO34" i="1"/>
  <c r="AO35" i="1"/>
  <c r="AO38" i="1"/>
  <c r="AO40" i="1"/>
  <c r="AO41" i="1"/>
  <c r="AO44" i="1"/>
  <c r="AO46" i="1"/>
  <c r="AO47" i="1"/>
  <c r="AO50" i="1"/>
  <c r="AO52" i="1"/>
  <c r="AO53" i="1"/>
  <c r="AO56" i="1"/>
  <c r="AO58" i="1"/>
  <c r="AO59" i="1"/>
  <c r="AO62" i="1"/>
  <c r="AO64" i="1"/>
  <c r="AO65" i="1"/>
  <c r="AO68" i="1"/>
  <c r="AO70" i="1"/>
  <c r="AO71" i="1"/>
  <c r="AO74" i="1"/>
  <c r="AO76" i="1"/>
  <c r="AO77" i="1"/>
  <c r="AO80" i="1"/>
  <c r="AO82" i="1"/>
  <c r="AO83" i="1"/>
  <c r="AO86" i="1"/>
  <c r="AO88" i="1"/>
  <c r="AO89" i="1"/>
  <c r="AO92" i="1"/>
  <c r="AO94" i="1"/>
  <c r="AO95" i="1"/>
  <c r="AO98" i="1"/>
  <c r="AO100" i="1"/>
  <c r="AO101" i="1"/>
  <c r="AO104" i="1"/>
  <c r="AO106" i="1"/>
  <c r="AO107" i="1"/>
  <c r="AO110" i="1"/>
  <c r="AO112" i="1"/>
  <c r="AO113" i="1"/>
  <c r="AO116" i="1"/>
  <c r="AO118" i="1"/>
  <c r="AO119" i="1"/>
  <c r="AO122" i="1"/>
  <c r="AO124" i="1"/>
  <c r="AO125" i="1"/>
  <c r="AO128" i="1"/>
  <c r="AO130" i="1"/>
  <c r="AO131" i="1"/>
  <c r="AO134" i="1"/>
  <c r="AO136" i="1"/>
  <c r="AO137" i="1"/>
  <c r="AO140" i="1"/>
  <c r="AO142" i="1"/>
  <c r="AO143" i="1"/>
  <c r="AO146" i="1"/>
  <c r="AO148" i="1"/>
  <c r="AO149" i="1"/>
  <c r="AO152" i="1"/>
  <c r="AO154" i="1"/>
  <c r="AO155" i="1"/>
  <c r="AO158" i="1"/>
  <c r="AO160" i="1"/>
  <c r="AO161" i="1"/>
  <c r="AO164" i="1"/>
  <c r="AO166" i="1"/>
  <c r="AO167" i="1"/>
  <c r="AO170" i="1"/>
  <c r="AO172" i="1"/>
  <c r="AO173" i="1"/>
  <c r="AO176" i="1"/>
  <c r="AO178" i="1"/>
  <c r="AO179" i="1"/>
  <c r="AO182" i="1"/>
  <c r="AO184" i="1"/>
  <c r="AO185" i="1"/>
  <c r="AO188" i="1"/>
  <c r="AO190" i="1"/>
  <c r="AO191" i="1"/>
  <c r="AO194" i="1"/>
  <c r="AO196" i="1"/>
  <c r="AO197" i="1"/>
  <c r="AO200" i="1"/>
  <c r="AO202" i="1"/>
  <c r="AO203" i="1"/>
  <c r="AO206" i="1"/>
  <c r="AO208" i="1"/>
  <c r="AO209" i="1"/>
  <c r="AO212" i="1"/>
  <c r="AO214" i="1"/>
  <c r="AO215" i="1"/>
  <c r="AO218" i="1"/>
  <c r="AO220" i="1"/>
  <c r="AO221" i="1"/>
  <c r="AO224" i="1"/>
  <c r="AO226" i="1"/>
  <c r="AO227" i="1"/>
  <c r="AO230" i="1"/>
  <c r="AO232" i="1"/>
  <c r="AO233" i="1"/>
  <c r="AO236" i="1"/>
  <c r="AO238" i="1"/>
  <c r="AO239" i="1"/>
  <c r="AO242" i="1"/>
  <c r="AO244" i="1"/>
  <c r="AO245" i="1"/>
  <c r="AO248" i="1"/>
  <c r="AO250" i="1"/>
  <c r="AO251" i="1"/>
  <c r="AO254" i="1"/>
  <c r="AO256" i="1"/>
  <c r="AO257" i="1"/>
  <c r="AO260" i="1"/>
  <c r="AO262" i="1"/>
  <c r="AO263" i="1"/>
  <c r="AO266" i="1"/>
  <c r="AO268" i="1"/>
  <c r="AO269" i="1"/>
  <c r="AO272" i="1"/>
  <c r="AO274" i="1"/>
  <c r="AO275" i="1"/>
  <c r="AO278" i="1"/>
  <c r="AO280" i="1"/>
  <c r="AO281" i="1"/>
  <c r="AO284" i="1"/>
  <c r="AO286" i="1"/>
  <c r="AO287" i="1"/>
  <c r="AO290" i="1"/>
  <c r="AO292" i="1"/>
  <c r="AO293" i="1"/>
  <c r="AO296" i="1"/>
  <c r="AO298" i="1"/>
  <c r="AO299" i="1"/>
  <c r="AO303" i="1"/>
  <c r="AO304" i="1"/>
  <c r="AI200" i="1" l="1"/>
  <c r="AJ199" i="1"/>
  <c r="AJ200" i="1" s="1"/>
  <c r="AJ139" i="1"/>
  <c r="AJ140" i="1" s="1"/>
  <c r="AI140" i="1"/>
  <c r="AJ211" i="1"/>
  <c r="AJ212" i="1" s="1"/>
  <c r="AI212" i="1"/>
  <c r="AJ235" i="1"/>
  <c r="AJ236" i="1" s="1"/>
  <c r="AI236" i="1"/>
  <c r="AJ175" i="1"/>
  <c r="AJ176" i="1" s="1"/>
  <c r="AI176" i="1"/>
  <c r="AI188" i="1"/>
  <c r="AJ187" i="1"/>
  <c r="AJ188" i="1" s="1"/>
  <c r="AI110" i="1"/>
  <c r="AJ109" i="1"/>
  <c r="AJ110" i="1" s="1"/>
  <c r="AI278" i="1"/>
  <c r="AJ277" i="1"/>
  <c r="AJ278" i="1" s="1"/>
  <c r="AI164" i="1"/>
  <c r="AJ163" i="1"/>
  <c r="AJ164" i="1" s="1"/>
  <c r="AJ217" i="1"/>
  <c r="AJ218" i="1" s="1"/>
  <c r="AI218" i="1"/>
  <c r="AJ223" i="1"/>
  <c r="AJ224" i="1" s="1"/>
  <c r="AI224" i="1"/>
  <c r="AJ247" i="1"/>
  <c r="AJ248" i="1" s="1"/>
  <c r="AI248" i="1"/>
  <c r="AI284" i="1"/>
  <c r="AJ283" i="1"/>
  <c r="AJ284" i="1" s="1"/>
  <c r="AJ271" i="1"/>
  <c r="AJ272" i="1" s="1"/>
  <c r="AI272" i="1"/>
  <c r="AJ253" i="1"/>
  <c r="AJ254" i="1" s="1"/>
  <c r="AI254" i="1"/>
  <c r="AJ241" i="1"/>
  <c r="AJ242" i="1" s="1"/>
  <c r="AI242" i="1"/>
  <c r="AJ229" i="1"/>
  <c r="AJ230" i="1" s="1"/>
  <c r="AI230" i="1"/>
  <c r="AJ205" i="1"/>
  <c r="AJ206" i="1" s="1"/>
  <c r="AI206" i="1"/>
  <c r="AI260" i="1"/>
  <c r="AJ259" i="1"/>
  <c r="AJ260" i="1" s="1"/>
  <c r="AI194" i="1"/>
  <c r="AJ193" i="1"/>
  <c r="AJ194" i="1" s="1"/>
  <c r="AI290" i="1"/>
  <c r="AJ289" i="1"/>
  <c r="AJ290" i="1" s="1"/>
  <c r="AI182" i="1"/>
  <c r="AJ181" i="1"/>
  <c r="AJ182" i="1" s="1"/>
  <c r="AI158" i="1"/>
  <c r="AJ157" i="1"/>
  <c r="AJ158" i="1" s="1"/>
  <c r="AJ169" i="1"/>
  <c r="AJ170" i="1" s="1"/>
  <c r="AI170" i="1"/>
  <c r="Z245" i="3"/>
  <c r="X251" i="3"/>
  <c r="Z244" i="3"/>
  <c r="AJ251" i="3"/>
  <c r="AB246" i="3"/>
  <c r="Z248" i="3"/>
  <c r="AK248" i="3"/>
  <c r="AE244" i="3"/>
  <c r="AK138" i="4"/>
  <c r="AL208" i="4"/>
  <c r="AO208" i="4" s="1"/>
  <c r="AL213" i="4"/>
  <c r="AO213" i="4" s="1"/>
  <c r="X263" i="4"/>
  <c r="AH263" i="4"/>
  <c r="AL244" i="4"/>
  <c r="AO244" i="4" s="1"/>
  <c r="Y263" i="4"/>
  <c r="AI263" i="4"/>
  <c r="AL237" i="4"/>
  <c r="AO237" i="4" s="1"/>
  <c r="AL154" i="4"/>
  <c r="AO154" i="4" s="1"/>
  <c r="AL159" i="4"/>
  <c r="AO159" i="4" s="1"/>
  <c r="AL202" i="4"/>
  <c r="AO202" i="4" s="1"/>
  <c r="AL10" i="4"/>
  <c r="AO10" i="4" s="1"/>
  <c r="AL124" i="4"/>
  <c r="AO124" i="4" s="1"/>
  <c r="AL220" i="4"/>
  <c r="AO220" i="4" s="1"/>
  <c r="AL250" i="4"/>
  <c r="AO250" i="4" s="1"/>
  <c r="AL177" i="4"/>
  <c r="AO177" i="4" s="1"/>
  <c r="AL226" i="4"/>
  <c r="AO226" i="4" s="1"/>
  <c r="AK6" i="4"/>
  <c r="AK30" i="4"/>
  <c r="AL148" i="4"/>
  <c r="AO148" i="4" s="1"/>
  <c r="AK192" i="4"/>
  <c r="AL192" i="4" s="1"/>
  <c r="AO192" i="4" s="1"/>
  <c r="AL70" i="4"/>
  <c r="AO70" i="4" s="1"/>
  <c r="AK210" i="4"/>
  <c r="AK18" i="4"/>
  <c r="AL88" i="4"/>
  <c r="AO88" i="4" s="1"/>
  <c r="AL93" i="4"/>
  <c r="AO93" i="4" s="1"/>
  <c r="AK132" i="4"/>
  <c r="AL136" i="4"/>
  <c r="AO136" i="4" s="1"/>
  <c r="AL232" i="4"/>
  <c r="AO232" i="4" s="1"/>
  <c r="AK102" i="4"/>
  <c r="AL189" i="4"/>
  <c r="AO189" i="4" s="1"/>
  <c r="AK198" i="4"/>
  <c r="AL207" i="4"/>
  <c r="AO207" i="4" s="1"/>
  <c r="AL34" i="4"/>
  <c r="AO34" i="4" s="1"/>
  <c r="AL82" i="4"/>
  <c r="AO82" i="4" s="1"/>
  <c r="AL130" i="4"/>
  <c r="AO130" i="4" s="1"/>
  <c r="AL147" i="4"/>
  <c r="AO147" i="4" s="1"/>
  <c r="AL178" i="4"/>
  <c r="AO178" i="4" s="1"/>
  <c r="AL195" i="4"/>
  <c r="AO195" i="4" s="1"/>
  <c r="AL22" i="4"/>
  <c r="AO22" i="4" s="1"/>
  <c r="AL135" i="4"/>
  <c r="AO135" i="4" s="1"/>
  <c r="AL166" i="4"/>
  <c r="AO166" i="4" s="1"/>
  <c r="AL214" i="4"/>
  <c r="AO214" i="4" s="1"/>
  <c r="AL40" i="4"/>
  <c r="AO40" i="4" s="1"/>
  <c r="AL45" i="4"/>
  <c r="AO45" i="4" s="1"/>
  <c r="AL141" i="4"/>
  <c r="AO141" i="4" s="1"/>
  <c r="AL184" i="4"/>
  <c r="AO184" i="4" s="1"/>
  <c r="AL58" i="4"/>
  <c r="AO58" i="4" s="1"/>
  <c r="AL106" i="4"/>
  <c r="AO106" i="4" s="1"/>
  <c r="AL111" i="4"/>
  <c r="AO111" i="4" s="1"/>
  <c r="AL123" i="4"/>
  <c r="AO123" i="4" s="1"/>
  <c r="AD263" i="4"/>
  <c r="AL33" i="4"/>
  <c r="AO33" i="4" s="1"/>
  <c r="AL76" i="4"/>
  <c r="AO76" i="4" s="1"/>
  <c r="AL129" i="4"/>
  <c r="AO129" i="4" s="1"/>
  <c r="AL172" i="4"/>
  <c r="AO172" i="4" s="1"/>
  <c r="AL46" i="4"/>
  <c r="AO46" i="4" s="1"/>
  <c r="AL94" i="4"/>
  <c r="AO94" i="4" s="1"/>
  <c r="AL190" i="4"/>
  <c r="AO190" i="4" s="1"/>
  <c r="AD258" i="4"/>
  <c r="AL9" i="4"/>
  <c r="AO9" i="4" s="1"/>
  <c r="AL39" i="4"/>
  <c r="AO39" i="4" s="1"/>
  <c r="AL87" i="4"/>
  <c r="AO87" i="4" s="1"/>
  <c r="AL165" i="4"/>
  <c r="AO165" i="4" s="1"/>
  <c r="AL225" i="4"/>
  <c r="AO225" i="4" s="1"/>
  <c r="AL57" i="4"/>
  <c r="AO57" i="4" s="1"/>
  <c r="AL105" i="4"/>
  <c r="AO105" i="4" s="1"/>
  <c r="AL183" i="4"/>
  <c r="AO183" i="4" s="1"/>
  <c r="AL15" i="4"/>
  <c r="AO15" i="4" s="1"/>
  <c r="AL27" i="4"/>
  <c r="AO27" i="4" s="1"/>
  <c r="AL75" i="4"/>
  <c r="AO75" i="4" s="1"/>
  <c r="AL201" i="4"/>
  <c r="AO201" i="4" s="1"/>
  <c r="AL243" i="4"/>
  <c r="AO243" i="4" s="1"/>
  <c r="V258" i="4"/>
  <c r="AL3" i="4"/>
  <c r="AO3" i="4" s="1"/>
  <c r="AL171" i="4"/>
  <c r="AO171" i="4" s="1"/>
  <c r="AL231" i="4"/>
  <c r="AO231" i="4" s="1"/>
  <c r="AL63" i="4"/>
  <c r="AO63" i="4" s="1"/>
  <c r="AL219" i="4"/>
  <c r="AO219" i="4" s="1"/>
  <c r="Z260" i="4"/>
  <c r="AL4" i="4"/>
  <c r="AO4" i="4" s="1"/>
  <c r="AL81" i="4"/>
  <c r="AO81" i="4" s="1"/>
  <c r="AL51" i="4"/>
  <c r="AO51" i="4" s="1"/>
  <c r="AL69" i="4"/>
  <c r="AO69" i="4" s="1"/>
  <c r="AL99" i="4"/>
  <c r="AO99" i="4" s="1"/>
  <c r="AL142" i="4"/>
  <c r="AO142" i="4" s="1"/>
  <c r="Z255" i="4"/>
  <c r="AL21" i="4"/>
  <c r="AO21" i="4" s="1"/>
  <c r="AL117" i="4"/>
  <c r="AO117" i="4" s="1"/>
  <c r="AE256" i="4"/>
  <c r="AL256" i="4" s="1"/>
  <c r="AO256" i="4" s="1"/>
  <c r="AK24" i="4"/>
  <c r="AK84" i="4"/>
  <c r="AL42" i="4"/>
  <c r="AO42" i="4" s="1"/>
  <c r="AK48" i="4"/>
  <c r="AK78" i="4"/>
  <c r="AK114" i="4"/>
  <c r="AB263" i="4"/>
  <c r="AK66" i="4"/>
  <c r="AF258" i="4"/>
  <c r="AC263" i="4"/>
  <c r="W258" i="4"/>
  <c r="Z258" i="4" s="1"/>
  <c r="AG258" i="4"/>
  <c r="AJ258" i="4"/>
  <c r="AK96" i="4"/>
  <c r="AL138" i="4"/>
  <c r="AO138" i="4" s="1"/>
  <c r="AK186" i="4"/>
  <c r="AK204" i="4"/>
  <c r="AB258" i="4"/>
  <c r="AK54" i="4"/>
  <c r="AL90" i="4"/>
  <c r="AO90" i="4" s="1"/>
  <c r="AK180" i="4"/>
  <c r="AG263" i="4"/>
  <c r="AK263" i="4" s="1"/>
  <c r="X246" i="3"/>
  <c r="AE249" i="3"/>
  <c r="AD251" i="3"/>
  <c r="AE243" i="3"/>
  <c r="Y246" i="3"/>
  <c r="AK245" i="3"/>
  <c r="V251" i="3"/>
  <c r="AK250" i="3"/>
  <c r="AE245" i="3"/>
  <c r="W251" i="3"/>
  <c r="AG251" i="3"/>
  <c r="AK251" i="3" s="1"/>
  <c r="AE248" i="3"/>
  <c r="Z243" i="3"/>
  <c r="AK244" i="3"/>
  <c r="AC246" i="3"/>
  <c r="AI251" i="3"/>
  <c r="AK243" i="3"/>
  <c r="AF246" i="3"/>
  <c r="AB251" i="3"/>
  <c r="W246" i="3"/>
  <c r="AG246" i="3"/>
  <c r="AC251" i="3"/>
  <c r="AL57" i="6"/>
  <c r="AK18" i="6"/>
  <c r="AK48" i="6"/>
  <c r="AL48" i="6" s="1"/>
  <c r="AK174" i="6"/>
  <c r="AL178" i="6"/>
  <c r="AL195" i="6"/>
  <c r="AL27" i="6"/>
  <c r="AL219" i="6"/>
  <c r="AL63" i="6"/>
  <c r="AL76" i="6"/>
  <c r="AL93" i="6"/>
  <c r="AL124" i="6"/>
  <c r="AK60" i="6"/>
  <c r="AK186" i="6"/>
  <c r="AL34" i="6"/>
  <c r="AL82" i="6"/>
  <c r="AK126" i="6"/>
  <c r="AK204" i="6"/>
  <c r="AL22" i="6"/>
  <c r="AL148" i="6"/>
  <c r="AL201" i="6"/>
  <c r="AL58" i="6"/>
  <c r="AL88" i="6"/>
  <c r="AK228" i="6"/>
  <c r="AK198" i="6"/>
  <c r="AK210" i="6"/>
  <c r="AL210" i="6" s="1"/>
  <c r="AL207" i="6"/>
  <c r="AK216" i="6"/>
  <c r="AL220" i="6"/>
  <c r="AL154" i="6"/>
  <c r="AL130" i="6"/>
  <c r="AL208" i="6"/>
  <c r="AL226" i="6"/>
  <c r="AL40" i="6"/>
  <c r="AL118" i="6"/>
  <c r="AL213" i="6"/>
  <c r="AL10" i="6"/>
  <c r="AL171" i="6"/>
  <c r="AL214" i="6"/>
  <c r="AL28" i="6"/>
  <c r="AL106" i="6"/>
  <c r="AL232" i="6"/>
  <c r="AL15" i="6"/>
  <c r="AL46" i="6"/>
  <c r="AL141" i="6"/>
  <c r="AL160" i="6"/>
  <c r="AL202" i="6"/>
  <c r="AL21" i="6"/>
  <c r="AL64" i="6"/>
  <c r="AL111" i="6"/>
  <c r="AL153" i="6"/>
  <c r="AL4" i="6"/>
  <c r="AL81" i="6"/>
  <c r="AL190" i="6"/>
  <c r="AL177" i="6"/>
  <c r="AL52" i="6"/>
  <c r="AL117" i="6"/>
  <c r="AL225" i="6"/>
  <c r="AL9" i="6"/>
  <c r="AL36" i="6"/>
  <c r="AL135" i="6"/>
  <c r="AL165" i="6"/>
  <c r="AL105" i="6"/>
  <c r="AL183" i="6"/>
  <c r="AL45" i="6"/>
  <c r="AL75" i="6"/>
  <c r="AL123" i="6"/>
  <c r="AL159" i="6"/>
  <c r="AL231" i="6"/>
  <c r="AL33" i="6"/>
  <c r="AL129" i="6"/>
  <c r="AL147" i="6"/>
  <c r="AL18" i="6"/>
  <c r="AK42" i="6"/>
  <c r="AK54" i="6"/>
  <c r="AK180" i="6"/>
  <c r="AK234" i="6"/>
  <c r="AK24" i="6"/>
  <c r="AK30" i="6"/>
  <c r="AK84" i="6"/>
  <c r="AK138" i="6"/>
  <c r="AK162" i="6"/>
  <c r="AK108" i="6"/>
  <c r="AK168" i="6"/>
  <c r="AL6" i="6"/>
  <c r="AK222" i="6"/>
  <c r="AK156" i="6"/>
  <c r="AL156" i="6" s="1"/>
  <c r="AK78" i="6"/>
  <c r="AK90" i="6"/>
  <c r="AK120" i="6"/>
  <c r="AL198" i="6"/>
  <c r="AK150" i="6"/>
  <c r="AL150" i="6" s="1"/>
  <c r="AK66" i="6"/>
  <c r="AL66" i="6" s="1"/>
  <c r="AK12" i="6"/>
  <c r="AK72" i="6"/>
  <c r="AL72" i="6" s="1"/>
  <c r="AK96" i="6"/>
  <c r="AK132" i="6"/>
  <c r="AK144" i="6"/>
  <c r="AK102" i="6"/>
  <c r="AK192" i="6"/>
  <c r="AL18" i="4"/>
  <c r="AO18" i="4" s="1"/>
  <c r="AL12" i="4"/>
  <c r="AO12" i="4" s="1"/>
  <c r="AJ255" i="4"/>
  <c r="AK255" i="4" s="1"/>
  <c r="AL255" i="4" s="1"/>
  <c r="AO255" i="4" s="1"/>
  <c r="AJ260" i="4"/>
  <c r="AK260" i="4" s="1"/>
  <c r="AL30" i="4"/>
  <c r="AO30" i="4" s="1"/>
  <c r="AK156" i="4"/>
  <c r="AK36" i="4"/>
  <c r="AL36" i="4" s="1"/>
  <c r="AO36" i="4" s="1"/>
  <c r="AK72" i="4"/>
  <c r="AL72" i="4" s="1"/>
  <c r="AO72" i="4" s="1"/>
  <c r="AK120" i="4"/>
  <c r="AK228" i="4"/>
  <c r="AK144" i="4"/>
  <c r="AK174" i="4"/>
  <c r="AK246" i="4"/>
  <c r="AE255" i="4"/>
  <c r="AK108" i="4"/>
  <c r="AL108" i="4" s="1"/>
  <c r="AO108" i="4" s="1"/>
  <c r="AK162" i="4"/>
  <c r="AA263" i="4"/>
  <c r="AE261" i="4"/>
  <c r="AL261" i="4" s="1"/>
  <c r="AO261" i="4" s="1"/>
  <c r="AK150" i="4"/>
  <c r="AL240" i="4"/>
  <c r="AO240" i="4" s="1"/>
  <c r="AK222" i="4"/>
  <c r="AA258" i="4"/>
  <c r="AE260" i="4"/>
  <c r="AK168" i="4"/>
  <c r="AK252" i="4"/>
  <c r="AK216" i="4"/>
  <c r="Z263" i="4"/>
  <c r="AO162" i="3"/>
  <c r="AA246" i="3"/>
  <c r="AE246" i="3" s="1"/>
  <c r="AI246" i="3"/>
  <c r="Z250" i="3"/>
  <c r="Y251" i="3"/>
  <c r="V246" i="3"/>
  <c r="AD246" i="3"/>
  <c r="AA251" i="3"/>
  <c r="AJ304" i="1"/>
  <c r="AI304" i="1"/>
  <c r="AH304" i="1"/>
  <c r="AG304" i="1"/>
  <c r="AG305" i="1" s="1"/>
  <c r="AF304" i="1"/>
  <c r="AD304" i="1"/>
  <c r="AC304" i="1"/>
  <c r="AB304" i="1"/>
  <c r="AA304" i="1"/>
  <c r="Y304" i="1"/>
  <c r="Y305" i="1" s="1"/>
  <c r="X304" i="1"/>
  <c r="X305" i="1" s="1"/>
  <c r="W304" i="1"/>
  <c r="V304" i="1"/>
  <c r="AJ303" i="1"/>
  <c r="AI303" i="1"/>
  <c r="AH303" i="1"/>
  <c r="AG303" i="1"/>
  <c r="AF303" i="1"/>
  <c r="AK303" i="1" s="1"/>
  <c r="AD303" i="1"/>
  <c r="AC303" i="1"/>
  <c r="AB303" i="1"/>
  <c r="AA303" i="1"/>
  <c r="Y303" i="1"/>
  <c r="X303" i="1"/>
  <c r="W303" i="1"/>
  <c r="V303" i="1"/>
  <c r="AJ302" i="1"/>
  <c r="AI302" i="1"/>
  <c r="AH302" i="1"/>
  <c r="AG302" i="1"/>
  <c r="AF302" i="1"/>
  <c r="AD302" i="1"/>
  <c r="AC302" i="1"/>
  <c r="AB302" i="1"/>
  <c r="AA302" i="1"/>
  <c r="Y302" i="1"/>
  <c r="X302" i="1"/>
  <c r="W302" i="1"/>
  <c r="V302" i="1"/>
  <c r="AJ299" i="1"/>
  <c r="AI299" i="1"/>
  <c r="AH299" i="1"/>
  <c r="AH300" i="1" s="1"/>
  <c r="AG299" i="1"/>
  <c r="AF299" i="1"/>
  <c r="AD299" i="1"/>
  <c r="AC299" i="1"/>
  <c r="AB299" i="1"/>
  <c r="AA299" i="1"/>
  <c r="Y299" i="1"/>
  <c r="Y300" i="1" s="1"/>
  <c r="X299" i="1"/>
  <c r="X300" i="1" s="1"/>
  <c r="W299" i="1"/>
  <c r="V299" i="1"/>
  <c r="AJ298" i="1"/>
  <c r="AI298" i="1"/>
  <c r="AH298" i="1"/>
  <c r="AG298" i="1"/>
  <c r="AF298" i="1"/>
  <c r="AK298" i="1" s="1"/>
  <c r="AD298" i="1"/>
  <c r="AE298" i="1" s="1"/>
  <c r="AC298" i="1"/>
  <c r="AB298" i="1"/>
  <c r="AA298" i="1"/>
  <c r="Y298" i="1"/>
  <c r="X298" i="1"/>
  <c r="W298" i="1"/>
  <c r="V298" i="1"/>
  <c r="Z298" i="1" s="1"/>
  <c r="AJ297" i="1"/>
  <c r="AI297" i="1"/>
  <c r="AH297" i="1"/>
  <c r="AG297" i="1"/>
  <c r="AF297" i="1"/>
  <c r="AD297" i="1"/>
  <c r="AC297" i="1"/>
  <c r="AB297" i="1"/>
  <c r="AA297" i="1"/>
  <c r="Y297" i="1"/>
  <c r="X297" i="1"/>
  <c r="W297" i="1"/>
  <c r="V297" i="1"/>
  <c r="AK294" i="1"/>
  <c r="AK291" i="1"/>
  <c r="AL291" i="1" s="1"/>
  <c r="AO291" i="1" s="1"/>
  <c r="AK285" i="1"/>
  <c r="AL285" i="1" s="1"/>
  <c r="AO285" i="1" s="1"/>
  <c r="AK282" i="1"/>
  <c r="AL282" i="1" s="1"/>
  <c r="AK279" i="1"/>
  <c r="AL279" i="1" s="1"/>
  <c r="AO279" i="1" s="1"/>
  <c r="AK276" i="1"/>
  <c r="AL276" i="1" s="1"/>
  <c r="AK273" i="1"/>
  <c r="AL273" i="1" s="1"/>
  <c r="AO273" i="1" s="1"/>
  <c r="AK270" i="1"/>
  <c r="AK267" i="1"/>
  <c r="AL267" i="1" s="1"/>
  <c r="AO267" i="1" s="1"/>
  <c r="AK264" i="1"/>
  <c r="AK261" i="1"/>
  <c r="AL261" i="1" s="1"/>
  <c r="AO261" i="1" s="1"/>
  <c r="AK258" i="1"/>
  <c r="AK255" i="1"/>
  <c r="AL255" i="1" s="1"/>
  <c r="AO255" i="1" s="1"/>
  <c r="AK249" i="1"/>
  <c r="AL249" i="1" s="1"/>
  <c r="AO249" i="1" s="1"/>
  <c r="AK246" i="1"/>
  <c r="AK243" i="1"/>
  <c r="AL243" i="1" s="1"/>
  <c r="AO243" i="1" s="1"/>
  <c r="AK237" i="1"/>
  <c r="AL237" i="1" s="1"/>
  <c r="AO237" i="1" s="1"/>
  <c r="AK234" i="1"/>
  <c r="AK231" i="1"/>
  <c r="AL231" i="1" s="1"/>
  <c r="AO231" i="1" s="1"/>
  <c r="AK228" i="1"/>
  <c r="AK225" i="1"/>
  <c r="AL225" i="1" s="1"/>
  <c r="AO225" i="1" s="1"/>
  <c r="AK219" i="1"/>
  <c r="AL219" i="1" s="1"/>
  <c r="AO219" i="1" s="1"/>
  <c r="AK216" i="1"/>
  <c r="AL216" i="1" s="1"/>
  <c r="AK213" i="1"/>
  <c r="AL213" i="1" s="1"/>
  <c r="AO213" i="1" s="1"/>
  <c r="AK210" i="1"/>
  <c r="AK207" i="1"/>
  <c r="AL207" i="1" s="1"/>
  <c r="AO207" i="1" s="1"/>
  <c r="AK204" i="1"/>
  <c r="AK201" i="1"/>
  <c r="AL201" i="1" s="1"/>
  <c r="AO201" i="1" s="1"/>
  <c r="AK198" i="1"/>
  <c r="AK195" i="1"/>
  <c r="AL195" i="1" s="1"/>
  <c r="AO195" i="1" s="1"/>
  <c r="AK189" i="1"/>
  <c r="AL189" i="1" s="1"/>
  <c r="AO189" i="1" s="1"/>
  <c r="AK186" i="1"/>
  <c r="AK183" i="1"/>
  <c r="AL183" i="1" s="1"/>
  <c r="AO183" i="1" s="1"/>
  <c r="AK177" i="1"/>
  <c r="AL177" i="1" s="1"/>
  <c r="AO177" i="1" s="1"/>
  <c r="AK174" i="1"/>
  <c r="AL174" i="1" s="1"/>
  <c r="AK171" i="1"/>
  <c r="AL171" i="1" s="1"/>
  <c r="AO171" i="1" s="1"/>
  <c r="AK165" i="1"/>
  <c r="AL165" i="1" s="1"/>
  <c r="AO165" i="1" s="1"/>
  <c r="AK159" i="1"/>
  <c r="AL159" i="1" s="1"/>
  <c r="AO159" i="1" s="1"/>
  <c r="AK153" i="1"/>
  <c r="AL153" i="1" s="1"/>
  <c r="AO153" i="1" s="1"/>
  <c r="AK147" i="1"/>
  <c r="AL147" i="1" s="1"/>
  <c r="AO147" i="1" s="1"/>
  <c r="AK144" i="1"/>
  <c r="AL144" i="1" s="1"/>
  <c r="AK141" i="1"/>
  <c r="AL141" i="1" s="1"/>
  <c r="AO141" i="1" s="1"/>
  <c r="AK138" i="1"/>
  <c r="AK135" i="1"/>
  <c r="AL135" i="1" s="1"/>
  <c r="AO135" i="1" s="1"/>
  <c r="AK132" i="1"/>
  <c r="AK129" i="1"/>
  <c r="AL129" i="1" s="1"/>
  <c r="AO129" i="1" s="1"/>
  <c r="AK126" i="1"/>
  <c r="AK123" i="1"/>
  <c r="AL123" i="1" s="1"/>
  <c r="AO123" i="1" s="1"/>
  <c r="AK120" i="1"/>
  <c r="AK117" i="1"/>
  <c r="AL117" i="1" s="1"/>
  <c r="AO117" i="1" s="1"/>
  <c r="AK111" i="1"/>
  <c r="AL111" i="1" s="1"/>
  <c r="AO111" i="1" s="1"/>
  <c r="AK108" i="1"/>
  <c r="AK105" i="1"/>
  <c r="AL105" i="1" s="1"/>
  <c r="AO105" i="1" s="1"/>
  <c r="AK102" i="1"/>
  <c r="AK99" i="1"/>
  <c r="AL99" i="1" s="1"/>
  <c r="AO99" i="1" s="1"/>
  <c r="AK96" i="1"/>
  <c r="AL96" i="1" s="1"/>
  <c r="AK93" i="1"/>
  <c r="AL93" i="1" s="1"/>
  <c r="AO93" i="1" s="1"/>
  <c r="AK90" i="1"/>
  <c r="AL90" i="1" s="1"/>
  <c r="AK87" i="1"/>
  <c r="AL87" i="1" s="1"/>
  <c r="AO87" i="1" s="1"/>
  <c r="AK84" i="1"/>
  <c r="AK81" i="1"/>
  <c r="AL81" i="1" s="1"/>
  <c r="AO81" i="1" s="1"/>
  <c r="AK75" i="1"/>
  <c r="AL75" i="1" s="1"/>
  <c r="AO75" i="1" s="1"/>
  <c r="AK69" i="1"/>
  <c r="AL69" i="1" s="1"/>
  <c r="AO69" i="1" s="1"/>
  <c r="AK66" i="1"/>
  <c r="AK63" i="1"/>
  <c r="AL63" i="1" s="1"/>
  <c r="AO63" i="1" s="1"/>
  <c r="AK60" i="1"/>
  <c r="AK57" i="1"/>
  <c r="AL57" i="1" s="1"/>
  <c r="AO57" i="1" s="1"/>
  <c r="AK51" i="1"/>
  <c r="AL51" i="1" s="1"/>
  <c r="AO51" i="1" s="1"/>
  <c r="AK48" i="1"/>
  <c r="AK45" i="1"/>
  <c r="AL45" i="1" s="1"/>
  <c r="AO45" i="1" s="1"/>
  <c r="AK42" i="1"/>
  <c r="AK39" i="1"/>
  <c r="AL39" i="1" s="1"/>
  <c r="AO39" i="1" s="1"/>
  <c r="AK33" i="1"/>
  <c r="AL33" i="1" s="1"/>
  <c r="AO33" i="1" s="1"/>
  <c r="AK30" i="1"/>
  <c r="AK27" i="1"/>
  <c r="AL27" i="1" s="1"/>
  <c r="AO27" i="1" s="1"/>
  <c r="AK24" i="1"/>
  <c r="AK21" i="1"/>
  <c r="AL21" i="1" s="1"/>
  <c r="AO21" i="1" s="1"/>
  <c r="AK18" i="1"/>
  <c r="AK15" i="1"/>
  <c r="AL15" i="1" s="1"/>
  <c r="AO15" i="1" s="1"/>
  <c r="AK12" i="1"/>
  <c r="AK9" i="1"/>
  <c r="AL9" i="1" s="1"/>
  <c r="AO9" i="1" s="1"/>
  <c r="AK6" i="1"/>
  <c r="AL6" i="1" s="1"/>
  <c r="AK3" i="1"/>
  <c r="AL3" i="1" s="1"/>
  <c r="AO3" i="1" s="1"/>
  <c r="S255" i="4"/>
  <c r="D264" i="4"/>
  <c r="C264" i="4"/>
  <c r="C263" i="4"/>
  <c r="S262" i="4"/>
  <c r="R262" i="4"/>
  <c r="Q262" i="4"/>
  <c r="P262" i="4"/>
  <c r="O262" i="4"/>
  <c r="M262" i="4"/>
  <c r="L262" i="4"/>
  <c r="K262" i="4"/>
  <c r="J262" i="4"/>
  <c r="H262" i="4"/>
  <c r="G262" i="4"/>
  <c r="F262" i="4"/>
  <c r="E262" i="4"/>
  <c r="C262" i="4"/>
  <c r="S261" i="4"/>
  <c r="R261" i="4"/>
  <c r="Q261" i="4"/>
  <c r="P261" i="4"/>
  <c r="O261" i="4"/>
  <c r="M261" i="4"/>
  <c r="L261" i="4"/>
  <c r="K261" i="4"/>
  <c r="J261" i="4"/>
  <c r="H261" i="4"/>
  <c r="G261" i="4"/>
  <c r="G263" i="4" s="1"/>
  <c r="F261" i="4"/>
  <c r="E261" i="4"/>
  <c r="S260" i="4"/>
  <c r="R260" i="4"/>
  <c r="Q260" i="4"/>
  <c r="P260" i="4"/>
  <c r="O260" i="4"/>
  <c r="M260" i="4"/>
  <c r="L260" i="4"/>
  <c r="K260" i="4"/>
  <c r="J260" i="4"/>
  <c r="H260" i="4"/>
  <c r="G260" i="4"/>
  <c r="F260" i="4"/>
  <c r="E260" i="4"/>
  <c r="D259" i="4"/>
  <c r="C259" i="4"/>
  <c r="C258" i="4"/>
  <c r="S257" i="4"/>
  <c r="R257" i="4"/>
  <c r="Q257" i="4"/>
  <c r="P257" i="4"/>
  <c r="O257" i="4"/>
  <c r="M257" i="4"/>
  <c r="L257" i="4"/>
  <c r="K257" i="4"/>
  <c r="J257" i="4"/>
  <c r="H257" i="4"/>
  <c r="G257" i="4"/>
  <c r="F257" i="4"/>
  <c r="E257" i="4"/>
  <c r="C257" i="4"/>
  <c r="S256" i="4"/>
  <c r="R256" i="4"/>
  <c r="Q256" i="4"/>
  <c r="P256" i="4"/>
  <c r="O256" i="4"/>
  <c r="M256" i="4"/>
  <c r="L256" i="4"/>
  <c r="K256" i="4"/>
  <c r="K258" i="4" s="1"/>
  <c r="J256" i="4"/>
  <c r="H256" i="4"/>
  <c r="G256" i="4"/>
  <c r="F256" i="4"/>
  <c r="F258" i="4" s="1"/>
  <c r="E256" i="4"/>
  <c r="R255" i="4"/>
  <c r="Q255" i="4"/>
  <c r="P255" i="4"/>
  <c r="O255" i="4"/>
  <c r="M255" i="4"/>
  <c r="L255" i="4"/>
  <c r="K255" i="4"/>
  <c r="J255" i="4"/>
  <c r="H255" i="4"/>
  <c r="G255" i="4"/>
  <c r="F255" i="4"/>
  <c r="E255" i="4"/>
  <c r="AN254" i="4"/>
  <c r="AN251" i="4"/>
  <c r="AN250" i="4"/>
  <c r="AN248" i="4"/>
  <c r="AN245" i="4"/>
  <c r="AN243" i="4"/>
  <c r="AN242" i="4"/>
  <c r="AN239" i="4"/>
  <c r="AK258" i="4" l="1"/>
  <c r="AB300" i="1"/>
  <c r="AE303" i="1"/>
  <c r="AD305" i="1"/>
  <c r="W300" i="1"/>
  <c r="AG300" i="1"/>
  <c r="W305" i="1"/>
  <c r="Z303" i="1"/>
  <c r="AH305" i="1"/>
  <c r="AL250" i="3"/>
  <c r="AO250" i="3" s="1"/>
  <c r="AL248" i="3"/>
  <c r="AO248" i="3" s="1"/>
  <c r="AE251" i="3"/>
  <c r="AL245" i="3"/>
  <c r="AO245" i="3" s="1"/>
  <c r="Z251" i="3"/>
  <c r="AL156" i="4"/>
  <c r="AO156" i="4" s="1"/>
  <c r="AL210" i="4"/>
  <c r="AO210" i="4" s="1"/>
  <c r="P258" i="4"/>
  <c r="AL6" i="4"/>
  <c r="AO6" i="4" s="1"/>
  <c r="AL126" i="4"/>
  <c r="AO126" i="4" s="1"/>
  <c r="AL132" i="4"/>
  <c r="AO132" i="4" s="1"/>
  <c r="AL150" i="4"/>
  <c r="AO150" i="4" s="1"/>
  <c r="AL168" i="4"/>
  <c r="AO168" i="4" s="1"/>
  <c r="AL174" i="4"/>
  <c r="AO174" i="4" s="1"/>
  <c r="AL260" i="4"/>
  <c r="AO260" i="4" s="1"/>
  <c r="AL186" i="4"/>
  <c r="AO186" i="4" s="1"/>
  <c r="AL60" i="4"/>
  <c r="AO60" i="4" s="1"/>
  <c r="AL48" i="4"/>
  <c r="AO48" i="4" s="1"/>
  <c r="AL120" i="4"/>
  <c r="AO120" i="4" s="1"/>
  <c r="AL84" i="4"/>
  <c r="AO84" i="4" s="1"/>
  <c r="AL234" i="4"/>
  <c r="AO234" i="4" s="1"/>
  <c r="AL102" i="4"/>
  <c r="AO102" i="4" s="1"/>
  <c r="AL198" i="4"/>
  <c r="AO198" i="4" s="1"/>
  <c r="AL180" i="4"/>
  <c r="AO180" i="4" s="1"/>
  <c r="AL252" i="4"/>
  <c r="AO252" i="4" s="1"/>
  <c r="AL222" i="4"/>
  <c r="AO222" i="4" s="1"/>
  <c r="AL54" i="4"/>
  <c r="AO54" i="4" s="1"/>
  <c r="AL228" i="4"/>
  <c r="AO228" i="4" s="1"/>
  <c r="AL66" i="4"/>
  <c r="AO66" i="4" s="1"/>
  <c r="H263" i="4"/>
  <c r="AL246" i="4"/>
  <c r="AO246" i="4" s="1"/>
  <c r="AL96" i="4"/>
  <c r="AO96" i="4" s="1"/>
  <c r="AL144" i="4"/>
  <c r="AO144" i="4" s="1"/>
  <c r="AL114" i="4"/>
  <c r="AO114" i="4" s="1"/>
  <c r="AL24" i="4"/>
  <c r="AO24" i="4" s="1"/>
  <c r="AL216" i="4"/>
  <c r="AO216" i="4" s="1"/>
  <c r="AL162" i="4"/>
  <c r="AO162" i="4" s="1"/>
  <c r="AL204" i="4"/>
  <c r="AO204" i="4" s="1"/>
  <c r="AL78" i="4"/>
  <c r="AO78" i="4" s="1"/>
  <c r="M258" i="4"/>
  <c r="S263" i="4"/>
  <c r="O258" i="4"/>
  <c r="O259" i="4" s="1"/>
  <c r="K263" i="4"/>
  <c r="E258" i="4"/>
  <c r="AK246" i="3"/>
  <c r="AL243" i="3"/>
  <c r="AO243" i="3" s="1"/>
  <c r="AK13" i="1"/>
  <c r="AL12" i="1"/>
  <c r="AK67" i="1"/>
  <c r="AL66" i="1"/>
  <c r="AO96" i="1"/>
  <c r="AL97" i="1"/>
  <c r="AL186" i="1"/>
  <c r="AK187" i="1"/>
  <c r="AK271" i="1"/>
  <c r="AL270" i="1"/>
  <c r="Z297" i="1"/>
  <c r="AK297" i="1"/>
  <c r="AA300" i="1"/>
  <c r="AJ300" i="1"/>
  <c r="AF305" i="1"/>
  <c r="AO144" i="1"/>
  <c r="AL145" i="1"/>
  <c r="AE297" i="1"/>
  <c r="AK295" i="1"/>
  <c r="AL294" i="1"/>
  <c r="AK43" i="1"/>
  <c r="AL42" i="1"/>
  <c r="AK127" i="1"/>
  <c r="AL126" i="1"/>
  <c r="AO216" i="1"/>
  <c r="AL217" i="1"/>
  <c r="AK19" i="1"/>
  <c r="AL18" i="1"/>
  <c r="AK103" i="1"/>
  <c r="AL102" i="1"/>
  <c r="AL277" i="1"/>
  <c r="AO276" i="1"/>
  <c r="AC300" i="1"/>
  <c r="AL120" i="1"/>
  <c r="AK121" i="1"/>
  <c r="AL210" i="1"/>
  <c r="AK211" i="1"/>
  <c r="AK247" i="1"/>
  <c r="AL246" i="1"/>
  <c r="AI300" i="1"/>
  <c r="AK49" i="1"/>
  <c r="AL48" i="1"/>
  <c r="AL132" i="1"/>
  <c r="AK133" i="1"/>
  <c r="AK199" i="1"/>
  <c r="AL198" i="1"/>
  <c r="AE302" i="1"/>
  <c r="AI305" i="1"/>
  <c r="AL24" i="1"/>
  <c r="AK25" i="1"/>
  <c r="AK85" i="1"/>
  <c r="AL84" i="1"/>
  <c r="AL108" i="1"/>
  <c r="AK109" i="1"/>
  <c r="AK229" i="1"/>
  <c r="AL228" i="1"/>
  <c r="AK259" i="1"/>
  <c r="AL258" i="1"/>
  <c r="AO282" i="1"/>
  <c r="AL283" i="1"/>
  <c r="AF300" i="1"/>
  <c r="AK302" i="1"/>
  <c r="AA305" i="1"/>
  <c r="AJ305" i="1"/>
  <c r="AL138" i="1"/>
  <c r="AK139" i="1"/>
  <c r="AO174" i="1"/>
  <c r="AL175" i="1"/>
  <c r="AK205" i="1"/>
  <c r="AL204" i="1"/>
  <c r="AB305" i="1"/>
  <c r="AO6" i="1"/>
  <c r="AL7" i="1"/>
  <c r="AK31" i="1"/>
  <c r="AL30" i="1"/>
  <c r="AK61" i="1"/>
  <c r="AL60" i="1"/>
  <c r="AO90" i="1"/>
  <c r="AL91" i="1"/>
  <c r="AK235" i="1"/>
  <c r="AL234" i="1"/>
  <c r="AL264" i="1"/>
  <c r="AK265" i="1"/>
  <c r="AL96" i="6"/>
  <c r="AL24" i="6"/>
  <c r="AO255" i="6"/>
  <c r="AL192" i="6"/>
  <c r="AL204" i="6"/>
  <c r="AL174" i="6"/>
  <c r="AL54" i="6"/>
  <c r="AL126" i="6"/>
  <c r="AL162" i="6"/>
  <c r="AL228" i="6"/>
  <c r="AL84" i="6"/>
  <c r="AL102" i="6"/>
  <c r="AL216" i="6"/>
  <c r="AL60" i="6"/>
  <c r="AL114" i="6"/>
  <c r="AL234" i="6"/>
  <c r="AL186" i="6"/>
  <c r="AL132" i="6"/>
  <c r="AL120" i="6"/>
  <c r="AL108" i="6"/>
  <c r="AO261" i="6"/>
  <c r="AL90" i="6"/>
  <c r="AO260" i="6"/>
  <c r="AL42" i="6"/>
  <c r="AL12" i="6"/>
  <c r="AO258" i="6"/>
  <c r="AL78" i="6"/>
  <c r="AL222" i="6"/>
  <c r="AO256" i="6"/>
  <c r="AL30" i="6"/>
  <c r="AL138" i="6"/>
  <c r="AL144" i="6"/>
  <c r="AL168" i="6"/>
  <c r="AL180" i="6"/>
  <c r="AE263" i="4"/>
  <c r="AL263" i="4" s="1"/>
  <c r="AO263" i="4" s="1"/>
  <c r="AE258" i="4"/>
  <c r="AL258" i="4" s="1"/>
  <c r="AO258" i="4" s="1"/>
  <c r="AN249" i="4"/>
  <c r="N261" i="4"/>
  <c r="AK283" i="1"/>
  <c r="AK277" i="1"/>
  <c r="AK217" i="1"/>
  <c r="AK175" i="1"/>
  <c r="AK145" i="1"/>
  <c r="AK97" i="1"/>
  <c r="AK91" i="1"/>
  <c r="Z246" i="3"/>
  <c r="AK36" i="1"/>
  <c r="V296" i="1"/>
  <c r="AK72" i="1"/>
  <c r="AK156" i="1"/>
  <c r="AK162" i="1"/>
  <c r="AL162" i="1" s="1"/>
  <c r="AK180" i="1"/>
  <c r="AK192" i="1"/>
  <c r="AK54" i="1"/>
  <c r="AK78" i="1"/>
  <c r="AK114" i="1"/>
  <c r="AK240" i="1"/>
  <c r="AK150" i="1"/>
  <c r="AK288" i="1"/>
  <c r="V300" i="1"/>
  <c r="AK168" i="1"/>
  <c r="AK222" i="1"/>
  <c r="Z302" i="1"/>
  <c r="AC305" i="1"/>
  <c r="AK252" i="1"/>
  <c r="AD300" i="1"/>
  <c r="V305" i="1"/>
  <c r="G258" i="4"/>
  <c r="Q258" i="4"/>
  <c r="S258" i="4"/>
  <c r="N260" i="4"/>
  <c r="L258" i="4"/>
  <c r="AN238" i="4"/>
  <c r="I255" i="4"/>
  <c r="T255" i="4"/>
  <c r="H258" i="4"/>
  <c r="R258" i="4"/>
  <c r="L263" i="4"/>
  <c r="O263" i="4"/>
  <c r="Q263" i="4"/>
  <c r="J263" i="4"/>
  <c r="J264" i="4" s="1"/>
  <c r="K264" i="4" s="1"/>
  <c r="AN237" i="4"/>
  <c r="AN244" i="4"/>
  <c r="E263" i="4"/>
  <c r="E264" i="4" s="1"/>
  <c r="J258" i="4"/>
  <c r="M263" i="4"/>
  <c r="N255" i="4"/>
  <c r="F263" i="4"/>
  <c r="P263" i="4"/>
  <c r="R263" i="4"/>
  <c r="I260" i="4"/>
  <c r="T260" i="4"/>
  <c r="E259" i="4"/>
  <c r="F259" i="4" s="1"/>
  <c r="N256" i="4"/>
  <c r="AE300" i="1" l="1"/>
  <c r="AK300" i="1"/>
  <c r="AL300" i="1" s="1"/>
  <c r="AO300" i="1" s="1"/>
  <c r="AE305" i="1"/>
  <c r="AK305" i="1"/>
  <c r="AL305" i="1" s="1"/>
  <c r="AO305" i="1" s="1"/>
  <c r="AL251" i="3"/>
  <c r="AO251" i="3" s="1"/>
  <c r="N263" i="4"/>
  <c r="P259" i="4"/>
  <c r="Q259" i="4" s="1"/>
  <c r="R259" i="4" s="1"/>
  <c r="S259" i="4" s="1"/>
  <c r="U255" i="4"/>
  <c r="T263" i="4"/>
  <c r="T258" i="4"/>
  <c r="AL246" i="3"/>
  <c r="AO246" i="3" s="1"/>
  <c r="AO138" i="1"/>
  <c r="AL139" i="1"/>
  <c r="AL229" i="1"/>
  <c r="AO228" i="1"/>
  <c r="AK157" i="1"/>
  <c r="AL156" i="1"/>
  <c r="AO246" i="1"/>
  <c r="AL247" i="1"/>
  <c r="AO186" i="1"/>
  <c r="AL187" i="1"/>
  <c r="AK181" i="1"/>
  <c r="AL180" i="1"/>
  <c r="AO126" i="1"/>
  <c r="AL127" i="1"/>
  <c r="AL240" i="1"/>
  <c r="AK241" i="1"/>
  <c r="AK73" i="1"/>
  <c r="AL72" i="1"/>
  <c r="AK163" i="1"/>
  <c r="AO204" i="1"/>
  <c r="AL205" i="1"/>
  <c r="AL302" i="1"/>
  <c r="AO302" i="1" s="1"/>
  <c r="AL199" i="1"/>
  <c r="AO198" i="1"/>
  <c r="AL103" i="1"/>
  <c r="AO102" i="1"/>
  <c r="AL43" i="1"/>
  <c r="AO42" i="1"/>
  <c r="AO234" i="1"/>
  <c r="AL235" i="1"/>
  <c r="AO162" i="1"/>
  <c r="AL163" i="1"/>
  <c r="AK223" i="1"/>
  <c r="AL222" i="1"/>
  <c r="AL114" i="1"/>
  <c r="AK115" i="1"/>
  <c r="AL61" i="1"/>
  <c r="AO60" i="1"/>
  <c r="AO108" i="1"/>
  <c r="AL109" i="1"/>
  <c r="AK253" i="1"/>
  <c r="AL252" i="1"/>
  <c r="AL168" i="1"/>
  <c r="AK169" i="1"/>
  <c r="AK79" i="1"/>
  <c r="AL78" i="1"/>
  <c r="AL36" i="1"/>
  <c r="AK37" i="1"/>
  <c r="AO84" i="1"/>
  <c r="AL85" i="1"/>
  <c r="AL211" i="1"/>
  <c r="AO210" i="1"/>
  <c r="AO18" i="1"/>
  <c r="AL19" i="1"/>
  <c r="AO294" i="1"/>
  <c r="AL295" i="1"/>
  <c r="AL297" i="1"/>
  <c r="AO297" i="1" s="1"/>
  <c r="AO66" i="1"/>
  <c r="AL67" i="1"/>
  <c r="AO264" i="1"/>
  <c r="AL265" i="1"/>
  <c r="AK289" i="1"/>
  <c r="AL288" i="1"/>
  <c r="AK151" i="1"/>
  <c r="AL150" i="1"/>
  <c r="AK55" i="1"/>
  <c r="AL54" i="1"/>
  <c r="AO30" i="1"/>
  <c r="AL31" i="1"/>
  <c r="AO132" i="1"/>
  <c r="AL133" i="1"/>
  <c r="AL192" i="1"/>
  <c r="AK193" i="1"/>
  <c r="AL259" i="1"/>
  <c r="AO258" i="1"/>
  <c r="AL49" i="1"/>
  <c r="AO48" i="1"/>
  <c r="AL121" i="1"/>
  <c r="AO120" i="1"/>
  <c r="AL271" i="1"/>
  <c r="AO270" i="1"/>
  <c r="AO12" i="1"/>
  <c r="AL13" i="1"/>
  <c r="AO24" i="1"/>
  <c r="AL25" i="1"/>
  <c r="AO263" i="6"/>
  <c r="AN246" i="4"/>
  <c r="U260" i="4"/>
  <c r="AK7" i="1"/>
  <c r="AA296" i="1"/>
  <c r="Z300" i="1"/>
  <c r="Y296" i="1"/>
  <c r="W296" i="1"/>
  <c r="X296" i="1"/>
  <c r="Z305" i="1"/>
  <c r="AN240" i="4"/>
  <c r="L264" i="4"/>
  <c r="M264" i="4" s="1"/>
  <c r="G259" i="4"/>
  <c r="H259" i="4" s="1"/>
  <c r="I263" i="4"/>
  <c r="I264" i="4" s="1"/>
  <c r="E254" i="4"/>
  <c r="N258" i="4"/>
  <c r="I258" i="4"/>
  <c r="I259" i="4" s="1"/>
  <c r="N259" i="4" s="1"/>
  <c r="T259" i="4" s="1"/>
  <c r="J259" i="4"/>
  <c r="K259" i="4" s="1"/>
  <c r="L259" i="4" s="1"/>
  <c r="M259" i="4" s="1"/>
  <c r="F264" i="4"/>
  <c r="G264" i="4" s="1"/>
  <c r="H264" i="4" s="1"/>
  <c r="O264" i="4"/>
  <c r="P264" i="4" s="1"/>
  <c r="Q264" i="4" s="1"/>
  <c r="R264" i="4" s="1"/>
  <c r="S264" i="4" s="1"/>
  <c r="AN252" i="4"/>
  <c r="F254" i="4"/>
  <c r="J254" i="4"/>
  <c r="N264" i="4" l="1"/>
  <c r="T264" i="4" s="1"/>
  <c r="Z264" i="4" s="1"/>
  <c r="U258" i="4"/>
  <c r="U259" i="4" s="1"/>
  <c r="V259" i="4" s="1"/>
  <c r="W259" i="4" s="1"/>
  <c r="AL259" i="4"/>
  <c r="AO259" i="4" s="1"/>
  <c r="Z259" i="4"/>
  <c r="Y259" i="4"/>
  <c r="X259" i="4"/>
  <c r="AL247" i="4"/>
  <c r="AO247" i="4" s="1"/>
  <c r="V254" i="4"/>
  <c r="AL241" i="4"/>
  <c r="AO241" i="4" s="1"/>
  <c r="AL289" i="1"/>
  <c r="AO288" i="1"/>
  <c r="AL37" i="1"/>
  <c r="AO36" i="1"/>
  <c r="AO156" i="1"/>
  <c r="AL157" i="1"/>
  <c r="AO150" i="1"/>
  <c r="AL151" i="1"/>
  <c r="AO240" i="1"/>
  <c r="AL241" i="1"/>
  <c r="AL79" i="1"/>
  <c r="AO78" i="1"/>
  <c r="AL181" i="1"/>
  <c r="AO180" i="1"/>
  <c r="AO192" i="1"/>
  <c r="AL193" i="1"/>
  <c r="AO54" i="1"/>
  <c r="AL55" i="1"/>
  <c r="AL169" i="1"/>
  <c r="AO168" i="1"/>
  <c r="AO114" i="1"/>
  <c r="AL115" i="1"/>
  <c r="AO252" i="1"/>
  <c r="AL253" i="1"/>
  <c r="AO222" i="1"/>
  <c r="AL223" i="1"/>
  <c r="AO72" i="1"/>
  <c r="AL73" i="1"/>
  <c r="AN241" i="4"/>
  <c r="AN253" i="4"/>
  <c r="AN247" i="4"/>
  <c r="AF296" i="1"/>
  <c r="AB296" i="1"/>
  <c r="U263" i="4"/>
  <c r="U264" i="4" s="1"/>
  <c r="V264" i="4" s="1"/>
  <c r="W264" i="4" s="1"/>
  <c r="K254" i="4"/>
  <c r="O254" i="4"/>
  <c r="H254" i="4"/>
  <c r="G254" i="4"/>
  <c r="AL264" i="4" l="1"/>
  <c r="AO264" i="4" s="1"/>
  <c r="Y254" i="4"/>
  <c r="W254" i="4"/>
  <c r="X254" i="4"/>
  <c r="AL253" i="4"/>
  <c r="AO253" i="4" s="1"/>
  <c r="AE264" i="4"/>
  <c r="AA264" i="4"/>
  <c r="AB264" i="4" s="1"/>
  <c r="AC264" i="4" s="1"/>
  <c r="AD264" i="4" s="1"/>
  <c r="X264" i="4"/>
  <c r="Y264" i="4"/>
  <c r="AA259" i="4"/>
  <c r="AB259" i="4" s="1"/>
  <c r="AC259" i="4" s="1"/>
  <c r="AD259" i="4" s="1"/>
  <c r="AE259" i="4"/>
  <c r="AD296" i="1"/>
  <c r="AC296" i="1"/>
  <c r="AG296" i="1"/>
  <c r="P254" i="4"/>
  <c r="L254" i="4"/>
  <c r="M254" i="4"/>
  <c r="AK247" i="4" l="1"/>
  <c r="AK264" i="4"/>
  <c r="AF264" i="4"/>
  <c r="AG264" i="4" s="1"/>
  <c r="AH264" i="4" s="1"/>
  <c r="AI264" i="4" s="1"/>
  <c r="AJ264" i="4" s="1"/>
  <c r="AK259" i="4"/>
  <c r="AF259" i="4"/>
  <c r="AG259" i="4" s="1"/>
  <c r="AH259" i="4" s="1"/>
  <c r="AI259" i="4" s="1"/>
  <c r="AJ259" i="4" s="1"/>
  <c r="AK241" i="4"/>
  <c r="AH296" i="1"/>
  <c r="Q254" i="4"/>
  <c r="AA254" i="4" l="1"/>
  <c r="AK253" i="4"/>
  <c r="AI296" i="1"/>
  <c r="AJ296" i="1"/>
  <c r="S254" i="4"/>
  <c r="R254" i="4"/>
  <c r="AF254" i="4" l="1"/>
  <c r="AB254" i="4"/>
  <c r="E243" i="3"/>
  <c r="F243" i="3"/>
  <c r="G243" i="3"/>
  <c r="H243" i="3"/>
  <c r="J243" i="3"/>
  <c r="K243" i="3"/>
  <c r="L243" i="3"/>
  <c r="M243" i="3"/>
  <c r="O243" i="3"/>
  <c r="P243" i="3"/>
  <c r="Q243" i="3"/>
  <c r="R243" i="3"/>
  <c r="S243" i="3"/>
  <c r="E244" i="3"/>
  <c r="F244" i="3"/>
  <c r="G244" i="3"/>
  <c r="H244" i="3"/>
  <c r="J244" i="3"/>
  <c r="K244" i="3"/>
  <c r="L244" i="3"/>
  <c r="M244" i="3"/>
  <c r="O244" i="3"/>
  <c r="P244" i="3"/>
  <c r="Q244" i="3"/>
  <c r="R244" i="3"/>
  <c r="S244" i="3"/>
  <c r="C245" i="3"/>
  <c r="E245" i="3"/>
  <c r="F245" i="3"/>
  <c r="G245" i="3"/>
  <c r="H245" i="3"/>
  <c r="J245" i="3"/>
  <c r="K245" i="3"/>
  <c r="L245" i="3"/>
  <c r="M245" i="3"/>
  <c r="O245" i="3"/>
  <c r="P245" i="3"/>
  <c r="Q245" i="3"/>
  <c r="R245" i="3"/>
  <c r="S245" i="3"/>
  <c r="C246" i="3"/>
  <c r="C247" i="3"/>
  <c r="D247" i="3"/>
  <c r="E248" i="3"/>
  <c r="F248" i="3"/>
  <c r="G248" i="3"/>
  <c r="H248" i="3"/>
  <c r="J248" i="3"/>
  <c r="K248" i="3"/>
  <c r="L248" i="3"/>
  <c r="M248" i="3"/>
  <c r="O248" i="3"/>
  <c r="P248" i="3"/>
  <c r="Q248" i="3"/>
  <c r="R248" i="3"/>
  <c r="S248" i="3"/>
  <c r="E249" i="3"/>
  <c r="F249" i="3"/>
  <c r="G249" i="3"/>
  <c r="H249" i="3"/>
  <c r="J249" i="3"/>
  <c r="K249" i="3"/>
  <c r="L249" i="3"/>
  <c r="M249" i="3"/>
  <c r="O249" i="3"/>
  <c r="P249" i="3"/>
  <c r="Q249" i="3"/>
  <c r="R249" i="3"/>
  <c r="S249" i="3"/>
  <c r="C250" i="3"/>
  <c r="E250" i="3"/>
  <c r="F250" i="3"/>
  <c r="G250" i="3"/>
  <c r="H250" i="3"/>
  <c r="J250" i="3"/>
  <c r="K250" i="3"/>
  <c r="L250" i="3"/>
  <c r="M250" i="3"/>
  <c r="O250" i="3"/>
  <c r="P250" i="3"/>
  <c r="Q250" i="3"/>
  <c r="R250" i="3"/>
  <c r="S250" i="3"/>
  <c r="C251" i="3"/>
  <c r="M251" i="3" l="1"/>
  <c r="S246" i="3"/>
  <c r="J246" i="3"/>
  <c r="R246" i="3"/>
  <c r="H246" i="3"/>
  <c r="AD254" i="4"/>
  <c r="AC254" i="4"/>
  <c r="AG254" i="4"/>
  <c r="O246" i="3"/>
  <c r="K246" i="3"/>
  <c r="P251" i="3"/>
  <c r="R251" i="3"/>
  <c r="L251" i="3"/>
  <c r="P246" i="3"/>
  <c r="N244" i="3"/>
  <c r="I243" i="3"/>
  <c r="Q251" i="3"/>
  <c r="G251" i="3"/>
  <c r="M246" i="3"/>
  <c r="N250" i="3"/>
  <c r="H251" i="3"/>
  <c r="Q246" i="3"/>
  <c r="G246" i="3"/>
  <c r="N248" i="3"/>
  <c r="J251" i="3"/>
  <c r="K251" i="3"/>
  <c r="N251" i="3" s="1"/>
  <c r="F246" i="3"/>
  <c r="I244" i="3"/>
  <c r="I248" i="3"/>
  <c r="N245" i="3"/>
  <c r="I245" i="3"/>
  <c r="N243" i="3"/>
  <c r="O251" i="3"/>
  <c r="F251" i="3"/>
  <c r="N249" i="3"/>
  <c r="L246" i="3"/>
  <c r="S251" i="3"/>
  <c r="I250" i="3"/>
  <c r="E246" i="3"/>
  <c r="E251" i="3"/>
  <c r="N246" i="3" l="1"/>
  <c r="AH254" i="4"/>
  <c r="I251" i="3"/>
  <c r="I246" i="3"/>
  <c r="I247" i="3" s="1"/>
  <c r="E247" i="3"/>
  <c r="F247" i="3" s="1"/>
  <c r="G247" i="3" s="1"/>
  <c r="H247" i="3" s="1"/>
  <c r="AJ254" i="4" l="1"/>
  <c r="AI254" i="4"/>
  <c r="N247" i="3"/>
  <c r="O247" i="3" s="1"/>
  <c r="P247" i="3" s="1"/>
  <c r="Q247" i="3" s="1"/>
  <c r="R247" i="3" s="1"/>
  <c r="S247" i="3" s="1"/>
  <c r="J247" i="3"/>
  <c r="K247" i="3" s="1"/>
  <c r="L247" i="3" s="1"/>
  <c r="M247" i="3" s="1"/>
  <c r="AL109" i="4" l="1"/>
  <c r="AO109" i="4" s="1"/>
  <c r="AL169" i="4"/>
  <c r="AO169" i="4" s="1"/>
  <c r="AL31" i="4"/>
  <c r="AO31" i="4" s="1"/>
  <c r="AL199" i="4"/>
  <c r="AO199" i="4" s="1"/>
  <c r="AL157" i="4"/>
  <c r="AO157" i="4" s="1"/>
  <c r="AL49" i="4"/>
  <c r="AO49" i="4" s="1"/>
  <c r="AL13" i="4"/>
  <c r="AO13" i="4" s="1"/>
  <c r="AL181" i="4"/>
  <c r="AO181" i="4" s="1"/>
  <c r="AL187" i="4"/>
  <c r="AO187" i="4" s="1"/>
  <c r="AL43" i="4"/>
  <c r="AO43" i="4" s="1"/>
  <c r="AL115" i="4"/>
  <c r="AO115" i="4" s="1"/>
  <c r="AL61" i="4"/>
  <c r="AO61" i="4" s="1"/>
  <c r="AL67" i="4"/>
  <c r="AO67" i="4" s="1"/>
  <c r="AL133" i="4"/>
  <c r="AO133" i="4" s="1"/>
  <c r="AL25" i="4"/>
  <c r="AO25" i="4" s="1"/>
  <c r="AL139" i="4"/>
  <c r="AO139" i="4" s="1"/>
  <c r="AL229" i="4" l="1"/>
  <c r="AO229" i="4" s="1"/>
  <c r="AL127" i="4"/>
  <c r="AO127" i="4" s="1"/>
  <c r="AL151" i="4"/>
  <c r="AO151" i="4" s="1"/>
  <c r="AL103" i="4"/>
  <c r="AO103" i="4" s="1"/>
  <c r="AL205" i="4"/>
  <c r="AO205" i="4" s="1"/>
  <c r="AL211" i="4"/>
  <c r="AO211" i="4" s="1"/>
  <c r="AL97" i="4"/>
  <c r="AO97" i="4" s="1"/>
  <c r="AL175" i="4"/>
  <c r="AO175" i="4" s="1"/>
  <c r="AL145" i="4"/>
  <c r="AO145" i="4" s="1"/>
  <c r="AL19" i="4"/>
  <c r="AO19" i="4" s="1"/>
  <c r="AL91" i="4"/>
  <c r="AO91" i="4" s="1"/>
  <c r="AL235" i="4"/>
  <c r="AO235" i="4" s="1"/>
  <c r="AL217" i="4"/>
  <c r="AO217" i="4" s="1"/>
  <c r="AL193" i="4"/>
  <c r="AO193" i="4" s="1"/>
  <c r="AL73" i="4"/>
  <c r="AO73" i="4" s="1"/>
  <c r="AL121" i="4"/>
  <c r="AO121" i="4" s="1"/>
  <c r="AL7" i="4"/>
  <c r="AO7" i="4" s="1"/>
  <c r="AL37" i="4"/>
  <c r="AO37" i="4" s="1"/>
  <c r="AL55" i="4"/>
  <c r="AO55" i="4" s="1"/>
  <c r="AL79" i="4"/>
  <c r="AO79" i="4" s="1"/>
  <c r="AL163" i="4"/>
  <c r="AO163" i="4" s="1"/>
  <c r="AL85" i="4"/>
  <c r="AO85" i="4" s="1"/>
  <c r="AL223" i="4"/>
  <c r="AO223" i="4" s="1"/>
  <c r="AK181" i="4" l="1"/>
  <c r="AK109" i="4"/>
  <c r="AK115" i="4"/>
  <c r="AK31" i="4"/>
  <c r="AK157" i="4"/>
  <c r="AK169" i="4"/>
  <c r="AK43" i="4"/>
  <c r="AK67" i="4"/>
  <c r="AK187" i="4"/>
  <c r="AK133" i="4"/>
  <c r="AK199" i="4"/>
  <c r="AK25" i="4"/>
  <c r="AK139" i="4"/>
  <c r="AK61" i="4"/>
  <c r="AK13" i="4"/>
  <c r="AK49" i="4"/>
  <c r="AK193" i="4" l="1"/>
  <c r="AK229" i="4"/>
  <c r="AK55" i="4"/>
  <c r="AK121" i="4"/>
  <c r="AK151" i="4"/>
  <c r="AK163" i="4"/>
  <c r="AK217" i="4"/>
  <c r="AK85" i="4"/>
  <c r="AK103" i="4"/>
  <c r="AK73" i="4"/>
  <c r="AK97" i="4"/>
  <c r="AK127" i="4"/>
  <c r="AK145" i="4"/>
  <c r="AK37" i="4"/>
  <c r="AK91" i="4"/>
  <c r="AK235" i="4"/>
  <c r="AK205" i="4"/>
  <c r="AK175" i="4"/>
  <c r="AK79" i="4"/>
  <c r="AK7" i="4"/>
  <c r="AK223" i="4"/>
  <c r="AK19" i="4"/>
  <c r="AK211" i="4"/>
  <c r="AL163" i="6" l="1"/>
  <c r="AL181" i="6"/>
  <c r="AL235" i="6"/>
  <c r="AL205" i="6"/>
  <c r="AL115" i="6"/>
  <c r="AL211" i="6"/>
  <c r="AL187" i="6"/>
  <c r="AL193" i="6"/>
  <c r="AL91" i="6"/>
  <c r="AL157" i="6"/>
  <c r="AL97" i="6"/>
  <c r="AL25" i="6"/>
  <c r="AL67" i="6"/>
  <c r="AL7" i="6"/>
  <c r="AL103" i="6"/>
  <c r="AL229" i="6"/>
  <c r="AL43" i="6"/>
  <c r="AL169" i="6"/>
  <c r="AL13" i="6"/>
  <c r="AL175" i="6"/>
  <c r="AL19" i="6"/>
  <c r="AL217" i="6"/>
  <c r="AL61" i="6"/>
  <c r="AL55" i="6"/>
  <c r="AL37" i="6" l="1"/>
  <c r="AL79" i="6"/>
  <c r="AL85" i="6"/>
  <c r="AL109" i="6"/>
  <c r="AL49" i="6"/>
  <c r="AL127" i="6"/>
  <c r="AL223" i="6"/>
  <c r="AL139" i="6"/>
  <c r="AL199" i="6"/>
  <c r="AL31" i="6"/>
  <c r="AL151" i="6"/>
  <c r="AL133" i="6"/>
  <c r="AL73" i="6"/>
  <c r="AL121" i="6"/>
  <c r="AL145" i="6"/>
  <c r="AK43" i="6" l="1"/>
  <c r="AK7" i="6"/>
  <c r="AK157" i="6"/>
  <c r="AK187" i="6"/>
  <c r="AK193" i="6"/>
  <c r="AK61" i="6"/>
  <c r="AK91" i="6"/>
  <c r="AK97" i="6"/>
  <c r="AK19" i="6"/>
  <c r="AK163" i="6"/>
  <c r="AK55" i="6"/>
  <c r="AK175" i="6"/>
  <c r="AK103" i="6"/>
  <c r="AK67" i="6"/>
  <c r="AK217" i="6"/>
  <c r="AK205" i="6"/>
  <c r="AK181" i="6"/>
  <c r="AK115" i="6"/>
  <c r="AK13" i="6"/>
  <c r="AK235" i="6"/>
  <c r="AK169" i="6"/>
  <c r="AK211" i="6"/>
  <c r="AK25" i="6"/>
  <c r="AK229" i="6"/>
  <c r="AK145" i="6" l="1"/>
  <c r="AK31" i="6"/>
  <c r="AK151" i="6"/>
  <c r="AK133" i="6"/>
  <c r="AK199" i="6"/>
  <c r="AK37" i="6"/>
  <c r="AK85" i="6"/>
  <c r="AK109" i="6"/>
  <c r="AK127" i="6"/>
  <c r="AK73" i="6"/>
  <c r="AK223" i="6"/>
  <c r="AK139" i="6"/>
  <c r="AK79" i="6"/>
  <c r="AK121" i="6"/>
  <c r="AK49" i="6"/>
  <c r="D252" i="3"/>
  <c r="C252" i="3"/>
  <c r="T231" i="3"/>
  <c r="U231" i="3" s="1"/>
  <c r="AN230" i="3"/>
  <c r="T228" i="3"/>
  <c r="U228" i="3" s="1"/>
  <c r="T227" i="3"/>
  <c r="U227" i="3" s="1"/>
  <c r="AN227" i="3" s="1"/>
  <c r="AN226" i="3"/>
  <c r="T226" i="3"/>
  <c r="T225" i="3"/>
  <c r="U225" i="3" s="1"/>
  <c r="AN224" i="3"/>
  <c r="T222" i="3"/>
  <c r="U222" i="3" s="1"/>
  <c r="T221" i="3"/>
  <c r="U221" i="3" s="1"/>
  <c r="AN221" i="3" s="1"/>
  <c r="AN220" i="3"/>
  <c r="T220" i="3"/>
  <c r="T219" i="3"/>
  <c r="U219" i="3" s="1"/>
  <c r="AN225" i="3" l="1"/>
  <c r="AN219" i="3"/>
  <c r="T223" i="3"/>
  <c r="U223" i="3"/>
  <c r="AN222" i="3"/>
  <c r="AN228" i="3"/>
  <c r="U229" i="3"/>
  <c r="T229" i="3"/>
  <c r="AL223" i="3" l="1"/>
  <c r="AO223" i="3" s="1"/>
  <c r="AL229" i="3"/>
  <c r="AO229" i="3" s="1"/>
  <c r="AN229" i="3"/>
  <c r="AN223" i="3"/>
  <c r="I252" i="3"/>
  <c r="E252" i="3"/>
  <c r="F252" i="3" s="1"/>
  <c r="G252" i="3" s="1"/>
  <c r="H252" i="3" s="1"/>
  <c r="J252" i="3" l="1"/>
  <c r="K252" i="3" s="1"/>
  <c r="L252" i="3" s="1"/>
  <c r="M252" i="3" s="1"/>
  <c r="N252" i="3"/>
  <c r="O252" i="3" s="1"/>
  <c r="P252" i="3" s="1"/>
  <c r="Q252" i="3" s="1"/>
  <c r="R252" i="3" s="1"/>
  <c r="S252" i="3" s="1"/>
  <c r="AK223" i="3" l="1"/>
  <c r="AK229" i="3"/>
  <c r="AO193" i="1" l="1"/>
  <c r="AO103" i="1"/>
  <c r="AO247" i="1"/>
  <c r="AO199" i="1"/>
  <c r="AO25" i="1"/>
  <c r="AO97" i="1"/>
  <c r="AO7" i="1"/>
  <c r="AO49" i="1"/>
  <c r="AO121" i="1" l="1"/>
  <c r="AO259" i="1"/>
  <c r="AO79" i="1"/>
  <c r="AO163" i="1"/>
  <c r="AO169" i="1"/>
  <c r="AO73" i="1"/>
  <c r="AO151" i="1"/>
  <c r="AO295" i="1"/>
  <c r="AO181" i="1"/>
  <c r="AO157" i="1"/>
  <c r="AO289" i="1"/>
  <c r="AO217" i="1"/>
  <c r="AO13" i="1"/>
  <c r="AO127" i="1"/>
  <c r="AO55" i="1"/>
  <c r="AO211" i="1"/>
  <c r="AO61" i="1"/>
  <c r="AO253" i="1"/>
  <c r="AO235" i="1"/>
  <c r="AO67" i="1"/>
  <c r="AO139" i="1"/>
  <c r="AO229" i="1"/>
  <c r="AO115" i="1"/>
  <c r="AO265" i="1"/>
  <c r="AO271" i="1"/>
  <c r="AO241" i="1"/>
  <c r="AO91" i="1"/>
  <c r="AO145" i="1"/>
  <c r="AO277" i="1"/>
  <c r="AO37" i="1"/>
  <c r="AO223" i="1"/>
  <c r="AO205" i="1"/>
  <c r="AO19" i="1" l="1"/>
  <c r="AO175" i="1"/>
  <c r="AO133" i="1"/>
  <c r="AO31" i="1"/>
  <c r="AO283" i="1"/>
  <c r="AO109" i="1"/>
  <c r="AO85" i="1"/>
  <c r="AO187" i="1"/>
  <c r="AO43" i="1"/>
  <c r="AO264" i="6" l="1"/>
  <c r="AO259" i="6"/>
  <c r="T3" i="3" l="1"/>
  <c r="U3" i="3" s="1"/>
  <c r="AN236" i="4" l="1"/>
  <c r="AN233" i="4"/>
  <c r="AN232" i="4"/>
  <c r="AN231" i="4"/>
  <c r="AN230" i="4"/>
  <c r="AN227" i="4"/>
  <c r="AN226" i="4"/>
  <c r="AN225" i="4"/>
  <c r="AN224" i="4"/>
  <c r="AN221" i="4"/>
  <c r="AN220" i="4"/>
  <c r="AN219" i="4"/>
  <c r="AN218" i="4"/>
  <c r="AN215" i="4"/>
  <c r="AN214" i="4"/>
  <c r="AN213" i="4"/>
  <c r="AN222" i="4" l="1"/>
  <c r="AN234" i="4"/>
  <c r="AN228" i="4"/>
  <c r="AN229" i="4" l="1"/>
  <c r="AN235" i="4"/>
  <c r="AN223" i="4"/>
  <c r="AN216" i="4"/>
  <c r="AN217" i="4" l="1"/>
  <c r="E296" i="1" l="1"/>
  <c r="F296" i="1" l="1"/>
  <c r="H296" i="1"/>
  <c r="G296" i="1"/>
  <c r="J296" i="1"/>
  <c r="K296" i="1" l="1"/>
  <c r="O296" i="1"/>
  <c r="P296" i="1" l="1"/>
  <c r="M296" i="1"/>
  <c r="L296" i="1"/>
  <c r="Q296" i="1" l="1"/>
  <c r="S296" i="1" l="1"/>
  <c r="R296" i="1"/>
  <c r="T240" i="3" l="1"/>
  <c r="U240" i="3" s="1"/>
  <c r="T239" i="3"/>
  <c r="U239" i="3" s="1"/>
  <c r="T238" i="3"/>
  <c r="T237" i="3"/>
  <c r="U237" i="3" s="1"/>
  <c r="T234" i="3"/>
  <c r="U234" i="3" s="1"/>
  <c r="U235" i="3" s="1"/>
  <c r="T233" i="3"/>
  <c r="U233" i="3" s="1"/>
  <c r="T232" i="3"/>
  <c r="T216" i="3"/>
  <c r="T215" i="3"/>
  <c r="U215" i="3" s="1"/>
  <c r="T214" i="3"/>
  <c r="T213" i="3"/>
  <c r="U213" i="3" s="1"/>
  <c r="T210" i="3"/>
  <c r="T209" i="3"/>
  <c r="U209" i="3" s="1"/>
  <c r="T208" i="3"/>
  <c r="T207" i="3"/>
  <c r="U207" i="3" s="1"/>
  <c r="T204" i="3"/>
  <c r="T203" i="3"/>
  <c r="U203" i="3" s="1"/>
  <c r="T202" i="3"/>
  <c r="T201" i="3"/>
  <c r="U201" i="3" s="1"/>
  <c r="T198" i="3"/>
  <c r="U198" i="3" s="1"/>
  <c r="T197" i="3"/>
  <c r="U197" i="3" s="1"/>
  <c r="T196" i="3"/>
  <c r="T195" i="3"/>
  <c r="U195" i="3" s="1"/>
  <c r="T192" i="3"/>
  <c r="U192" i="3" s="1"/>
  <c r="T191" i="3"/>
  <c r="U191" i="3" s="1"/>
  <c r="T190" i="3"/>
  <c r="T189" i="3"/>
  <c r="T186" i="3"/>
  <c r="T185" i="3"/>
  <c r="U185" i="3" s="1"/>
  <c r="T184" i="3"/>
  <c r="T183" i="3"/>
  <c r="U183" i="3" s="1"/>
  <c r="T180" i="3"/>
  <c r="T179" i="3"/>
  <c r="U179" i="3" s="1"/>
  <c r="T178" i="3"/>
  <c r="T177" i="3"/>
  <c r="U177" i="3" s="1"/>
  <c r="T174" i="3"/>
  <c r="T173" i="3"/>
  <c r="U173" i="3" s="1"/>
  <c r="T172" i="3"/>
  <c r="T171" i="3"/>
  <c r="U171" i="3" s="1"/>
  <c r="T168" i="3"/>
  <c r="U168" i="3" s="1"/>
  <c r="T167" i="3"/>
  <c r="U167" i="3" s="1"/>
  <c r="T166" i="3"/>
  <c r="T165" i="3"/>
  <c r="U165" i="3" s="1"/>
  <c r="T162" i="3"/>
  <c r="T161" i="3"/>
  <c r="U161" i="3" s="1"/>
  <c r="T160" i="3"/>
  <c r="T159" i="3"/>
  <c r="U159" i="3" s="1"/>
  <c r="T156" i="3"/>
  <c r="T155" i="3"/>
  <c r="U155" i="3" s="1"/>
  <c r="T154" i="3"/>
  <c r="T153" i="3"/>
  <c r="U153" i="3" s="1"/>
  <c r="T150" i="3"/>
  <c r="U150" i="3" s="1"/>
  <c r="T149" i="3"/>
  <c r="U149" i="3" s="1"/>
  <c r="T148" i="3"/>
  <c r="T147" i="3"/>
  <c r="U147" i="3" s="1"/>
  <c r="T144" i="3"/>
  <c r="T143" i="3"/>
  <c r="U143" i="3" s="1"/>
  <c r="T142" i="3"/>
  <c r="T141" i="3"/>
  <c r="U141" i="3" s="1"/>
  <c r="T138" i="3"/>
  <c r="T137" i="3"/>
  <c r="U137" i="3" s="1"/>
  <c r="T136" i="3"/>
  <c r="T135" i="3"/>
  <c r="U135" i="3" s="1"/>
  <c r="T132" i="3"/>
  <c r="T131" i="3"/>
  <c r="U131" i="3" s="1"/>
  <c r="T130" i="3"/>
  <c r="T129" i="3"/>
  <c r="U129" i="3" s="1"/>
  <c r="T126" i="3"/>
  <c r="T125" i="3"/>
  <c r="U125" i="3" s="1"/>
  <c r="T124" i="3"/>
  <c r="T123" i="3"/>
  <c r="U123" i="3" s="1"/>
  <c r="T120" i="3"/>
  <c r="U120" i="3" s="1"/>
  <c r="T119" i="3"/>
  <c r="U119" i="3" s="1"/>
  <c r="T118" i="3"/>
  <c r="T117" i="3"/>
  <c r="U117" i="3" s="1"/>
  <c r="T114" i="3"/>
  <c r="T113" i="3"/>
  <c r="U113" i="3" s="1"/>
  <c r="T112" i="3"/>
  <c r="T111" i="3"/>
  <c r="U111" i="3" s="1"/>
  <c r="T108" i="3"/>
  <c r="T107" i="3"/>
  <c r="U107" i="3" s="1"/>
  <c r="T106" i="3"/>
  <c r="T105" i="3"/>
  <c r="U105" i="3" s="1"/>
  <c r="T102" i="3"/>
  <c r="U102" i="3" s="1"/>
  <c r="T101" i="3"/>
  <c r="U101" i="3" s="1"/>
  <c r="T100" i="3"/>
  <c r="T99" i="3"/>
  <c r="U99" i="3" s="1"/>
  <c r="T96" i="3"/>
  <c r="T95" i="3"/>
  <c r="U95" i="3" s="1"/>
  <c r="T94" i="3"/>
  <c r="T93" i="3"/>
  <c r="U93" i="3" s="1"/>
  <c r="T90" i="3"/>
  <c r="T89" i="3"/>
  <c r="U89" i="3" s="1"/>
  <c r="T88" i="3"/>
  <c r="T87" i="3"/>
  <c r="U87" i="3" s="1"/>
  <c r="T84" i="3"/>
  <c r="T83" i="3"/>
  <c r="U83" i="3" s="1"/>
  <c r="T82" i="3"/>
  <c r="T81" i="3"/>
  <c r="U81" i="3" s="1"/>
  <c r="T78" i="3"/>
  <c r="U78" i="3" s="1"/>
  <c r="T77" i="3"/>
  <c r="U77" i="3" s="1"/>
  <c r="T76" i="3"/>
  <c r="T75" i="3"/>
  <c r="U75" i="3" s="1"/>
  <c r="T72" i="3"/>
  <c r="U72" i="3" s="1"/>
  <c r="T71" i="3"/>
  <c r="U71" i="3" s="1"/>
  <c r="T70" i="3"/>
  <c r="T69" i="3"/>
  <c r="U69" i="3" s="1"/>
  <c r="T66" i="3"/>
  <c r="T65" i="3"/>
  <c r="U65" i="3" s="1"/>
  <c r="T64" i="3"/>
  <c r="T63" i="3"/>
  <c r="U63" i="3" s="1"/>
  <c r="T60" i="3"/>
  <c r="U60" i="3" s="1"/>
  <c r="T59" i="3"/>
  <c r="U59" i="3" s="1"/>
  <c r="T58" i="3"/>
  <c r="T57" i="3"/>
  <c r="T54" i="3"/>
  <c r="U54" i="3" s="1"/>
  <c r="T53" i="3"/>
  <c r="U53" i="3" s="1"/>
  <c r="T52" i="3"/>
  <c r="T51" i="3"/>
  <c r="U51" i="3" s="1"/>
  <c r="T48" i="3"/>
  <c r="T47" i="3"/>
  <c r="U47" i="3" s="1"/>
  <c r="T46" i="3"/>
  <c r="T45" i="3"/>
  <c r="U45" i="3" s="1"/>
  <c r="T42" i="3"/>
  <c r="T41" i="3"/>
  <c r="U41" i="3" s="1"/>
  <c r="T40" i="3"/>
  <c r="T39" i="3"/>
  <c r="U39" i="3" s="1"/>
  <c r="T36" i="3"/>
  <c r="T35" i="3"/>
  <c r="U35" i="3" s="1"/>
  <c r="T34" i="3"/>
  <c r="T33" i="3"/>
  <c r="U33" i="3" s="1"/>
  <c r="T30" i="3"/>
  <c r="U30" i="3" s="1"/>
  <c r="T29" i="3"/>
  <c r="U29" i="3" s="1"/>
  <c r="T28" i="3"/>
  <c r="T27" i="3"/>
  <c r="U27" i="3" s="1"/>
  <c r="T24" i="3"/>
  <c r="T23" i="3"/>
  <c r="U23" i="3" s="1"/>
  <c r="T22" i="3"/>
  <c r="T21" i="3"/>
  <c r="U21" i="3" s="1"/>
  <c r="T18" i="3"/>
  <c r="T17" i="3"/>
  <c r="U17" i="3" s="1"/>
  <c r="T16" i="3"/>
  <c r="T15" i="3"/>
  <c r="U15" i="3" s="1"/>
  <c r="T12" i="3"/>
  <c r="T11" i="3"/>
  <c r="U11" i="3" s="1"/>
  <c r="T10" i="3"/>
  <c r="T9" i="3"/>
  <c r="U9" i="3" s="1"/>
  <c r="T6" i="3"/>
  <c r="U6" i="3" s="1"/>
  <c r="T5" i="3"/>
  <c r="U5" i="3" s="1"/>
  <c r="T4" i="3"/>
  <c r="U241" i="3" l="1"/>
  <c r="T205" i="3"/>
  <c r="T61" i="3"/>
  <c r="T115" i="3"/>
  <c r="T151" i="3"/>
  <c r="T175" i="3"/>
  <c r="T97" i="3"/>
  <c r="T133" i="3"/>
  <c r="T109" i="3"/>
  <c r="T157" i="3"/>
  <c r="T25" i="3"/>
  <c r="T13" i="3"/>
  <c r="T37" i="3"/>
  <c r="T49" i="3"/>
  <c r="T241" i="3"/>
  <c r="T19" i="3"/>
  <c r="U174" i="3"/>
  <c r="U175" i="3" s="1"/>
  <c r="T43" i="3"/>
  <c r="T211" i="3"/>
  <c r="U121" i="3"/>
  <c r="T139" i="3"/>
  <c r="T217" i="3"/>
  <c r="T79" i="3"/>
  <c r="T121" i="3"/>
  <c r="U138" i="3"/>
  <c r="U139" i="3" s="1"/>
  <c r="U156" i="3"/>
  <c r="U157" i="3" s="1"/>
  <c r="U199" i="3"/>
  <c r="U12" i="3"/>
  <c r="U13" i="3" s="1"/>
  <c r="U7" i="3"/>
  <c r="U55" i="3"/>
  <c r="U73" i="3"/>
  <c r="T91" i="3"/>
  <c r="U169" i="3"/>
  <c r="T235" i="3"/>
  <c r="T55" i="3"/>
  <c r="T73" i="3"/>
  <c r="U90" i="3"/>
  <c r="U91" i="3" s="1"/>
  <c r="U108" i="3"/>
  <c r="U109" i="3" s="1"/>
  <c r="T127" i="3"/>
  <c r="T145" i="3"/>
  <c r="T169" i="3"/>
  <c r="T187" i="3"/>
  <c r="U204" i="3"/>
  <c r="U205" i="3" s="1"/>
  <c r="T85" i="3"/>
  <c r="U103" i="3"/>
  <c r="U126" i="3"/>
  <c r="U127" i="3" s="1"/>
  <c r="T193" i="3"/>
  <c r="T7" i="3"/>
  <c r="U57" i="3"/>
  <c r="T67" i="3"/>
  <c r="T103" i="3"/>
  <c r="T163" i="3"/>
  <c r="T181" i="3"/>
  <c r="T199" i="3"/>
  <c r="U31" i="3"/>
  <c r="U79" i="3"/>
  <c r="U151" i="3"/>
  <c r="U18" i="3"/>
  <c r="U19" i="3" s="1"/>
  <c r="U66" i="3"/>
  <c r="U67" i="3" s="1"/>
  <c r="U114" i="3"/>
  <c r="U115" i="3" s="1"/>
  <c r="U162" i="3"/>
  <c r="U163" i="3" s="1"/>
  <c r="U189" i="3"/>
  <c r="U210" i="3"/>
  <c r="U211" i="3" s="1"/>
  <c r="U24" i="3"/>
  <c r="U25" i="3" s="1"/>
  <c r="U216" i="3"/>
  <c r="U217" i="3" s="1"/>
  <c r="T31" i="3"/>
  <c r="U36" i="3"/>
  <c r="U37" i="3" s="1"/>
  <c r="U84" i="3"/>
  <c r="U85" i="3" s="1"/>
  <c r="U132" i="3"/>
  <c r="U133" i="3" s="1"/>
  <c r="U180" i="3"/>
  <c r="U181" i="3" s="1"/>
  <c r="U42" i="3"/>
  <c r="U43" i="3" s="1"/>
  <c r="U186" i="3"/>
  <c r="U187" i="3" s="1"/>
  <c r="U48" i="3"/>
  <c r="U49" i="3" s="1"/>
  <c r="U96" i="3"/>
  <c r="U97" i="3" s="1"/>
  <c r="U144" i="3"/>
  <c r="U145" i="3" s="1"/>
  <c r="AL199" i="3" l="1"/>
  <c r="AO199" i="3" s="1"/>
  <c r="AL217" i="3"/>
  <c r="AO217" i="3" s="1"/>
  <c r="AL181" i="3"/>
  <c r="AO181" i="3" s="1"/>
  <c r="AL139" i="3"/>
  <c r="AO139" i="3" s="1"/>
  <c r="AL37" i="3"/>
  <c r="AO37" i="3" s="1"/>
  <c r="AL151" i="3"/>
  <c r="AO151" i="3" s="1"/>
  <c r="AL163" i="3"/>
  <c r="AO163" i="3" s="1"/>
  <c r="AL85" i="3"/>
  <c r="AO85" i="3" s="1"/>
  <c r="AL73" i="3"/>
  <c r="AO73" i="3" s="1"/>
  <c r="AL13" i="3"/>
  <c r="AO13" i="3" s="1"/>
  <c r="AL115" i="3"/>
  <c r="AO115" i="3" s="1"/>
  <c r="AL49" i="3"/>
  <c r="AO49" i="3" s="1"/>
  <c r="AL103" i="3"/>
  <c r="AO103" i="3" s="1"/>
  <c r="AL55" i="3"/>
  <c r="AO55" i="3" s="1"/>
  <c r="AL211" i="3"/>
  <c r="AO211" i="3" s="1"/>
  <c r="AL25" i="3"/>
  <c r="AO25" i="3" s="1"/>
  <c r="AL61" i="3"/>
  <c r="AO61" i="3" s="1"/>
  <c r="AL67" i="3"/>
  <c r="AO67" i="3" s="1"/>
  <c r="AL187" i="3"/>
  <c r="AO187" i="3" s="1"/>
  <c r="AL235" i="3"/>
  <c r="AO235" i="3" s="1"/>
  <c r="AL43" i="3"/>
  <c r="AO43" i="3" s="1"/>
  <c r="AL157" i="3"/>
  <c r="AO157" i="3" s="1"/>
  <c r="AL205" i="3"/>
  <c r="AO205" i="3" s="1"/>
  <c r="AL31" i="3"/>
  <c r="AO31" i="3" s="1"/>
  <c r="AL169" i="3"/>
  <c r="AO169" i="3" s="1"/>
  <c r="AL109" i="3"/>
  <c r="AO109" i="3" s="1"/>
  <c r="AL175" i="3"/>
  <c r="AO175" i="3" s="1"/>
  <c r="AL7" i="3"/>
  <c r="AL145" i="3"/>
  <c r="AO145" i="3" s="1"/>
  <c r="AL91" i="3"/>
  <c r="AO91" i="3" s="1"/>
  <c r="AL121" i="3"/>
  <c r="AO121" i="3" s="1"/>
  <c r="AL19" i="3"/>
  <c r="AO19" i="3" s="1"/>
  <c r="AL133" i="3"/>
  <c r="AO133" i="3" s="1"/>
  <c r="AL193" i="3"/>
  <c r="AO193" i="3" s="1"/>
  <c r="AL127" i="3"/>
  <c r="AO127" i="3" s="1"/>
  <c r="AL79" i="3"/>
  <c r="AO79" i="3" s="1"/>
  <c r="AL241" i="3"/>
  <c r="AO241" i="3" s="1"/>
  <c r="AL97" i="3"/>
  <c r="AO97" i="3" s="1"/>
  <c r="U61" i="3"/>
  <c r="U193" i="3"/>
  <c r="AO7" i="3" l="1"/>
  <c r="C304" i="1"/>
  <c r="AN242" i="3"/>
  <c r="AN238" i="3"/>
  <c r="AN236" i="3"/>
  <c r="AN232" i="3"/>
  <c r="AK145" i="3" l="1"/>
  <c r="AK157" i="3"/>
  <c r="AK85" i="3"/>
  <c r="AK175" i="3"/>
  <c r="AK187" i="3"/>
  <c r="AK37" i="3"/>
  <c r="AK205" i="3"/>
  <c r="AK43" i="3"/>
  <c r="AK55" i="3"/>
  <c r="AK31" i="3"/>
  <c r="AK199" i="3"/>
  <c r="AK217" i="3"/>
  <c r="AK91" i="3"/>
  <c r="AK7" i="3"/>
  <c r="AK13" i="3"/>
  <c r="AK121" i="3"/>
  <c r="AK181" i="3"/>
  <c r="AK169" i="3"/>
  <c r="AK235" i="3"/>
  <c r="AK193" i="3"/>
  <c r="AK115" i="3"/>
  <c r="AK61" i="3"/>
  <c r="AK49" i="3"/>
  <c r="AK163" i="3"/>
  <c r="AK151" i="3"/>
  <c r="AK103" i="3"/>
  <c r="AK79" i="3"/>
  <c r="AK73" i="3"/>
  <c r="AK19" i="3"/>
  <c r="AK139" i="3"/>
  <c r="AK97" i="3"/>
  <c r="AK109" i="3"/>
  <c r="AK133" i="3"/>
  <c r="AK127" i="3"/>
  <c r="AK211" i="3"/>
  <c r="AK25" i="3"/>
  <c r="AK67" i="3"/>
  <c r="AK241" i="3"/>
  <c r="T244" i="3"/>
  <c r="T243" i="3"/>
  <c r="T245" i="3"/>
  <c r="U245" i="3" s="1"/>
  <c r="T248" i="3"/>
  <c r="T250" i="3"/>
  <c r="U250" i="3" s="1"/>
  <c r="AN237" i="3"/>
  <c r="AN239" i="3"/>
  <c r="AN233" i="3"/>
  <c r="AN231" i="3"/>
  <c r="AN234" i="3" l="1"/>
  <c r="AN235" i="3"/>
  <c r="AN240" i="3" l="1"/>
  <c r="AN241" i="3"/>
  <c r="P302" i="1" l="1"/>
  <c r="Q302" i="1"/>
  <c r="R302" i="1"/>
  <c r="S302" i="1"/>
  <c r="P303" i="1"/>
  <c r="Q303" i="1"/>
  <c r="R303" i="1"/>
  <c r="S303" i="1"/>
  <c r="P304" i="1"/>
  <c r="Q304" i="1"/>
  <c r="R304" i="1"/>
  <c r="S304" i="1"/>
  <c r="O304" i="1"/>
  <c r="O303" i="1"/>
  <c r="O302" i="1"/>
  <c r="K302" i="1"/>
  <c r="L302" i="1"/>
  <c r="M302" i="1"/>
  <c r="K303" i="1"/>
  <c r="L303" i="1"/>
  <c r="M303" i="1"/>
  <c r="K304" i="1"/>
  <c r="L304" i="1"/>
  <c r="M304" i="1"/>
  <c r="J304" i="1"/>
  <c r="J303" i="1"/>
  <c r="J302" i="1"/>
  <c r="F302" i="1"/>
  <c r="G302" i="1"/>
  <c r="H302" i="1"/>
  <c r="F303" i="1"/>
  <c r="G303" i="1"/>
  <c r="H303" i="1"/>
  <c r="F304" i="1"/>
  <c r="G304" i="1"/>
  <c r="H304" i="1"/>
  <c r="E304" i="1"/>
  <c r="E303" i="1"/>
  <c r="E302" i="1"/>
  <c r="D306" i="1"/>
  <c r="C306" i="1"/>
  <c r="C305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O299" i="1"/>
  <c r="O298" i="1"/>
  <c r="O297" i="1"/>
  <c r="K297" i="1"/>
  <c r="L297" i="1"/>
  <c r="M297" i="1"/>
  <c r="K298" i="1"/>
  <c r="L298" i="1"/>
  <c r="M298" i="1"/>
  <c r="K299" i="1"/>
  <c r="L299" i="1"/>
  <c r="M299" i="1"/>
  <c r="J299" i="1"/>
  <c r="J298" i="1"/>
  <c r="J297" i="1"/>
  <c r="F297" i="1"/>
  <c r="G297" i="1"/>
  <c r="H297" i="1"/>
  <c r="F298" i="1"/>
  <c r="G298" i="1"/>
  <c r="H298" i="1"/>
  <c r="F299" i="1"/>
  <c r="G299" i="1"/>
  <c r="H299" i="1"/>
  <c r="E299" i="1"/>
  <c r="E298" i="1"/>
  <c r="E297" i="1"/>
  <c r="D301" i="1"/>
  <c r="C301" i="1"/>
  <c r="C300" i="1"/>
  <c r="C299" i="1"/>
  <c r="AN290" i="1"/>
  <c r="AN287" i="1"/>
  <c r="AN286" i="1"/>
  <c r="AN284" i="1"/>
  <c r="AN281" i="1"/>
  <c r="AN280" i="1"/>
  <c r="AN278" i="1"/>
  <c r="AN275" i="1"/>
  <c r="AN274" i="1"/>
  <c r="AN272" i="1"/>
  <c r="AN269" i="1"/>
  <c r="AN268" i="1"/>
  <c r="AN267" i="1"/>
  <c r="AN266" i="1"/>
  <c r="AN263" i="1"/>
  <c r="AN262" i="1"/>
  <c r="T297" i="1" l="1"/>
  <c r="AN261" i="1"/>
  <c r="AN273" i="1"/>
  <c r="AN279" i="1"/>
  <c r="AN285" i="1"/>
  <c r="AN282" i="1" l="1"/>
  <c r="AN276" i="1"/>
  <c r="AN270" i="1"/>
  <c r="AN264" i="1"/>
  <c r="AN283" i="1" l="1"/>
  <c r="AN289" i="1"/>
  <c r="AN265" i="1"/>
  <c r="AN271" i="1"/>
  <c r="AN277" i="1"/>
  <c r="AN288" i="1"/>
  <c r="AN209" i="4" l="1"/>
  <c r="AN208" i="4"/>
  <c r="AN206" i="4"/>
  <c r="AN203" i="4"/>
  <c r="AN202" i="4"/>
  <c r="AN201" i="4"/>
  <c r="AN200" i="4"/>
  <c r="AN195" i="4"/>
  <c r="AN197" i="4"/>
  <c r="AN196" i="4"/>
  <c r="AN194" i="4"/>
  <c r="AN191" i="4"/>
  <c r="AN190" i="4"/>
  <c r="AN189" i="4"/>
  <c r="AN188" i="4"/>
  <c r="AN185" i="4"/>
  <c r="AN184" i="4"/>
  <c r="AN183" i="4"/>
  <c r="AN182" i="4"/>
  <c r="AN179" i="4"/>
  <c r="AN177" i="4"/>
  <c r="AN176" i="4"/>
  <c r="AN173" i="4"/>
  <c r="AN172" i="4"/>
  <c r="AN171" i="4"/>
  <c r="AN170" i="4"/>
  <c r="AN167" i="4"/>
  <c r="AN166" i="4"/>
  <c r="AN165" i="4"/>
  <c r="AN164" i="4"/>
  <c r="AN161" i="4"/>
  <c r="AN160" i="4"/>
  <c r="AN159" i="4"/>
  <c r="AN158" i="4"/>
  <c r="AN155" i="4"/>
  <c r="AN154" i="4"/>
  <c r="AN153" i="4"/>
  <c r="AN152" i="4"/>
  <c r="AN147" i="4"/>
  <c r="AN149" i="4"/>
  <c r="AN148" i="4"/>
  <c r="AN146" i="4"/>
  <c r="AN143" i="4"/>
  <c r="AN142" i="4"/>
  <c r="AN141" i="4"/>
  <c r="AN140" i="4"/>
  <c r="AN137" i="4"/>
  <c r="AN136" i="4"/>
  <c r="AN134" i="4"/>
  <c r="AN131" i="4"/>
  <c r="AN130" i="4"/>
  <c r="AN129" i="4"/>
  <c r="AN128" i="4"/>
  <c r="AN123" i="4"/>
  <c r="AN125" i="4"/>
  <c r="AN124" i="4"/>
  <c r="AN122" i="4"/>
  <c r="AN119" i="4"/>
  <c r="AN118" i="4"/>
  <c r="AN117" i="4"/>
  <c r="AN116" i="4"/>
  <c r="AN113" i="4"/>
  <c r="AN112" i="4"/>
  <c r="AN111" i="4"/>
  <c r="AN110" i="4"/>
  <c r="AN107" i="4"/>
  <c r="AN106" i="4"/>
  <c r="AN105" i="4"/>
  <c r="AN104" i="4"/>
  <c r="AN101" i="4"/>
  <c r="AN99" i="4"/>
  <c r="AN98" i="4"/>
  <c r="AN95" i="4"/>
  <c r="AN94" i="4"/>
  <c r="AN92" i="4"/>
  <c r="AN89" i="4"/>
  <c r="AN88" i="4"/>
  <c r="AN87" i="4"/>
  <c r="AN86" i="4"/>
  <c r="AN83" i="4"/>
  <c r="AN82" i="4"/>
  <c r="AN80" i="4"/>
  <c r="AN77" i="4"/>
  <c r="AN76" i="4"/>
  <c r="AN75" i="4"/>
  <c r="AN74" i="4"/>
  <c r="AN71" i="4"/>
  <c r="AN70" i="4"/>
  <c r="AN68" i="4"/>
  <c r="AN65" i="4"/>
  <c r="AN63" i="4"/>
  <c r="AN62" i="4"/>
  <c r="AN59" i="4"/>
  <c r="AN58" i="4"/>
  <c r="AN56" i="4"/>
  <c r="AN53" i="4"/>
  <c r="AN52" i="4"/>
  <c r="AN51" i="4"/>
  <c r="AN50" i="4"/>
  <c r="AN47" i="4"/>
  <c r="AN46" i="4"/>
  <c r="AN44" i="4"/>
  <c r="AN41" i="4"/>
  <c r="AN40" i="4"/>
  <c r="AN39" i="4"/>
  <c r="AN38" i="4"/>
  <c r="AN35" i="4"/>
  <c r="AN34" i="4"/>
  <c r="AN32" i="4"/>
  <c r="AN31" i="4"/>
  <c r="AN30" i="4"/>
  <c r="AN29" i="4"/>
  <c r="AN28" i="4"/>
  <c r="AN27" i="4"/>
  <c r="AN26" i="4"/>
  <c r="AN23" i="4"/>
  <c r="AN22" i="4"/>
  <c r="AN21" i="4"/>
  <c r="AN20" i="4"/>
  <c r="AN17" i="4"/>
  <c r="AN16" i="4"/>
  <c r="AN15" i="4"/>
  <c r="AN14" i="4"/>
  <c r="AN11" i="4"/>
  <c r="AN10" i="4"/>
  <c r="AN8" i="4"/>
  <c r="AN5" i="4"/>
  <c r="AN4" i="4"/>
  <c r="AN3" i="4"/>
  <c r="AN265" i="6"/>
  <c r="AN262" i="6"/>
  <c r="AN261" i="6"/>
  <c r="AN257" i="6"/>
  <c r="AN256" i="6"/>
  <c r="AN163" i="4" l="1"/>
  <c r="AN162" i="4"/>
  <c r="AN9" i="4"/>
  <c r="AN33" i="4"/>
  <c r="AN45" i="4"/>
  <c r="AN57" i="4"/>
  <c r="AN132" i="4"/>
  <c r="AN133" i="4"/>
  <c r="AN100" i="4"/>
  <c r="AN64" i="4"/>
  <c r="AN93" i="4"/>
  <c r="AN211" i="4"/>
  <c r="AN210" i="4"/>
  <c r="AN69" i="4"/>
  <c r="AN81" i="4"/>
  <c r="AN135" i="4"/>
  <c r="AN207" i="4"/>
  <c r="AN178" i="4"/>
  <c r="AN146" i="1"/>
  <c r="AN143" i="1"/>
  <c r="AN142" i="1"/>
  <c r="AN260" i="6" l="1"/>
  <c r="AN255" i="6"/>
  <c r="AN78" i="4"/>
  <c r="AN79" i="4"/>
  <c r="AN54" i="4"/>
  <c r="AN55" i="4"/>
  <c r="AN109" i="4"/>
  <c r="AN108" i="4"/>
  <c r="AN49" i="4"/>
  <c r="AN48" i="4"/>
  <c r="AN145" i="4"/>
  <c r="AN144" i="4"/>
  <c r="AN180" i="4"/>
  <c r="AN181" i="4"/>
  <c r="AN156" i="4"/>
  <c r="AN157" i="4"/>
  <c r="AN6" i="4"/>
  <c r="AN7" i="4"/>
  <c r="AN37" i="4"/>
  <c r="AN36" i="4"/>
  <c r="AN187" i="4"/>
  <c r="AN186" i="4"/>
  <c r="AN73" i="4"/>
  <c r="AN72" i="4"/>
  <c r="AN43" i="4"/>
  <c r="AN42" i="4"/>
  <c r="AN169" i="4"/>
  <c r="AN168" i="4"/>
  <c r="AN204" i="4"/>
  <c r="AN205" i="4"/>
  <c r="AN139" i="4"/>
  <c r="AN138" i="4"/>
  <c r="AN85" i="4"/>
  <c r="AN84" i="4"/>
  <c r="AN199" i="4"/>
  <c r="AN198" i="4"/>
  <c r="AN115" i="4"/>
  <c r="AN114" i="4"/>
  <c r="AN66" i="4"/>
  <c r="AN67" i="4"/>
  <c r="AN121" i="4"/>
  <c r="AN120" i="4"/>
  <c r="AN175" i="4"/>
  <c r="AN174" i="4"/>
  <c r="AN13" i="4"/>
  <c r="AN12" i="4"/>
  <c r="AN141" i="1"/>
  <c r="AN3" i="1"/>
  <c r="AN90" i="4" l="1"/>
  <c r="AN91" i="4"/>
  <c r="AN150" i="4"/>
  <c r="AN151" i="4"/>
  <c r="AN127" i="4"/>
  <c r="AN126" i="4"/>
  <c r="AN61" i="4"/>
  <c r="AN60" i="4"/>
  <c r="AN193" i="4"/>
  <c r="AN192" i="4"/>
  <c r="AN19" i="4"/>
  <c r="AN18" i="4"/>
  <c r="AN25" i="4"/>
  <c r="AN24" i="4"/>
  <c r="AN97" i="4"/>
  <c r="AN96" i="4"/>
  <c r="AN102" i="4"/>
  <c r="AN103" i="4"/>
  <c r="AN264" i="6" l="1"/>
  <c r="AN263" i="6"/>
  <c r="AN258" i="6"/>
  <c r="AN259" i="6"/>
  <c r="AN144" i="1"/>
  <c r="AN145" i="1" l="1"/>
  <c r="AN218" i="3"/>
  <c r="AN217" i="3"/>
  <c r="AN216" i="3"/>
  <c r="AN215" i="3"/>
  <c r="AN214" i="3"/>
  <c r="AN213" i="3"/>
  <c r="AN212" i="4" l="1"/>
  <c r="AN267" i="3"/>
  <c r="AN266" i="3"/>
  <c r="AN265" i="3"/>
  <c r="AN264" i="3"/>
  <c r="AN263" i="3"/>
  <c r="AN262" i="3"/>
  <c r="AN261" i="3"/>
  <c r="AN260" i="3"/>
  <c r="AN259" i="3"/>
  <c r="AN258" i="3"/>
  <c r="AN257" i="3"/>
  <c r="AN256" i="3"/>
  <c r="AN255" i="3"/>
  <c r="AN254" i="3"/>
  <c r="AN253" i="3"/>
  <c r="AN250" i="3"/>
  <c r="AN249" i="3"/>
  <c r="AN245" i="3"/>
  <c r="AN244" i="3"/>
  <c r="AN212" i="3"/>
  <c r="AN211" i="3"/>
  <c r="AN209" i="3"/>
  <c r="AN208" i="3"/>
  <c r="AN206" i="3"/>
  <c r="AN205" i="3"/>
  <c r="AN203" i="3"/>
  <c r="AN202" i="3"/>
  <c r="AN200" i="3"/>
  <c r="AN199" i="3"/>
  <c r="AN197" i="3"/>
  <c r="AN196" i="3"/>
  <c r="AN194" i="3"/>
  <c r="AN193" i="3"/>
  <c r="AN191" i="3"/>
  <c r="AN190" i="3"/>
  <c r="AN188" i="3"/>
  <c r="AN187" i="3"/>
  <c r="AN185" i="3"/>
  <c r="AN184" i="3"/>
  <c r="AN182" i="3"/>
  <c r="AN181" i="3"/>
  <c r="AN179" i="3"/>
  <c r="AN178" i="3"/>
  <c r="AN176" i="3"/>
  <c r="AN175" i="3"/>
  <c r="AN173" i="3"/>
  <c r="AN172" i="3"/>
  <c r="AN170" i="3"/>
  <c r="AN169" i="3"/>
  <c r="AN167" i="3"/>
  <c r="AN166" i="3"/>
  <c r="AN164" i="3"/>
  <c r="AN163" i="3"/>
  <c r="AN161" i="3"/>
  <c r="AN160" i="3"/>
  <c r="AN158" i="3"/>
  <c r="AN157" i="3"/>
  <c r="AN155" i="3"/>
  <c r="AN154" i="3"/>
  <c r="AN152" i="3"/>
  <c r="AN151" i="3"/>
  <c r="AN149" i="3"/>
  <c r="AN148" i="3"/>
  <c r="AN146" i="3"/>
  <c r="AN145" i="3"/>
  <c r="AN143" i="3"/>
  <c r="AN142" i="3"/>
  <c r="AN140" i="3"/>
  <c r="AN139" i="3"/>
  <c r="AN137" i="3"/>
  <c r="AN136" i="3"/>
  <c r="AN134" i="3"/>
  <c r="AN133" i="3"/>
  <c r="AN131" i="3"/>
  <c r="AN130" i="3"/>
  <c r="AN128" i="3"/>
  <c r="AN127" i="3"/>
  <c r="AN125" i="3"/>
  <c r="AN124" i="3"/>
  <c r="AN122" i="3"/>
  <c r="AN121" i="3"/>
  <c r="AN119" i="3"/>
  <c r="AN118" i="3"/>
  <c r="AN116" i="3"/>
  <c r="AN115" i="3"/>
  <c r="AN113" i="3"/>
  <c r="AN112" i="3"/>
  <c r="AN110" i="3"/>
  <c r="AN109" i="3"/>
  <c r="AN107" i="3"/>
  <c r="AN106" i="3"/>
  <c r="AN104" i="3"/>
  <c r="AN103" i="3"/>
  <c r="AN101" i="3"/>
  <c r="AN100" i="3"/>
  <c r="AN98" i="3"/>
  <c r="AN97" i="3"/>
  <c r="AN95" i="3"/>
  <c r="AN94" i="3"/>
  <c r="AN92" i="3"/>
  <c r="AN91" i="3"/>
  <c r="AN89" i="3"/>
  <c r="AN88" i="3"/>
  <c r="AN86" i="3"/>
  <c r="AN85" i="3"/>
  <c r="AN83" i="3"/>
  <c r="AN82" i="3"/>
  <c r="AN80" i="3"/>
  <c r="AN79" i="3"/>
  <c r="AN77" i="3"/>
  <c r="AN76" i="3"/>
  <c r="AN74" i="3"/>
  <c r="AN73" i="3"/>
  <c r="AN71" i="3"/>
  <c r="AN70" i="3"/>
  <c r="AN68" i="3"/>
  <c r="AN67" i="3"/>
  <c r="AN65" i="3"/>
  <c r="AN64" i="3"/>
  <c r="AN62" i="3"/>
  <c r="AN61" i="3"/>
  <c r="AN59" i="3"/>
  <c r="AN58" i="3"/>
  <c r="AN56" i="3"/>
  <c r="AN55" i="3"/>
  <c r="AN53" i="3"/>
  <c r="AN52" i="3"/>
  <c r="AN50" i="3"/>
  <c r="AN49" i="3"/>
  <c r="AN47" i="3"/>
  <c r="AN46" i="3"/>
  <c r="AN44" i="3"/>
  <c r="AN43" i="3"/>
  <c r="AN41" i="3"/>
  <c r="AN40" i="3"/>
  <c r="AN38" i="3"/>
  <c r="AN37" i="3"/>
  <c r="AN35" i="3"/>
  <c r="AN34" i="3"/>
  <c r="AN32" i="3"/>
  <c r="AN31" i="3"/>
  <c r="AN29" i="3"/>
  <c r="AN28" i="3"/>
  <c r="AN26" i="3"/>
  <c r="AN25" i="3"/>
  <c r="AN23" i="3"/>
  <c r="AN22" i="3"/>
  <c r="AN20" i="3"/>
  <c r="AN19" i="3"/>
  <c r="AN17" i="3"/>
  <c r="AN16" i="3"/>
  <c r="AN14" i="3"/>
  <c r="AN13" i="3"/>
  <c r="AN11" i="3"/>
  <c r="AN10" i="3"/>
  <c r="AN8" i="3"/>
  <c r="AN7" i="3"/>
  <c r="AN5" i="3"/>
  <c r="AN4" i="3"/>
  <c r="AN304" i="1"/>
  <c r="AN303" i="1"/>
  <c r="AN299" i="1"/>
  <c r="AN298" i="1"/>
  <c r="AN296" i="1"/>
  <c r="AN293" i="1"/>
  <c r="AN292" i="1"/>
  <c r="AN291" i="1"/>
  <c r="AN260" i="1"/>
  <c r="AN257" i="1"/>
  <c r="AN256" i="1"/>
  <c r="AN254" i="1"/>
  <c r="AN251" i="1"/>
  <c r="AN250" i="1"/>
  <c r="AN249" i="1"/>
  <c r="AN248" i="1"/>
  <c r="AN245" i="1"/>
  <c r="AN244" i="1"/>
  <c r="AN243" i="1"/>
  <c r="AN242" i="1"/>
  <c r="AN239" i="1"/>
  <c r="AN238" i="1"/>
  <c r="AN236" i="1"/>
  <c r="AN233" i="1"/>
  <c r="AN232" i="1"/>
  <c r="AN230" i="1"/>
  <c r="AN227" i="1"/>
  <c r="AN226" i="1"/>
  <c r="AN225" i="1"/>
  <c r="AN224" i="1"/>
  <c r="AN221" i="1"/>
  <c r="AN220" i="1"/>
  <c r="AN218" i="1"/>
  <c r="AN215" i="1"/>
  <c r="AN214" i="1"/>
  <c r="AN213" i="1"/>
  <c r="AN212" i="1"/>
  <c r="AN209" i="1"/>
  <c r="AN208" i="1"/>
  <c r="AN206" i="1"/>
  <c r="AN203" i="1"/>
  <c r="AN202" i="1"/>
  <c r="AN201" i="1"/>
  <c r="AN200" i="1"/>
  <c r="AN197" i="1"/>
  <c r="AN196" i="1"/>
  <c r="AN195" i="1"/>
  <c r="AN194" i="1"/>
  <c r="AN191" i="1"/>
  <c r="AN190" i="1"/>
  <c r="AN188" i="1"/>
  <c r="AN185" i="1"/>
  <c r="AN184" i="1"/>
  <c r="AN182" i="1"/>
  <c r="AN179" i="1"/>
  <c r="AN178" i="1"/>
  <c r="AN177" i="1"/>
  <c r="AN176" i="1"/>
  <c r="AN173" i="1"/>
  <c r="AN172" i="1"/>
  <c r="AN170" i="1"/>
  <c r="AN167" i="1"/>
  <c r="AN166" i="1"/>
  <c r="AN164" i="1"/>
  <c r="AN161" i="1"/>
  <c r="AN160" i="1"/>
  <c r="AN158" i="1"/>
  <c r="AN155" i="1"/>
  <c r="AN154" i="1"/>
  <c r="AN152" i="1"/>
  <c r="AN149" i="1"/>
  <c r="AN148" i="1"/>
  <c r="AN147" i="1"/>
  <c r="AN140" i="1"/>
  <c r="AN137" i="1"/>
  <c r="AN136" i="1"/>
  <c r="AN135" i="1"/>
  <c r="AN134" i="1"/>
  <c r="AN131" i="1"/>
  <c r="AN130" i="1"/>
  <c r="AN128" i="1"/>
  <c r="AN125" i="1"/>
  <c r="AN124" i="1"/>
  <c r="AN122" i="1"/>
  <c r="AN119" i="1"/>
  <c r="AN118" i="1"/>
  <c r="AN117" i="1"/>
  <c r="AN116" i="1"/>
  <c r="AN113" i="1"/>
  <c r="AN112" i="1"/>
  <c r="AN111" i="1"/>
  <c r="AN110" i="1"/>
  <c r="AN107" i="1"/>
  <c r="AN106" i="1"/>
  <c r="AN104" i="1"/>
  <c r="AN101" i="1"/>
  <c r="AN100" i="1"/>
  <c r="AN98" i="1"/>
  <c r="AN95" i="1"/>
  <c r="AN94" i="1"/>
  <c r="AN92" i="1"/>
  <c r="AN89" i="1"/>
  <c r="AN88" i="1"/>
  <c r="AN86" i="1"/>
  <c r="AN83" i="1"/>
  <c r="AN82" i="1"/>
  <c r="AN81" i="1"/>
  <c r="AN80" i="1"/>
  <c r="AN77" i="1"/>
  <c r="AN76" i="1"/>
  <c r="AN74" i="1"/>
  <c r="AN71" i="1"/>
  <c r="AN70" i="1"/>
  <c r="AN69" i="1"/>
  <c r="AN68" i="1"/>
  <c r="AN65" i="1"/>
  <c r="AN64" i="1"/>
  <c r="AN62" i="1"/>
  <c r="AN59" i="1"/>
  <c r="AN58" i="1"/>
  <c r="AN56" i="1"/>
  <c r="AN53" i="1"/>
  <c r="AN52" i="1"/>
  <c r="AN50" i="1"/>
  <c r="AN47" i="1"/>
  <c r="AN46" i="1"/>
  <c r="AN45" i="1"/>
  <c r="AN44" i="1"/>
  <c r="AN41" i="1"/>
  <c r="AN40" i="1"/>
  <c r="AN38" i="1"/>
  <c r="AN35" i="1"/>
  <c r="AN34" i="1"/>
  <c r="AN32" i="1"/>
  <c r="AN29" i="1"/>
  <c r="AN28" i="1"/>
  <c r="AN27" i="1"/>
  <c r="AN26" i="1"/>
  <c r="AN23" i="1"/>
  <c r="AN22" i="1"/>
  <c r="AN21" i="1"/>
  <c r="AN20" i="1"/>
  <c r="AN17" i="1"/>
  <c r="AN16" i="1"/>
  <c r="AN14" i="1"/>
  <c r="AN11" i="1"/>
  <c r="AN10" i="1"/>
  <c r="AN9" i="1"/>
  <c r="AN8" i="1"/>
  <c r="AN5" i="1"/>
  <c r="AN4" i="1"/>
  <c r="E300" i="1" l="1"/>
  <c r="E301" i="1" s="1"/>
  <c r="M300" i="1"/>
  <c r="R300" i="1"/>
  <c r="O305" i="1"/>
  <c r="I297" i="1"/>
  <c r="F300" i="1"/>
  <c r="P300" i="1"/>
  <c r="H300" i="1"/>
  <c r="Q305" i="1"/>
  <c r="N297" i="1"/>
  <c r="K300" i="1"/>
  <c r="AN105" i="1"/>
  <c r="G305" i="1"/>
  <c r="AN93" i="1"/>
  <c r="AN159" i="1"/>
  <c r="AN33" i="1"/>
  <c r="AN39" i="1"/>
  <c r="AN237" i="1"/>
  <c r="T303" i="1"/>
  <c r="H305" i="1"/>
  <c r="R305" i="1"/>
  <c r="AN57" i="1"/>
  <c r="AN63" i="1"/>
  <c r="AN99" i="1"/>
  <c r="AN183" i="1"/>
  <c r="O300" i="1"/>
  <c r="J305" i="1"/>
  <c r="S305" i="1"/>
  <c r="AN165" i="1"/>
  <c r="G300" i="1"/>
  <c r="Q300" i="1"/>
  <c r="AN15" i="1"/>
  <c r="AN129" i="1"/>
  <c r="AN171" i="1"/>
  <c r="I298" i="1"/>
  <c r="M305" i="1"/>
  <c r="J300" i="1"/>
  <c r="S300" i="1"/>
  <c r="K305" i="1"/>
  <c r="E305" i="1"/>
  <c r="E306" i="1" s="1"/>
  <c r="AN51" i="1"/>
  <c r="AN75" i="1"/>
  <c r="AN153" i="1"/>
  <c r="L300" i="1"/>
  <c r="L305" i="1"/>
  <c r="F305" i="1"/>
  <c r="P305" i="1"/>
  <c r="AN39" i="3"/>
  <c r="AN21" i="3"/>
  <c r="AN51" i="3"/>
  <c r="AN63" i="3"/>
  <c r="AN27" i="3"/>
  <c r="AN87" i="3"/>
  <c r="AN15" i="3"/>
  <c r="AN105" i="3"/>
  <c r="AN123" i="3"/>
  <c r="AN129" i="3"/>
  <c r="AN171" i="3"/>
  <c r="AN102" i="3"/>
  <c r="AN111" i="3"/>
  <c r="AN69" i="3"/>
  <c r="AN78" i="3"/>
  <c r="AN72" i="1"/>
  <c r="AN156" i="1"/>
  <c r="AN87" i="1"/>
  <c r="AN123" i="1"/>
  <c r="AN219" i="1"/>
  <c r="AN228" i="1"/>
  <c r="AN189" i="1"/>
  <c r="I303" i="1"/>
  <c r="AN231" i="1"/>
  <c r="N298" i="1"/>
  <c r="N302" i="1"/>
  <c r="AN207" i="1"/>
  <c r="AN255" i="1"/>
  <c r="N303" i="1"/>
  <c r="T298" i="1"/>
  <c r="I302" i="1"/>
  <c r="T302" i="1"/>
  <c r="AN3" i="3"/>
  <c r="AN141" i="3"/>
  <c r="AN93" i="3"/>
  <c r="AN147" i="3"/>
  <c r="AN153" i="3"/>
  <c r="AN183" i="3"/>
  <c r="AN189" i="3"/>
  <c r="AN201" i="3"/>
  <c r="AN207" i="3"/>
  <c r="T246" i="3" l="1"/>
  <c r="F306" i="1"/>
  <c r="G306" i="1" s="1"/>
  <c r="H306" i="1" s="1"/>
  <c r="I300" i="1"/>
  <c r="I301" i="1" s="1"/>
  <c r="J301" i="1" s="1"/>
  <c r="K301" i="1" s="1"/>
  <c r="L301" i="1" s="1"/>
  <c r="M301" i="1" s="1"/>
  <c r="U297" i="1"/>
  <c r="AN297" i="1" s="1"/>
  <c r="N305" i="1"/>
  <c r="N300" i="1"/>
  <c r="I305" i="1"/>
  <c r="I306" i="1" s="1"/>
  <c r="F301" i="1"/>
  <c r="G301" i="1" s="1"/>
  <c r="H301" i="1" s="1"/>
  <c r="U302" i="1"/>
  <c r="AN302" i="1" s="1"/>
  <c r="T300" i="1"/>
  <c r="AN9" i="3"/>
  <c r="AN57" i="3"/>
  <c r="T305" i="1"/>
  <c r="AN165" i="3"/>
  <c r="AN81" i="3"/>
  <c r="AN45" i="3"/>
  <c r="AN138" i="3"/>
  <c r="AN195" i="3"/>
  <c r="T251" i="3"/>
  <c r="AN99" i="3"/>
  <c r="AN33" i="3"/>
  <c r="AN75" i="3"/>
  <c r="AN162" i="3"/>
  <c r="AN159" i="3"/>
  <c r="AN117" i="3"/>
  <c r="AN72" i="3"/>
  <c r="AN135" i="3"/>
  <c r="AN177" i="3"/>
  <c r="AN192" i="1"/>
  <c r="AN210" i="1"/>
  <c r="AN174" i="1"/>
  <c r="AN114" i="1"/>
  <c r="AN102" i="1"/>
  <c r="AN120" i="1"/>
  <c r="AN186" i="3"/>
  <c r="AN198" i="3"/>
  <c r="AN240" i="1"/>
  <c r="AN36" i="3"/>
  <c r="AN229" i="1"/>
  <c r="AN126" i="1"/>
  <c r="AN216" i="1"/>
  <c r="AN210" i="3"/>
  <c r="AN48" i="3"/>
  <c r="AN12" i="3"/>
  <c r="AN30" i="3"/>
  <c r="AN108" i="1"/>
  <c r="AN6" i="1"/>
  <c r="AN73" i="1"/>
  <c r="AN168" i="1"/>
  <c r="AN150" i="1"/>
  <c r="AN60" i="3"/>
  <c r="AN54" i="3"/>
  <c r="AN96" i="3"/>
  <c r="AN252" i="1"/>
  <c r="AN157" i="1"/>
  <c r="AN84" i="3"/>
  <c r="AN90" i="3"/>
  <c r="AN204" i="1"/>
  <c r="AN42" i="1"/>
  <c r="AN168" i="3"/>
  <c r="AN108" i="3"/>
  <c r="AN144" i="3"/>
  <c r="AN186" i="1"/>
  <c r="AN222" i="1"/>
  <c r="AN132" i="1"/>
  <c r="AN66" i="1"/>
  <c r="U248" i="3" l="1"/>
  <c r="AN248" i="3" s="1"/>
  <c r="U243" i="3"/>
  <c r="AN243" i="3" s="1"/>
  <c r="N301" i="1"/>
  <c r="T301" i="1" s="1"/>
  <c r="U300" i="1"/>
  <c r="U301" i="1" s="1"/>
  <c r="V301" i="1" s="1"/>
  <c r="W301" i="1" s="1"/>
  <c r="U305" i="1"/>
  <c r="AN305" i="1" s="1"/>
  <c r="AN132" i="3"/>
  <c r="AN156" i="3"/>
  <c r="AN192" i="3"/>
  <c r="AN6" i="3"/>
  <c r="AN120" i="3"/>
  <c r="AN18" i="3"/>
  <c r="AN223" i="1"/>
  <c r="AN12" i="1"/>
  <c r="AN18" i="1"/>
  <c r="AN294" i="1"/>
  <c r="AN217" i="1"/>
  <c r="AN42" i="3"/>
  <c r="AN180" i="1"/>
  <c r="AN253" i="1"/>
  <c r="AN162" i="1"/>
  <c r="AN7" i="1"/>
  <c r="AN138" i="1"/>
  <c r="AN66" i="3"/>
  <c r="AN126" i="3"/>
  <c r="AN115" i="1"/>
  <c r="J306" i="1"/>
  <c r="K306" i="1" s="1"/>
  <c r="L306" i="1" s="1"/>
  <c r="M306" i="1" s="1"/>
  <c r="N306" i="1"/>
  <c r="AN151" i="1"/>
  <c r="AN121" i="1"/>
  <c r="AN67" i="1"/>
  <c r="AN133" i="1"/>
  <c r="U251" i="3"/>
  <c r="AN187" i="1"/>
  <c r="AN205" i="1"/>
  <c r="AN150" i="3"/>
  <c r="AN114" i="3"/>
  <c r="AN175" i="1"/>
  <c r="AN198" i="1"/>
  <c r="AN30" i="1"/>
  <c r="AN258" i="1"/>
  <c r="AN24" i="1"/>
  <c r="AN180" i="3"/>
  <c r="AN43" i="1"/>
  <c r="AN60" i="1"/>
  <c r="AN96" i="1"/>
  <c r="AN90" i="1"/>
  <c r="AN109" i="1"/>
  <c r="AN234" i="1"/>
  <c r="AN204" i="3"/>
  <c r="AN54" i="1"/>
  <c r="AN127" i="1"/>
  <c r="AN211" i="1"/>
  <c r="AN84" i="1"/>
  <c r="AN36" i="1"/>
  <c r="AN169" i="1"/>
  <c r="AN24" i="3"/>
  <c r="AN48" i="1"/>
  <c r="AN103" i="1"/>
  <c r="AN78" i="1"/>
  <c r="AN174" i="3"/>
  <c r="AN246" i="1"/>
  <c r="AN241" i="1"/>
  <c r="AN193" i="1"/>
  <c r="Y301" i="1" l="1"/>
  <c r="X301" i="1"/>
  <c r="AL301" i="1"/>
  <c r="Z301" i="1"/>
  <c r="AO301" i="1"/>
  <c r="U252" i="3"/>
  <c r="V252" i="3" s="1"/>
  <c r="W252" i="3" s="1"/>
  <c r="U246" i="3"/>
  <c r="U247" i="3" s="1"/>
  <c r="V247" i="3" s="1"/>
  <c r="W247" i="3" s="1"/>
  <c r="O301" i="1"/>
  <c r="P301" i="1" s="1"/>
  <c r="Q301" i="1" s="1"/>
  <c r="R301" i="1" s="1"/>
  <c r="S301" i="1" s="1"/>
  <c r="U306" i="1"/>
  <c r="V306" i="1" s="1"/>
  <c r="W306" i="1" s="1"/>
  <c r="AN251" i="3"/>
  <c r="AN301" i="1"/>
  <c r="AN300" i="1"/>
  <c r="T252" i="3"/>
  <c r="AN61" i="1"/>
  <c r="AN31" i="1"/>
  <c r="O306" i="1"/>
  <c r="P306" i="1" s="1"/>
  <c r="Q306" i="1" s="1"/>
  <c r="R306" i="1" s="1"/>
  <c r="S306" i="1" s="1"/>
  <c r="T306" i="1"/>
  <c r="AN163" i="1"/>
  <c r="AN295" i="1"/>
  <c r="AN13" i="1"/>
  <c r="AN79" i="1"/>
  <c r="AN247" i="1"/>
  <c r="AN37" i="1"/>
  <c r="AN85" i="1"/>
  <c r="AN199" i="1"/>
  <c r="AN49" i="1"/>
  <c r="AN97" i="1"/>
  <c r="AN181" i="1"/>
  <c r="AN91" i="1"/>
  <c r="AN55" i="1"/>
  <c r="AN235" i="1"/>
  <c r="AN259" i="1"/>
  <c r="AN139" i="1"/>
  <c r="AN25" i="1"/>
  <c r="AN19" i="1"/>
  <c r="Y247" i="3" l="1"/>
  <c r="X247" i="3"/>
  <c r="Y252" i="3"/>
  <c r="X252" i="3"/>
  <c r="Z252" i="3"/>
  <c r="AL252" i="3"/>
  <c r="AO252" i="3" s="1"/>
  <c r="Y306" i="1"/>
  <c r="X306" i="1"/>
  <c r="AL306" i="1"/>
  <c r="Z306" i="1"/>
  <c r="AA301" i="1"/>
  <c r="AB301" i="1" s="1"/>
  <c r="AC301" i="1" s="1"/>
  <c r="AD301" i="1" s="1"/>
  <c r="AE301" i="1"/>
  <c r="AN252" i="3"/>
  <c r="AN306" i="1"/>
  <c r="T247" i="3"/>
  <c r="AN246" i="3"/>
  <c r="AL247" i="3" l="1"/>
  <c r="AO247" i="3" s="1"/>
  <c r="Z247" i="3"/>
  <c r="AA252" i="3"/>
  <c r="AB252" i="3" s="1"/>
  <c r="AC252" i="3" s="1"/>
  <c r="AD252" i="3" s="1"/>
  <c r="AE252" i="3"/>
  <c r="AK301" i="1"/>
  <c r="AF301" i="1"/>
  <c r="AG301" i="1" s="1"/>
  <c r="AH301" i="1" s="1"/>
  <c r="AI301" i="1" s="1"/>
  <c r="AJ301" i="1" s="1"/>
  <c r="AE306" i="1"/>
  <c r="AA306" i="1"/>
  <c r="AB306" i="1" s="1"/>
  <c r="AC306" i="1" s="1"/>
  <c r="AD306" i="1" s="1"/>
  <c r="AO306" i="1"/>
  <c r="AN247" i="3"/>
  <c r="AK252" i="3" l="1"/>
  <c r="AF252" i="3"/>
  <c r="AG252" i="3" s="1"/>
  <c r="AH252" i="3" s="1"/>
  <c r="AI252" i="3" s="1"/>
  <c r="AJ252" i="3" s="1"/>
  <c r="AA247" i="3"/>
  <c r="AB247" i="3" s="1"/>
  <c r="AC247" i="3" s="1"/>
  <c r="AD247" i="3" s="1"/>
  <c r="AE247" i="3"/>
  <c r="AK306" i="1"/>
  <c r="AF306" i="1"/>
  <c r="AG306" i="1" s="1"/>
  <c r="AH306" i="1" s="1"/>
  <c r="AI306" i="1" s="1"/>
  <c r="AJ306" i="1" s="1"/>
  <c r="AK247" i="3" l="1"/>
  <c r="AF247" i="3"/>
  <c r="AG247" i="3" s="1"/>
  <c r="AH247" i="3" s="1"/>
  <c r="AI247" i="3" s="1"/>
  <c r="AJ247" i="3" s="1"/>
</calcChain>
</file>

<file path=xl/sharedStrings.xml><?xml version="1.0" encoding="utf-8"?>
<sst xmlns="http://schemas.openxmlformats.org/spreadsheetml/2006/main" count="1770" uniqueCount="131">
  <si>
    <t>Total</t>
    <phoneticPr fontId="3" type="noConversion"/>
  </si>
  <si>
    <t>Current week</t>
    <phoneticPr fontId="3" type="noConversion"/>
  </si>
  <si>
    <t>Capabity</t>
  </si>
  <si>
    <t>BOH</t>
  </si>
  <si>
    <t>Rolling</t>
    <phoneticPr fontId="3" type="noConversion"/>
  </si>
  <si>
    <t>Demand</t>
  </si>
  <si>
    <t>Supply</t>
  </si>
  <si>
    <t>TTL supply</t>
    <phoneticPr fontId="3" type="noConversion"/>
  </si>
  <si>
    <t>Delta</t>
  </si>
  <si>
    <t>DOI</t>
  </si>
  <si>
    <t>LOI</t>
  </si>
  <si>
    <t>Memory 16Gb LPDDR3 2133 onboard</t>
    <phoneticPr fontId="4" type="noConversion"/>
  </si>
  <si>
    <t>Memory 32Gb LPDDR3 2133 onboard</t>
    <phoneticPr fontId="3" type="noConversion"/>
  </si>
  <si>
    <t>Memory 8Gb DDR4 2400 onboard</t>
    <phoneticPr fontId="4" type="noConversion"/>
  </si>
  <si>
    <t>Memory 8Gb DDR4 2666 onboard</t>
    <phoneticPr fontId="4" type="noConversion"/>
  </si>
  <si>
    <t>Memory 8Gb DDR4 3200 onboard</t>
    <phoneticPr fontId="4" type="noConversion"/>
  </si>
  <si>
    <t>Memory 16Gb DDR4 2666 onboard</t>
    <phoneticPr fontId="4" type="noConversion"/>
  </si>
  <si>
    <t>Memory 16Gb DDR4 3200 onboard</t>
    <phoneticPr fontId="4" type="noConversion"/>
  </si>
  <si>
    <t>Memory 32Gb DDR4 3200 onboard</t>
    <phoneticPr fontId="4" type="noConversion"/>
  </si>
  <si>
    <t>Memory 4GB DDR4 2666 SODIMM</t>
    <phoneticPr fontId="4" type="noConversion"/>
  </si>
  <si>
    <t>Memory 4GB DDR4 3200 SODIMM</t>
    <phoneticPr fontId="4" type="noConversion"/>
  </si>
  <si>
    <t>Memory 8GB DDR4 2666 SODIMM</t>
    <phoneticPr fontId="4" type="noConversion"/>
  </si>
  <si>
    <t>Memory 8GB DDR4 3200 SODIMM</t>
    <phoneticPr fontId="4" type="noConversion"/>
  </si>
  <si>
    <t>Memory 16GB DDR4 2666 SODIMM</t>
    <phoneticPr fontId="4" type="noConversion"/>
  </si>
  <si>
    <t>Memory 16GB DDR4 3200 SODIMM</t>
    <phoneticPr fontId="4" type="noConversion"/>
  </si>
  <si>
    <t>Memory 32GB DDR4 2666 SODIMM</t>
    <phoneticPr fontId="4" type="noConversion"/>
  </si>
  <si>
    <t>Memory 32GB DDR4 3200 SODIMM</t>
    <phoneticPr fontId="4" type="noConversion"/>
  </si>
  <si>
    <t>Memory 8GB DDR4 2933 ECC SODIMM</t>
    <phoneticPr fontId="4" type="noConversion"/>
  </si>
  <si>
    <t>Memory 16GB DDR4 2933 ECC SODIMM</t>
    <phoneticPr fontId="4" type="noConversion"/>
  </si>
  <si>
    <t>Memory 32GB DDR4 2933 ECC SODIMM</t>
    <phoneticPr fontId="4" type="noConversion"/>
  </si>
  <si>
    <t>TTL supply</t>
  </si>
  <si>
    <t>1Gb  Eqv.</t>
  </si>
  <si>
    <t>Total</t>
    <phoneticPr fontId="3" type="noConversion"/>
  </si>
  <si>
    <t>Current week</t>
    <phoneticPr fontId="3" type="noConversion"/>
  </si>
  <si>
    <t>Memory 16GB DDR4 2666 UDIMM</t>
    <phoneticPr fontId="4" type="noConversion"/>
  </si>
  <si>
    <t>Memory 16GB DDR4 2933 UDIMM</t>
    <phoneticPr fontId="4" type="noConversion"/>
  </si>
  <si>
    <t>Memory 16GB DDR4 3200 UDIMM</t>
    <phoneticPr fontId="4" type="noConversion"/>
  </si>
  <si>
    <t>Memory 32GB DDR4 2933 UDIMM</t>
    <phoneticPr fontId="4" type="noConversion"/>
  </si>
  <si>
    <t>Memory 32GB DDR4 3200 UDIMM</t>
    <phoneticPr fontId="4" type="noConversion"/>
  </si>
  <si>
    <t>Memory 4GB DDR4 2933 UDIMM</t>
    <phoneticPr fontId="4" type="noConversion"/>
  </si>
  <si>
    <t>Memory 4GB DDR4 3200 UDIMM</t>
    <phoneticPr fontId="4" type="noConversion"/>
  </si>
  <si>
    <t>Memory 8GB DDR4 2933 UDIMM</t>
    <phoneticPr fontId="4" type="noConversion"/>
  </si>
  <si>
    <t>Memory 8GB DDR4 3200 UDIMM Armor</t>
    <phoneticPr fontId="4" type="noConversion"/>
  </si>
  <si>
    <t>Memory 16GB DDR4 3200 UDIMM Armor</t>
    <phoneticPr fontId="4" type="noConversion"/>
  </si>
  <si>
    <t>Memory 8GB DDR4 3200 UDIMM OC</t>
    <phoneticPr fontId="4" type="noConversion"/>
  </si>
  <si>
    <t>Total</t>
    <phoneticPr fontId="3" type="noConversion"/>
  </si>
  <si>
    <t>Current week</t>
    <phoneticPr fontId="3" type="noConversion"/>
  </si>
  <si>
    <t xml:space="preserve">Total </t>
    <phoneticPr fontId="3" type="noConversion"/>
  </si>
  <si>
    <t xml:space="preserve">Total </t>
    <phoneticPr fontId="3" type="noConversion"/>
  </si>
  <si>
    <t xml:space="preserve">Total </t>
    <phoneticPr fontId="3" type="noConversion"/>
  </si>
  <si>
    <t>Memory 8GB DDR4 3200 UDIMM</t>
    <phoneticPr fontId="4" type="noConversion"/>
  </si>
  <si>
    <t xml:space="preserve">Total </t>
    <phoneticPr fontId="3" type="noConversion"/>
  </si>
  <si>
    <t>Memory 16Gb LPDDR4 3733 onboard</t>
    <phoneticPr fontId="4" type="noConversion"/>
  </si>
  <si>
    <t>Memory 32Gb LPDDR4X 432B 4266 onboard</t>
    <phoneticPr fontId="4" type="noConversion"/>
  </si>
  <si>
    <t>Memory 64Gb LPDDR4X 200B 4266 onboard G2</t>
    <phoneticPr fontId="4" type="noConversion"/>
  </si>
  <si>
    <t>Memory 32Gb LPDDR4X 556B 4266 onboard</t>
    <phoneticPr fontId="4" type="noConversion"/>
  </si>
  <si>
    <t>Memory 64Gb LPDDR4X 556B 4266 onboard</t>
    <phoneticPr fontId="4" type="noConversion"/>
  </si>
  <si>
    <t>Memory 64Gb LPDDR4X 432B 4266 onboard G2</t>
    <phoneticPr fontId="4" type="noConversion"/>
  </si>
  <si>
    <t>Memory 8GB DDR4 3200 SODIMM G2</t>
    <phoneticPr fontId="4" type="noConversion"/>
  </si>
  <si>
    <t>Memory 16GB DDR4 3200 SODIMM G2</t>
    <phoneticPr fontId="4" type="noConversion"/>
  </si>
  <si>
    <t>Memory 32GB DDR4 3200 SODIMM G2</t>
    <phoneticPr fontId="4" type="noConversion"/>
  </si>
  <si>
    <t>Memory 8Gb DDR4 3200 onboard G2</t>
    <phoneticPr fontId="4" type="noConversion"/>
  </si>
  <si>
    <t>Memory 16Gb LPDDR4X 200B 4266 onboard G2</t>
    <phoneticPr fontId="4" type="noConversion"/>
  </si>
  <si>
    <t>Memory 32Gb LPDDR4X 200B 4266 onboard G2</t>
    <phoneticPr fontId="4" type="noConversion"/>
  </si>
  <si>
    <t>Memory 32Gb LPDDR4X 432B 4266 onboard G2</t>
    <phoneticPr fontId="4" type="noConversion"/>
  </si>
  <si>
    <t>Memory 8GB DDR4 XMP3600 UDIMM</t>
    <phoneticPr fontId="4" type="noConversion"/>
  </si>
  <si>
    <t>Memory 16GB DDR4 3200 UDIMM G2</t>
    <phoneticPr fontId="4" type="noConversion"/>
  </si>
  <si>
    <t>Memory 8GB DDR4 3200 ECC SODIMM</t>
    <phoneticPr fontId="4" type="noConversion"/>
  </si>
  <si>
    <t>Memory 16GB DDR4 3200 ECC SODIMM</t>
    <phoneticPr fontId="4" type="noConversion"/>
  </si>
  <si>
    <t>Memory 32GB DDR4 3200 ECC SODIMM</t>
    <phoneticPr fontId="4" type="noConversion"/>
  </si>
  <si>
    <t>TTL</t>
    <phoneticPr fontId="4" type="noConversion"/>
  </si>
  <si>
    <t>Memory 16Gb DDR4 3200 onboard G2</t>
    <phoneticPr fontId="4" type="noConversion"/>
  </si>
  <si>
    <t>Memory 8GB DDR5 4800 UDIMM</t>
    <phoneticPr fontId="4" type="noConversion"/>
  </si>
  <si>
    <t>Memory 16GB DDR5 4800 UDIMM</t>
    <phoneticPr fontId="4" type="noConversion"/>
  </si>
  <si>
    <t>Memory 16GB DDR5 4800 UDIMM Armor</t>
    <phoneticPr fontId="4" type="noConversion"/>
  </si>
  <si>
    <t>Memory 8GB DDR4 3200 SODIMM G3</t>
    <phoneticPr fontId="4" type="noConversion"/>
  </si>
  <si>
    <t>Memory 16GB DDR4 3200 SODIMM G3</t>
    <phoneticPr fontId="4" type="noConversion"/>
  </si>
  <si>
    <t>Memory 8GB DDR5 4800 SODIMM</t>
    <phoneticPr fontId="4" type="noConversion"/>
  </si>
  <si>
    <t>Memory 16GB DDR5 4800 SODIMM</t>
    <phoneticPr fontId="4" type="noConversion"/>
  </si>
  <si>
    <t>Memory 16Gb LPDDR5 315B 6400 onboard</t>
    <phoneticPr fontId="4" type="noConversion"/>
  </si>
  <si>
    <t>Memory 32Gb LPDDR5 315B 6400 onboard</t>
    <phoneticPr fontId="4" type="noConversion"/>
  </si>
  <si>
    <t>Memory 64Gb LPDDR5 315B 6400 onboard</t>
    <phoneticPr fontId="4" type="noConversion"/>
  </si>
  <si>
    <t>Demand</t>
    <phoneticPr fontId="2" type="noConversion"/>
  </si>
  <si>
    <t>Memory 16Gb DDR4 3200 onboard G3</t>
    <phoneticPr fontId="4" type="noConversion"/>
  </si>
  <si>
    <t>Memory 16Gb LPDDR4X 200B 4266 onboard G3</t>
    <phoneticPr fontId="4" type="noConversion"/>
  </si>
  <si>
    <t>Memory 32Gb LPDDR4X 200B 4266 onboard G3</t>
    <phoneticPr fontId="4" type="noConversion"/>
  </si>
  <si>
    <t>Total</t>
  </si>
  <si>
    <t>Memory 16Gb DDR5 4800 onboard</t>
    <phoneticPr fontId="4" type="noConversion"/>
  </si>
  <si>
    <t>Memory 8GB DDR5 4800 UDIMM Armor</t>
    <phoneticPr fontId="4" type="noConversion"/>
  </si>
  <si>
    <t>Memory 32GB DDR5 4800 UDIMM</t>
    <phoneticPr fontId="4" type="noConversion"/>
  </si>
  <si>
    <t>Memory 32GB DDR5 4800 SODIMM</t>
    <phoneticPr fontId="4" type="noConversion"/>
  </si>
  <si>
    <t>Memory 64Gb LPDDR4X 200B 4266 onboard G3</t>
    <phoneticPr fontId="4" type="noConversion"/>
  </si>
  <si>
    <t>Memory 64Gb LPDDR5 496B 6400 onboard</t>
    <phoneticPr fontId="4" type="noConversion"/>
  </si>
  <si>
    <t>Memory 128Gb LPDDR5 496B 6400 onboard</t>
    <phoneticPr fontId="4" type="noConversion"/>
  </si>
  <si>
    <t>Memory 32Gb DDR4 3200 onboard G2</t>
    <phoneticPr fontId="4" type="noConversion"/>
  </si>
  <si>
    <t>Memory 16Gb LPDDR4X 200B 4266 onboard</t>
    <phoneticPr fontId="4" type="noConversion"/>
  </si>
  <si>
    <r>
      <t xml:space="preserve">Memory 16Gb LPDDR4X 200B 4266 onboard </t>
    </r>
    <r>
      <rPr>
        <b/>
        <sz val="12"/>
        <color rgb="FFFF0000"/>
        <rFont val="Arial"/>
        <family val="2"/>
      </rPr>
      <t>G2</t>
    </r>
    <phoneticPr fontId="4" type="noConversion"/>
  </si>
  <si>
    <r>
      <t xml:space="preserve">Memory 32Gb LPDDR4X </t>
    </r>
    <r>
      <rPr>
        <b/>
        <sz val="12"/>
        <color rgb="FFFF0000"/>
        <rFont val="Arial"/>
        <family val="2"/>
      </rPr>
      <t xml:space="preserve">200B </t>
    </r>
    <r>
      <rPr>
        <b/>
        <sz val="12"/>
        <rFont val="Arial"/>
        <family val="2"/>
      </rPr>
      <t xml:space="preserve">4266 onboard </t>
    </r>
    <r>
      <rPr>
        <b/>
        <sz val="12"/>
        <color rgb="FFFF0000"/>
        <rFont val="Arial"/>
        <family val="2"/>
      </rPr>
      <t>G2</t>
    </r>
    <phoneticPr fontId="4" type="noConversion"/>
  </si>
  <si>
    <r>
      <t xml:space="preserve">Memory 32Gb LPDDR4X </t>
    </r>
    <r>
      <rPr>
        <b/>
        <sz val="12"/>
        <color rgb="FFFF0000"/>
        <rFont val="Arial"/>
        <family val="2"/>
      </rPr>
      <t>432B</t>
    </r>
    <r>
      <rPr>
        <b/>
        <sz val="12"/>
        <rFont val="Arial"/>
        <family val="2"/>
      </rPr>
      <t xml:space="preserve"> 4266 onboard </t>
    </r>
    <r>
      <rPr>
        <b/>
        <sz val="12"/>
        <color rgb="FFFF0000"/>
        <rFont val="Arial"/>
        <family val="2"/>
      </rPr>
      <t>G2</t>
    </r>
    <phoneticPr fontId="4" type="noConversion"/>
  </si>
  <si>
    <r>
      <t xml:space="preserve">Memory 64Gb LPDDR4X </t>
    </r>
    <r>
      <rPr>
        <b/>
        <sz val="12"/>
        <color rgb="FFFF0000"/>
        <rFont val="Arial"/>
        <family val="2"/>
      </rPr>
      <t>432B</t>
    </r>
    <r>
      <rPr>
        <b/>
        <sz val="12"/>
        <rFont val="Arial"/>
        <family val="2"/>
      </rPr>
      <t xml:space="preserve"> 4266 onboard </t>
    </r>
    <r>
      <rPr>
        <b/>
        <sz val="12"/>
        <color rgb="FFFF0000"/>
        <rFont val="Arial"/>
        <family val="2"/>
      </rPr>
      <t>G2</t>
    </r>
    <phoneticPr fontId="4" type="noConversion"/>
  </si>
  <si>
    <r>
      <t xml:space="preserve">Memory 16Gb LPDDR4X 200B 4266 onboard </t>
    </r>
    <r>
      <rPr>
        <b/>
        <sz val="12"/>
        <color rgb="FFFF0000"/>
        <rFont val="Arial"/>
        <family val="2"/>
      </rPr>
      <t>G3</t>
    </r>
    <phoneticPr fontId="4" type="noConversion"/>
  </si>
  <si>
    <r>
      <t xml:space="preserve">Memory 32Gb LPDDR4X </t>
    </r>
    <r>
      <rPr>
        <b/>
        <sz val="12"/>
        <color rgb="FFFF0000"/>
        <rFont val="Arial"/>
        <family val="2"/>
      </rPr>
      <t>200B</t>
    </r>
    <r>
      <rPr>
        <b/>
        <sz val="12"/>
        <rFont val="Arial"/>
        <family val="2"/>
      </rPr>
      <t xml:space="preserve"> 4266 onboard </t>
    </r>
    <r>
      <rPr>
        <b/>
        <sz val="12"/>
        <color rgb="FFFF0000"/>
        <rFont val="Arial"/>
        <family val="2"/>
      </rPr>
      <t>G3</t>
    </r>
    <phoneticPr fontId="4" type="noConversion"/>
  </si>
  <si>
    <t>Supply</t>
    <phoneticPr fontId="3" type="noConversion"/>
  </si>
  <si>
    <t>Memory 16GB DDR5 5400 SODIMM</t>
    <phoneticPr fontId="4" type="noConversion"/>
  </si>
  <si>
    <t>Memory 32GB DDR4 3200 SODIMM G3</t>
    <phoneticPr fontId="4" type="noConversion"/>
  </si>
  <si>
    <t>Memory 32GB DDR4 3200 UDIMM G2</t>
    <phoneticPr fontId="4" type="noConversion"/>
  </si>
  <si>
    <t>Memory 8GB DDR4 3200 UDIMM G2</t>
    <phoneticPr fontId="4" type="noConversion"/>
  </si>
  <si>
    <t>Memory 16GB DDR5 4800 ECC SODIMM</t>
    <phoneticPr fontId="4" type="noConversion"/>
  </si>
  <si>
    <t>Memory 32GB DDR5 4800 ECC SODIMM</t>
    <phoneticPr fontId="4" type="noConversion"/>
  </si>
  <si>
    <t>Memory 32Gb LPDDR5 315B 6400 onboard G2</t>
    <phoneticPr fontId="4" type="noConversion"/>
  </si>
  <si>
    <t>Memory 64Gb LPDDR5 315B 6400 onboard G2</t>
    <phoneticPr fontId="4" type="noConversion"/>
  </si>
  <si>
    <t xml:space="preserve"> </t>
    <phoneticPr fontId="2" type="noConversion"/>
  </si>
  <si>
    <t>Oct</t>
    <phoneticPr fontId="4" type="noConversion"/>
  </si>
  <si>
    <t>Nov</t>
    <phoneticPr fontId="3" type="noConversion"/>
  </si>
  <si>
    <t>Dec</t>
    <phoneticPr fontId="3" type="noConversion"/>
  </si>
  <si>
    <t>FYQ3</t>
    <phoneticPr fontId="3" type="noConversion"/>
  </si>
  <si>
    <t>Memory 8GB DDR5 5600 UDIMM</t>
    <phoneticPr fontId="4" type="noConversion"/>
  </si>
  <si>
    <t>Memory 16GB DDR5 5600 UDIMM</t>
    <phoneticPr fontId="4" type="noConversion"/>
  </si>
  <si>
    <t>Memory 8GB DDR5 5600 SODIMM</t>
    <phoneticPr fontId="2" type="noConversion"/>
  </si>
  <si>
    <t>Memory 16GB DDR5 5600 SODIMM</t>
    <phoneticPr fontId="2" type="noConversion"/>
  </si>
  <si>
    <t>Memory 16GB DDR5 5600 SODIMM</t>
    <phoneticPr fontId="4" type="noConversion"/>
  </si>
  <si>
    <t>Memory 8GB DDR5 5600 SODIMM</t>
    <phoneticPr fontId="4" type="noConversion"/>
  </si>
  <si>
    <t xml:space="preserve">Sep end </t>
    <phoneticPr fontId="3" type="noConversion"/>
  </si>
  <si>
    <t>10/1~10/12 GR</t>
    <phoneticPr fontId="2" type="noConversion"/>
  </si>
  <si>
    <t xml:space="preserve">Memory 8GB DDR5 5600 UDIMM </t>
    <phoneticPr fontId="2" type="noConversion"/>
  </si>
  <si>
    <t xml:space="preserve">Memory 16GB DDR5 5600 UDIMM </t>
    <phoneticPr fontId="2" type="noConversion"/>
  </si>
  <si>
    <t>Memory 8GB DDR5 4800 UDIMM Armor</t>
    <phoneticPr fontId="2" type="noConversion"/>
  </si>
  <si>
    <t>Jan</t>
    <phoneticPr fontId="4" type="noConversion"/>
  </si>
  <si>
    <t>Feb</t>
    <phoneticPr fontId="3" type="noConversion"/>
  </si>
  <si>
    <t>Mar</t>
    <phoneticPr fontId="3" type="noConversion"/>
  </si>
  <si>
    <t>FYQ4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</si>
</sst>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,;[Red]\(0.0,\)"/>
    <numFmt numFmtId="178" formatCode="#,##0_ "/>
    <numFmt numFmtId="179" formatCode="#,##0_);[Red]\(#,##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indexed="8"/>
      <name val="Arial"/>
      <family val="2"/>
    </font>
    <font>
      <sz val="12"/>
      <color theme="1"/>
      <name val="等线"/>
      <family val="2"/>
      <charset val="134"/>
      <scheme val="minor"/>
    </font>
    <font>
      <b/>
      <sz val="12"/>
      <color theme="1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</cellStyleXfs>
  <cellXfs count="202">
    <xf numFmtId="0" fontId="0" fillId="0" borderId="0" xfId="0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177" fontId="8" fillId="0" borderId="8" xfId="2" applyNumberFormat="1" applyFont="1" applyBorder="1" applyAlignment="1">
      <alignment horizontal="center" vertical="center"/>
    </xf>
    <xf numFmtId="177" fontId="8" fillId="5" borderId="11" xfId="0" applyNumberFormat="1" applyFont="1" applyFill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176" fontId="7" fillId="0" borderId="7" xfId="2" applyNumberFormat="1" applyFont="1" applyBorder="1" applyAlignment="1">
      <alignment horizontal="center" vertical="center"/>
    </xf>
    <xf numFmtId="177" fontId="8" fillId="0" borderId="8" xfId="2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76" fontId="7" fillId="0" borderId="11" xfId="2" applyNumberFormat="1" applyFont="1" applyBorder="1" applyAlignment="1">
      <alignment horizontal="center" vertical="center"/>
    </xf>
    <xf numFmtId="176" fontId="7" fillId="0" borderId="9" xfId="2" applyNumberFormat="1" applyFont="1" applyFill="1" applyBorder="1" applyAlignment="1">
      <alignment horizontal="left" vertical="center"/>
    </xf>
    <xf numFmtId="176" fontId="7" fillId="0" borderId="9" xfId="2" applyNumberFormat="1" applyFont="1" applyBorder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176" fontId="7" fillId="0" borderId="9" xfId="0" applyNumberFormat="1" applyFont="1" applyBorder="1" applyAlignment="1">
      <alignment horizontal="left" vertical="center"/>
    </xf>
    <xf numFmtId="176" fontId="7" fillId="3" borderId="24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/>
    </xf>
    <xf numFmtId="177" fontId="8" fillId="3" borderId="19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76" fontId="7" fillId="3" borderId="20" xfId="0" applyNumberFormat="1" applyFont="1" applyFill="1" applyBorder="1" applyAlignment="1">
      <alignment horizontal="center" vertical="center"/>
    </xf>
    <xf numFmtId="177" fontId="8" fillId="3" borderId="26" xfId="0" applyNumberFormat="1" applyFont="1" applyFill="1" applyBorder="1" applyAlignment="1">
      <alignment horizontal="center" vertical="center"/>
    </xf>
    <xf numFmtId="177" fontId="8" fillId="3" borderId="16" xfId="0" applyNumberFormat="1" applyFont="1" applyFill="1" applyBorder="1" applyAlignment="1">
      <alignment horizontal="center" vertical="center"/>
    </xf>
    <xf numFmtId="177" fontId="8" fillId="3" borderId="18" xfId="0" applyNumberFormat="1" applyFont="1" applyFill="1" applyBorder="1" applyAlignment="1">
      <alignment horizontal="center" vertical="center"/>
    </xf>
    <xf numFmtId="177" fontId="8" fillId="3" borderId="17" xfId="0" applyNumberFormat="1" applyFont="1" applyFill="1" applyBorder="1" applyAlignment="1">
      <alignment horizontal="center" vertical="center"/>
    </xf>
    <xf numFmtId="176" fontId="7" fillId="3" borderId="22" xfId="0" applyNumberFormat="1" applyFont="1" applyFill="1" applyBorder="1" applyAlignment="1">
      <alignment horizontal="center" vertical="center"/>
    </xf>
    <xf numFmtId="176" fontId="7" fillId="7" borderId="24" xfId="0" applyNumberFormat="1" applyFont="1" applyFill="1" applyBorder="1" applyAlignment="1">
      <alignment horizontal="center" vertical="center"/>
    </xf>
    <xf numFmtId="177" fontId="8" fillId="7" borderId="15" xfId="0" applyNumberFormat="1" applyFont="1" applyFill="1" applyBorder="1" applyAlignment="1">
      <alignment vertical="center"/>
    </xf>
    <xf numFmtId="177" fontId="8" fillId="7" borderId="27" xfId="0" applyNumberFormat="1" applyFont="1" applyFill="1" applyBorder="1" applyAlignment="1">
      <alignment vertical="center"/>
    </xf>
    <xf numFmtId="177" fontId="8" fillId="7" borderId="19" xfId="0" applyNumberFormat="1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176" fontId="7" fillId="7" borderId="20" xfId="0" applyNumberFormat="1" applyFont="1" applyFill="1" applyBorder="1" applyAlignment="1">
      <alignment horizontal="center" vertical="center"/>
    </xf>
    <xf numFmtId="177" fontId="8" fillId="7" borderId="26" xfId="0" applyNumberFormat="1" applyFont="1" applyFill="1" applyBorder="1" applyAlignment="1">
      <alignment vertical="center"/>
    </xf>
    <xf numFmtId="177" fontId="8" fillId="7" borderId="16" xfId="0" applyNumberFormat="1" applyFont="1" applyFill="1" applyBorder="1" applyAlignment="1">
      <alignment horizontal="center" vertical="center"/>
    </xf>
    <xf numFmtId="177" fontId="8" fillId="7" borderId="18" xfId="0" applyNumberFormat="1" applyFont="1" applyFill="1" applyBorder="1" applyAlignment="1">
      <alignment horizontal="center" vertical="center"/>
    </xf>
    <xf numFmtId="177" fontId="8" fillId="7" borderId="17" xfId="0" applyNumberFormat="1" applyFont="1" applyFill="1" applyBorder="1" applyAlignment="1">
      <alignment horizontal="center" vertical="center"/>
    </xf>
    <xf numFmtId="176" fontId="7" fillId="7" borderId="2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>
      <alignment vertical="center"/>
    </xf>
    <xf numFmtId="179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7" fontId="8" fillId="0" borderId="13" xfId="1" applyNumberFormat="1" applyFont="1" applyBorder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177" fontId="8" fillId="3" borderId="7" xfId="0" applyNumberFormat="1" applyFont="1" applyFill="1" applyBorder="1" applyAlignment="1">
      <alignment horizontal="center" vertical="center"/>
    </xf>
    <xf numFmtId="179" fontId="11" fillId="0" borderId="0" xfId="0" applyNumberFormat="1" applyFont="1">
      <alignment vertical="center"/>
    </xf>
    <xf numFmtId="176" fontId="7" fillId="0" borderId="3" xfId="2" applyNumberFormat="1" applyFont="1" applyBorder="1" applyAlignment="1">
      <alignment horizontal="center" vertical="center"/>
    </xf>
    <xf numFmtId="179" fontId="8" fillId="0" borderId="0" xfId="2" applyNumberFormat="1" applyFont="1" applyAlignment="1">
      <alignment horizontal="center" vertical="center"/>
    </xf>
    <xf numFmtId="176" fontId="7" fillId="9" borderId="9" xfId="2" applyNumberFormat="1" applyFont="1" applyFill="1" applyBorder="1" applyAlignment="1">
      <alignment horizontal="left" vertical="center"/>
    </xf>
    <xf numFmtId="176" fontId="7" fillId="9" borderId="9" xfId="0" applyNumberFormat="1" applyFont="1" applyFill="1" applyBorder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9" borderId="0" xfId="2" applyFont="1" applyFill="1" applyAlignment="1">
      <alignment horizontal="left" vertical="center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179" fontId="8" fillId="0" borderId="0" xfId="2" applyNumberFormat="1" applyFont="1">
      <alignment vertical="center"/>
    </xf>
    <xf numFmtId="178" fontId="8" fillId="0" borderId="0" xfId="0" applyNumberFormat="1" applyFont="1" applyAlignment="1">
      <alignment horizontal="center" vertical="center"/>
    </xf>
    <xf numFmtId="176" fontId="7" fillId="7" borderId="9" xfId="0" applyNumberFormat="1" applyFont="1" applyFill="1" applyBorder="1" applyAlignment="1">
      <alignment horizontal="left" vertical="center"/>
    </xf>
    <xf numFmtId="178" fontId="11" fillId="0" borderId="0" xfId="0" applyNumberFormat="1" applyFont="1">
      <alignment vertical="center"/>
    </xf>
    <xf numFmtId="177" fontId="8" fillId="0" borderId="3" xfId="0" applyNumberFormat="1" applyFont="1" applyBorder="1" applyAlignment="1">
      <alignment horizontal="center" vertical="center"/>
    </xf>
    <xf numFmtId="177" fontId="8" fillId="3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left" vertical="center"/>
    </xf>
    <xf numFmtId="176" fontId="7" fillId="0" borderId="3" xfId="0" applyNumberFormat="1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left" vertical="center" wrapText="1"/>
    </xf>
    <xf numFmtId="176" fontId="7" fillId="0" borderId="3" xfId="2" applyNumberFormat="1" applyFont="1" applyFill="1" applyBorder="1" applyAlignment="1">
      <alignment horizontal="left" vertical="center"/>
    </xf>
    <xf numFmtId="176" fontId="7" fillId="0" borderId="3" xfId="2" applyNumberFormat="1" applyFont="1" applyBorder="1" applyAlignment="1">
      <alignment horizontal="left" vertical="center"/>
    </xf>
    <xf numFmtId="176" fontId="7" fillId="7" borderId="3" xfId="0" applyNumberFormat="1" applyFont="1" applyFill="1" applyBorder="1" applyAlignment="1">
      <alignment horizontal="center" vertical="center"/>
    </xf>
    <xf numFmtId="177" fontId="8" fillId="7" borderId="3" xfId="0" applyNumberFormat="1" applyFont="1" applyFill="1" applyBorder="1" applyAlignment="1">
      <alignment vertical="center"/>
    </xf>
    <xf numFmtId="177" fontId="8" fillId="7" borderId="3" xfId="0" applyNumberFormat="1" applyFont="1" applyFill="1" applyBorder="1" applyAlignment="1">
      <alignment horizontal="center" vertical="center"/>
    </xf>
    <xf numFmtId="176" fontId="13" fillId="13" borderId="3" xfId="0" applyNumberFormat="1" applyFont="1" applyFill="1" applyBorder="1" applyAlignment="1">
      <alignment horizontal="center" vertical="center"/>
    </xf>
    <xf numFmtId="176" fontId="13" fillId="3" borderId="28" xfId="0" applyNumberFormat="1" applyFont="1" applyFill="1" applyBorder="1" applyAlignment="1">
      <alignment horizontal="center" vertical="center"/>
    </xf>
    <xf numFmtId="177" fontId="14" fillId="12" borderId="3" xfId="0" applyNumberFormat="1" applyFont="1" applyFill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7" fontId="15" fillId="3" borderId="8" xfId="0" applyNumberFormat="1" applyFont="1" applyFill="1" applyBorder="1" applyAlignment="1">
      <alignment horizontal="center" vertical="center"/>
    </xf>
    <xf numFmtId="177" fontId="15" fillId="4" borderId="12" xfId="0" applyNumberFormat="1" applyFont="1" applyFill="1" applyBorder="1" applyAlignment="1">
      <alignment horizontal="center" vertical="center"/>
    </xf>
    <xf numFmtId="177" fontId="15" fillId="5" borderId="11" xfId="0" applyNumberFormat="1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3" xfId="1" applyNumberFormat="1" applyFont="1" applyBorder="1" applyAlignment="1">
      <alignment horizontal="center" vertical="center"/>
    </xf>
    <xf numFmtId="177" fontId="15" fillId="6" borderId="8" xfId="0" applyNumberFormat="1" applyFont="1" applyFill="1" applyBorder="1" applyAlignment="1">
      <alignment horizontal="center" vertical="center"/>
    </xf>
    <xf numFmtId="176" fontId="16" fillId="0" borderId="7" xfId="2" applyNumberFormat="1" applyFont="1" applyBorder="1" applyAlignment="1">
      <alignment horizontal="center" vertical="center"/>
    </xf>
    <xf numFmtId="177" fontId="15" fillId="0" borderId="8" xfId="2" applyNumberFormat="1" applyFont="1" applyBorder="1" applyAlignment="1">
      <alignment horizontal="center" vertical="center"/>
    </xf>
    <xf numFmtId="177" fontId="15" fillId="0" borderId="0" xfId="2" applyNumberFormat="1" applyFont="1" applyAlignment="1">
      <alignment horizontal="center" vertical="center"/>
    </xf>
    <xf numFmtId="177" fontId="15" fillId="3" borderId="8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179" fontId="15" fillId="0" borderId="0" xfId="2" applyNumberFormat="1" applyFont="1" applyAlignment="1">
      <alignment horizontal="center" vertical="center"/>
    </xf>
    <xf numFmtId="176" fontId="16" fillId="0" borderId="0" xfId="2" applyNumberFormat="1" applyFont="1" applyAlignment="1">
      <alignment horizontal="center" vertical="center"/>
    </xf>
    <xf numFmtId="177" fontId="15" fillId="4" borderId="0" xfId="2" applyNumberFormat="1" applyFont="1" applyFill="1" applyAlignment="1">
      <alignment horizontal="center" vertical="center"/>
    </xf>
    <xf numFmtId="176" fontId="16" fillId="0" borderId="11" xfId="2" applyNumberFormat="1" applyFont="1" applyBorder="1" applyAlignment="1">
      <alignment horizontal="center" vertical="center"/>
    </xf>
    <xf numFmtId="177" fontId="15" fillId="4" borderId="12" xfId="2" applyNumberFormat="1" applyFont="1" applyFill="1" applyBorder="1" applyAlignment="1">
      <alignment horizontal="center" vertical="center"/>
    </xf>
    <xf numFmtId="177" fontId="15" fillId="5" borderId="12" xfId="2" applyNumberFormat="1" applyFont="1" applyFill="1" applyBorder="1" applyAlignment="1">
      <alignment horizontal="center" vertical="center"/>
    </xf>
    <xf numFmtId="176" fontId="16" fillId="0" borderId="9" xfId="2" applyNumberFormat="1" applyFont="1" applyBorder="1" applyAlignment="1">
      <alignment horizontal="left" vertical="center"/>
    </xf>
    <xf numFmtId="177" fontId="15" fillId="8" borderId="12" xfId="0" applyNumberFormat="1" applyFont="1" applyFill="1" applyBorder="1" applyAlignment="1">
      <alignment horizontal="center" vertical="center"/>
    </xf>
    <xf numFmtId="177" fontId="15" fillId="5" borderId="12" xfId="0" applyNumberFormat="1" applyFont="1" applyFill="1" applyBorder="1" applyAlignment="1">
      <alignment horizontal="center" vertical="center"/>
    </xf>
    <xf numFmtId="177" fontId="15" fillId="3" borderId="15" xfId="0" applyNumberFormat="1" applyFont="1" applyFill="1" applyBorder="1" applyAlignment="1">
      <alignment horizontal="center" vertical="center"/>
    </xf>
    <xf numFmtId="177" fontId="15" fillId="3" borderId="27" xfId="0" applyNumberFormat="1" applyFont="1" applyFill="1" applyBorder="1" applyAlignment="1">
      <alignment horizontal="center" vertical="center"/>
    </xf>
    <xf numFmtId="177" fontId="15" fillId="3" borderId="19" xfId="0" applyNumberFormat="1" applyFont="1" applyFill="1" applyBorder="1" applyAlignment="1">
      <alignment horizontal="center" vertical="center"/>
    </xf>
    <xf numFmtId="177" fontId="15" fillId="3" borderId="26" xfId="0" applyNumberFormat="1" applyFont="1" applyFill="1" applyBorder="1" applyAlignment="1">
      <alignment horizontal="center" vertical="center"/>
    </xf>
    <xf numFmtId="177" fontId="15" fillId="7" borderId="15" xfId="0" applyNumberFormat="1" applyFont="1" applyFill="1" applyBorder="1">
      <alignment vertical="center"/>
    </xf>
    <xf numFmtId="177" fontId="15" fillId="7" borderId="27" xfId="0" applyNumberFormat="1" applyFont="1" applyFill="1" applyBorder="1">
      <alignment vertical="center"/>
    </xf>
    <xf numFmtId="177" fontId="15" fillId="7" borderId="19" xfId="0" applyNumberFormat="1" applyFont="1" applyFill="1" applyBorder="1">
      <alignment vertical="center"/>
    </xf>
    <xf numFmtId="177" fontId="15" fillId="7" borderId="26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9" fontId="8" fillId="3" borderId="0" xfId="0" applyNumberFormat="1" applyFont="1" applyFill="1">
      <alignment vertical="center"/>
    </xf>
    <xf numFmtId="0" fontId="8" fillId="3" borderId="0" xfId="0" applyFont="1" applyFill="1">
      <alignment vertical="center"/>
    </xf>
    <xf numFmtId="179" fontId="8" fillId="7" borderId="0" xfId="0" applyNumberFormat="1" applyFont="1" applyFill="1">
      <alignment vertical="center"/>
    </xf>
    <xf numFmtId="0" fontId="8" fillId="7" borderId="0" xfId="0" applyFont="1" applyFill="1">
      <alignment vertical="center"/>
    </xf>
    <xf numFmtId="0" fontId="8" fillId="0" borderId="0" xfId="0" applyFont="1">
      <alignment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3" borderId="31" xfId="0" applyNumberFormat="1" applyFont="1" applyFill="1" applyBorder="1" applyAlignment="1">
      <alignment horizontal="center" vertical="center"/>
    </xf>
    <xf numFmtId="178" fontId="8" fillId="3" borderId="0" xfId="0" applyNumberFormat="1" applyFont="1" applyFill="1">
      <alignment vertical="center"/>
    </xf>
    <xf numFmtId="178" fontId="8" fillId="7" borderId="0" xfId="0" applyNumberFormat="1" applyFont="1" applyFill="1">
      <alignment vertical="center"/>
    </xf>
    <xf numFmtId="177" fontId="15" fillId="3" borderId="29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7" fontId="15" fillId="14" borderId="12" xfId="0" applyNumberFormat="1" applyFont="1" applyFill="1" applyBorder="1" applyAlignment="1">
      <alignment horizontal="center" vertical="center"/>
    </xf>
    <xf numFmtId="177" fontId="8" fillId="0" borderId="32" xfId="0" applyNumberFormat="1" applyFont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2" xfId="1" applyNumberFormat="1" applyFont="1" applyBorder="1" applyAlignment="1">
      <alignment horizontal="center" vertical="center"/>
    </xf>
    <xf numFmtId="177" fontId="15" fillId="0" borderId="31" xfId="2" applyNumberFormat="1" applyFont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4" borderId="0" xfId="0" applyNumberFormat="1" applyFont="1" applyFill="1" applyAlignment="1">
      <alignment horizontal="center" vertical="center"/>
    </xf>
    <xf numFmtId="177" fontId="15" fillId="5" borderId="0" xfId="0" applyNumberFormat="1" applyFont="1" applyFill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5" borderId="8" xfId="2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left" vertical="center"/>
    </xf>
    <xf numFmtId="177" fontId="8" fillId="5" borderId="0" xfId="0" applyNumberFormat="1" applyFont="1" applyFill="1" applyAlignment="1">
      <alignment horizontal="center" vertical="center"/>
    </xf>
    <xf numFmtId="176" fontId="17" fillId="0" borderId="3" xfId="2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6" fontId="17" fillId="3" borderId="28" xfId="0" applyNumberFormat="1" applyFont="1" applyFill="1" applyBorder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176" fontId="17" fillId="3" borderId="3" xfId="0" applyNumberFormat="1" applyFont="1" applyFill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77" fontId="17" fillId="10" borderId="3" xfId="1" applyNumberFormat="1" applyFont="1" applyFill="1" applyBorder="1" applyAlignment="1">
      <alignment horizontal="center" vertical="center"/>
    </xf>
    <xf numFmtId="179" fontId="18" fillId="0" borderId="0" xfId="2" applyNumberFormat="1" applyFont="1" applyAlignment="1">
      <alignment horizontal="center" vertical="center"/>
    </xf>
    <xf numFmtId="176" fontId="17" fillId="10" borderId="3" xfId="0" applyNumberFormat="1" applyFont="1" applyFill="1" applyBorder="1" applyAlignment="1">
      <alignment horizontal="center" vertical="center"/>
    </xf>
    <xf numFmtId="177" fontId="15" fillId="8" borderId="8" xfId="0" applyNumberFormat="1" applyFont="1" applyFill="1" applyBorder="1" applyAlignment="1">
      <alignment horizontal="center" vertical="center"/>
    </xf>
    <xf numFmtId="176" fontId="17" fillId="10" borderId="3" xfId="0" applyNumberFormat="1" applyFont="1" applyFill="1" applyBorder="1" applyAlignment="1">
      <alignment horizontal="center" vertical="center"/>
    </xf>
    <xf numFmtId="176" fontId="17" fillId="10" borderId="3" xfId="0" applyNumberFormat="1" applyFont="1" applyFill="1" applyBorder="1" applyAlignment="1">
      <alignment horizontal="center" vertical="center"/>
    </xf>
    <xf numFmtId="176" fontId="17" fillId="1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left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3" xfId="2" applyNumberFormat="1" applyFont="1" applyFill="1" applyBorder="1" applyAlignment="1">
      <alignment horizontal="left" vertical="center"/>
    </xf>
    <xf numFmtId="0" fontId="17" fillId="11" borderId="3" xfId="0" applyFont="1" applyFill="1" applyBorder="1" applyAlignment="1">
      <alignment horizontal="center" vertical="center"/>
    </xf>
    <xf numFmtId="176" fontId="17" fillId="1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left" vertical="center"/>
    </xf>
    <xf numFmtId="176" fontId="7" fillId="0" borderId="3" xfId="2" applyNumberFormat="1" applyFont="1" applyFill="1" applyBorder="1" applyAlignment="1">
      <alignment horizontal="left" vertical="center"/>
    </xf>
    <xf numFmtId="176" fontId="12" fillId="0" borderId="3" xfId="0" applyNumberFormat="1" applyFont="1" applyFill="1" applyBorder="1" applyAlignment="1">
      <alignment horizontal="left" vertical="center"/>
    </xf>
    <xf numFmtId="176" fontId="7" fillId="2" borderId="3" xfId="0" applyNumberFormat="1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left" vertical="center"/>
    </xf>
    <xf numFmtId="176" fontId="10" fillId="7" borderId="3" xfId="0" applyNumberFormat="1" applyFont="1" applyFill="1" applyBorder="1" applyAlignment="1">
      <alignment horizontal="left" vertical="center"/>
    </xf>
    <xf numFmtId="176" fontId="10" fillId="3" borderId="3" xfId="0" applyNumberFormat="1" applyFont="1" applyFill="1" applyBorder="1" applyAlignment="1">
      <alignment horizontal="left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9" borderId="6" xfId="2" applyNumberFormat="1" applyFont="1" applyFill="1" applyBorder="1" applyAlignment="1">
      <alignment horizontal="left" vertical="center"/>
    </xf>
    <xf numFmtId="176" fontId="7" fillId="9" borderId="9" xfId="2" applyNumberFormat="1" applyFont="1" applyFill="1" applyBorder="1" applyAlignment="1">
      <alignment horizontal="left" vertical="center"/>
    </xf>
    <xf numFmtId="176" fontId="7" fillId="9" borderId="10" xfId="2" applyNumberFormat="1" applyFont="1" applyFill="1" applyBorder="1" applyAlignment="1">
      <alignment horizontal="left" vertical="center"/>
    </xf>
    <xf numFmtId="176" fontId="7" fillId="0" borderId="6" xfId="2" applyNumberFormat="1" applyFont="1" applyFill="1" applyBorder="1" applyAlignment="1">
      <alignment horizontal="left" vertical="center"/>
    </xf>
    <xf numFmtId="176" fontId="7" fillId="0" borderId="9" xfId="2" applyNumberFormat="1" applyFont="1" applyFill="1" applyBorder="1" applyAlignment="1">
      <alignment horizontal="left" vertical="center"/>
    </xf>
    <xf numFmtId="176" fontId="7" fillId="0" borderId="10" xfId="2" applyNumberFormat="1" applyFont="1" applyFill="1" applyBorder="1" applyAlignment="1">
      <alignment horizontal="left" vertical="center"/>
    </xf>
    <xf numFmtId="176" fontId="9" fillId="0" borderId="6" xfId="2" applyNumberFormat="1" applyFont="1" applyFill="1" applyBorder="1" applyAlignment="1">
      <alignment horizontal="left" vertical="center"/>
    </xf>
    <xf numFmtId="176" fontId="9" fillId="0" borderId="9" xfId="2" applyNumberFormat="1" applyFont="1" applyFill="1" applyBorder="1" applyAlignment="1">
      <alignment horizontal="left" vertical="center"/>
    </xf>
    <xf numFmtId="176" fontId="9" fillId="0" borderId="10" xfId="2" applyNumberFormat="1" applyFont="1" applyFill="1" applyBorder="1" applyAlignment="1">
      <alignment horizontal="left" vertical="center"/>
    </xf>
    <xf numFmtId="176" fontId="17" fillId="2" borderId="1" xfId="2" applyNumberFormat="1" applyFont="1" applyFill="1" applyBorder="1" applyAlignment="1">
      <alignment horizontal="center" vertical="center"/>
    </xf>
    <xf numFmtId="176" fontId="17" fillId="2" borderId="2" xfId="2" applyNumberFormat="1" applyFont="1" applyFill="1" applyBorder="1" applyAlignment="1">
      <alignment horizontal="center" vertical="center"/>
    </xf>
    <xf numFmtId="176" fontId="17" fillId="0" borderId="4" xfId="2" applyNumberFormat="1" applyFont="1" applyBorder="1" applyAlignment="1">
      <alignment horizontal="center" vertical="center"/>
    </xf>
    <xf numFmtId="176" fontId="17" fillId="0" borderId="5" xfId="2" applyNumberFormat="1" applyFont="1" applyBorder="1" applyAlignment="1">
      <alignment horizontal="center" vertical="center"/>
    </xf>
    <xf numFmtId="176" fontId="10" fillId="9" borderId="14" xfId="0" applyNumberFormat="1" applyFont="1" applyFill="1" applyBorder="1" applyAlignment="1">
      <alignment horizontal="left" vertical="center"/>
    </xf>
    <xf numFmtId="176" fontId="10" fillId="9" borderId="16" xfId="0" applyNumberFormat="1" applyFont="1" applyFill="1" applyBorder="1" applyAlignment="1">
      <alignment horizontal="left" vertical="center"/>
    </xf>
    <xf numFmtId="176" fontId="10" fillId="9" borderId="21" xfId="0" applyNumberFormat="1" applyFont="1" applyFill="1" applyBorder="1" applyAlignment="1">
      <alignment horizontal="left" vertical="center"/>
    </xf>
    <xf numFmtId="176" fontId="10" fillId="9" borderId="25" xfId="0" applyNumberFormat="1" applyFont="1" applyFill="1" applyBorder="1" applyAlignment="1">
      <alignment horizontal="left" vertical="center"/>
    </xf>
    <xf numFmtId="176" fontId="16" fillId="8" borderId="6" xfId="2" applyNumberFormat="1" applyFont="1" applyFill="1" applyBorder="1" applyAlignment="1">
      <alignment horizontal="left" vertical="center"/>
    </xf>
    <xf numFmtId="176" fontId="16" fillId="8" borderId="9" xfId="2" applyNumberFormat="1" applyFont="1" applyFill="1" applyBorder="1" applyAlignment="1">
      <alignment horizontal="left" vertical="center"/>
    </xf>
    <xf numFmtId="176" fontId="16" fillId="8" borderId="10" xfId="2" applyNumberFormat="1" applyFont="1" applyFill="1" applyBorder="1" applyAlignment="1">
      <alignment horizontal="left" vertical="center"/>
    </xf>
    <xf numFmtId="176" fontId="7" fillId="9" borderId="6" xfId="0" applyNumberFormat="1" applyFont="1" applyFill="1" applyBorder="1" applyAlignment="1">
      <alignment horizontal="left" vertical="center"/>
    </xf>
    <xf numFmtId="176" fontId="7" fillId="9" borderId="9" xfId="0" applyNumberFormat="1" applyFont="1" applyFill="1" applyBorder="1" applyAlignment="1">
      <alignment horizontal="left" vertical="center"/>
    </xf>
    <xf numFmtId="176" fontId="7" fillId="9" borderId="10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10" fillId="7" borderId="14" xfId="0" applyNumberFormat="1" applyFont="1" applyFill="1" applyBorder="1" applyAlignment="1">
      <alignment horizontal="left" vertical="center"/>
    </xf>
    <xf numFmtId="176" fontId="10" fillId="7" borderId="16" xfId="0" applyNumberFormat="1" applyFont="1" applyFill="1" applyBorder="1" applyAlignment="1">
      <alignment horizontal="left" vertical="center"/>
    </xf>
    <xf numFmtId="176" fontId="10" fillId="7" borderId="21" xfId="0" applyNumberFormat="1" applyFont="1" applyFill="1" applyBorder="1" applyAlignment="1">
      <alignment horizontal="left" vertical="center"/>
    </xf>
    <xf numFmtId="176" fontId="10" fillId="3" borderId="14" xfId="0" applyNumberFormat="1" applyFont="1" applyFill="1" applyBorder="1" applyAlignment="1">
      <alignment horizontal="left" vertical="center"/>
    </xf>
    <xf numFmtId="176" fontId="10" fillId="3" borderId="16" xfId="0" applyNumberFormat="1" applyFont="1" applyFill="1" applyBorder="1" applyAlignment="1">
      <alignment horizontal="left" vertical="center"/>
    </xf>
    <xf numFmtId="176" fontId="10" fillId="3" borderId="25" xfId="0" applyNumberFormat="1" applyFont="1" applyFill="1" applyBorder="1" applyAlignment="1">
      <alignment horizontal="left" vertical="center"/>
    </xf>
    <xf numFmtId="176" fontId="7" fillId="8" borderId="6" xfId="0" applyNumberFormat="1" applyFont="1" applyFill="1" applyBorder="1" applyAlignment="1">
      <alignment horizontal="left" vertical="center"/>
    </xf>
    <xf numFmtId="176" fontId="7" fillId="8" borderId="9" xfId="0" applyNumberFormat="1" applyFont="1" applyFill="1" applyBorder="1" applyAlignment="1">
      <alignment horizontal="left" vertical="center"/>
    </xf>
    <xf numFmtId="176" fontId="7" fillId="8" borderId="10" xfId="0" applyNumberFormat="1" applyFont="1" applyFill="1" applyBorder="1" applyAlignment="1">
      <alignment horizontal="left" vertical="center"/>
    </xf>
    <xf numFmtId="176" fontId="12" fillId="0" borderId="31" xfId="0" applyNumberFormat="1" applyFont="1" applyFill="1" applyBorder="1" applyAlignment="1">
      <alignment horizontal="left" vertical="center"/>
    </xf>
    <xf numFmtId="176" fontId="12" fillId="0" borderId="8" xfId="0" applyNumberFormat="1" applyFont="1" applyFill="1" applyBorder="1" applyAlignment="1">
      <alignment horizontal="left" vertical="center"/>
    </xf>
    <xf numFmtId="176" fontId="12" fillId="0" borderId="29" xfId="0" applyNumberFormat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left" vertical="center"/>
    </xf>
    <xf numFmtId="176" fontId="7" fillId="0" borderId="8" xfId="0" applyNumberFormat="1" applyFont="1" applyFill="1" applyBorder="1" applyAlignment="1">
      <alignment horizontal="left" vertical="center"/>
    </xf>
    <xf numFmtId="176" fontId="7" fillId="0" borderId="29" xfId="0" applyNumberFormat="1" applyFont="1" applyFill="1" applyBorder="1" applyAlignment="1">
      <alignment horizontal="left" vertical="center"/>
    </xf>
  </cellXfs>
  <cellStyles count="5">
    <cellStyle name="常规" xfId="0" builtinId="0"/>
    <cellStyle name="常规 2" xfId="2" xr:uid="{00000000-0005-0000-0000-000001000000}"/>
    <cellStyle name="常规 3" xfId="1" xr:uid="{00000000-0005-0000-0000-000002000000}"/>
    <cellStyle name="常规 3 2" xfId="4" xr:uid="{00000000-0005-0000-0000-000003000000}"/>
    <cellStyle name="常规 4" xfId="3" xr:uid="{00000000-0005-0000-0000-000004000000}"/>
  </cellStyles>
  <dxfs count="129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  <color rgb="FFFFFF97"/>
      <color rgb="FFADDB7B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306"/>
  <sheetViews>
    <sheetView tabSelected="1" zoomScale="55" zoomScaleNormal="55" workbookViewId="0">
      <selection activeCell="AJ3" sqref="AJ3"/>
    </sheetView>
  </sheetViews>
  <sheetFormatPr defaultColWidth="9" defaultRowHeight="15.5" x14ac:dyDescent="0.3"/>
  <cols>
    <col min="1" max="1" width="51.75" style="43" bestFit="1" customWidth="1"/>
    <col min="2" max="2" width="9" style="43"/>
    <col min="3" max="3" width="15.25" style="43" bestFit="1" customWidth="1"/>
    <col min="4" max="4" width="10.58203125" style="43" bestFit="1" customWidth="1"/>
    <col min="5" max="5" width="8.83203125" style="43" bestFit="1" customWidth="1"/>
    <col min="6" max="6" width="9.08203125" style="43" bestFit="1" customWidth="1"/>
    <col min="7" max="8" width="9.33203125" style="43" bestFit="1" customWidth="1"/>
    <col min="9" max="9" width="10.08203125" style="43" bestFit="1" customWidth="1"/>
    <col min="10" max="11" width="10.75" style="43" bestFit="1" customWidth="1"/>
    <col min="12" max="17" width="11.33203125" style="43" bestFit="1" customWidth="1"/>
    <col min="18" max="19" width="10.75" style="43" bestFit="1" customWidth="1"/>
    <col min="20" max="21" width="10.33203125" style="43" bestFit="1" customWidth="1"/>
    <col min="22" max="22" width="8.83203125" style="43" bestFit="1" customWidth="1"/>
    <col min="23" max="23" width="9.08203125" style="43" bestFit="1" customWidth="1"/>
    <col min="24" max="25" width="9.33203125" style="43" bestFit="1" customWidth="1"/>
    <col min="26" max="26" width="10.08203125" style="43" bestFit="1" customWidth="1"/>
    <col min="27" max="28" width="10.75" style="43" bestFit="1" customWidth="1"/>
    <col min="29" max="34" width="11.33203125" style="43" bestFit="1" customWidth="1"/>
    <col min="35" max="36" width="10.75" style="43" bestFit="1" customWidth="1"/>
    <col min="37" max="38" width="10.33203125" style="43" bestFit="1" customWidth="1"/>
    <col min="39" max="39" width="5.5" style="43" bestFit="1" customWidth="1"/>
    <col min="40" max="41" width="13.83203125" style="50" bestFit="1" customWidth="1"/>
    <col min="42" max="16384" width="9" style="43"/>
  </cols>
  <sheetData>
    <row r="1" spans="1:41" s="3" customFormat="1" ht="14.25" customHeight="1" thickBot="1" x14ac:dyDescent="0.35">
      <c r="A1" s="155" t="s">
        <v>0</v>
      </c>
      <c r="B1" s="155"/>
      <c r="C1" s="148" t="s">
        <v>1</v>
      </c>
      <c r="D1" s="74" t="s">
        <v>122</v>
      </c>
      <c r="E1" s="151" t="s">
        <v>112</v>
      </c>
      <c r="F1" s="151"/>
      <c r="G1" s="151"/>
      <c r="H1" s="151"/>
      <c r="I1" s="146" t="s">
        <v>112</v>
      </c>
      <c r="J1" s="150" t="s">
        <v>113</v>
      </c>
      <c r="K1" s="150"/>
      <c r="L1" s="150"/>
      <c r="M1" s="150"/>
      <c r="N1" s="135" t="s">
        <v>113</v>
      </c>
      <c r="O1" s="150" t="s">
        <v>114</v>
      </c>
      <c r="P1" s="150"/>
      <c r="Q1" s="150"/>
      <c r="R1" s="150"/>
      <c r="S1" s="150"/>
      <c r="T1" s="135" t="s">
        <v>114</v>
      </c>
      <c r="U1" s="136" t="s">
        <v>115</v>
      </c>
      <c r="V1" s="151" t="s">
        <v>127</v>
      </c>
      <c r="W1" s="151"/>
      <c r="X1" s="151"/>
      <c r="Y1" s="151"/>
      <c r="Z1" s="146" t="s">
        <v>127</v>
      </c>
      <c r="AA1" s="150" t="s">
        <v>128</v>
      </c>
      <c r="AB1" s="150"/>
      <c r="AC1" s="150"/>
      <c r="AD1" s="150"/>
      <c r="AE1" s="135" t="s">
        <v>128</v>
      </c>
      <c r="AF1" s="150" t="s">
        <v>129</v>
      </c>
      <c r="AG1" s="150"/>
      <c r="AH1" s="150"/>
      <c r="AI1" s="150"/>
      <c r="AJ1" s="150"/>
      <c r="AK1" s="135" t="s">
        <v>129</v>
      </c>
      <c r="AL1" s="136" t="s">
        <v>130</v>
      </c>
      <c r="AN1" s="2" t="s">
        <v>115</v>
      </c>
      <c r="AO1" s="2" t="s">
        <v>130</v>
      </c>
    </row>
    <row r="2" spans="1:41" s="3" customFormat="1" ht="17.149999999999999" customHeight="1" thickBot="1" x14ac:dyDescent="0.35">
      <c r="A2" s="159" t="s">
        <v>2</v>
      </c>
      <c r="B2" s="159"/>
      <c r="C2" s="148" t="s">
        <v>3</v>
      </c>
      <c r="D2" s="74" t="s">
        <v>4</v>
      </c>
      <c r="E2" s="139"/>
      <c r="F2" s="139" t="s">
        <v>123</v>
      </c>
      <c r="G2" s="139">
        <v>44847</v>
      </c>
      <c r="H2" s="139">
        <v>44851</v>
      </c>
      <c r="I2" s="140" t="s">
        <v>70</v>
      </c>
      <c r="J2" s="139">
        <v>44858</v>
      </c>
      <c r="K2" s="139">
        <v>44865</v>
      </c>
      <c r="L2" s="139">
        <v>44872</v>
      </c>
      <c r="M2" s="139">
        <v>44879</v>
      </c>
      <c r="N2" s="135" t="s">
        <v>86</v>
      </c>
      <c r="O2" s="139">
        <v>44886</v>
      </c>
      <c r="P2" s="139">
        <v>44893</v>
      </c>
      <c r="Q2" s="139">
        <v>44900</v>
      </c>
      <c r="R2" s="139">
        <v>44907</v>
      </c>
      <c r="S2" s="139">
        <v>44914</v>
      </c>
      <c r="T2" s="135" t="s">
        <v>86</v>
      </c>
      <c r="U2" s="136" t="s">
        <v>0</v>
      </c>
      <c r="V2" s="139">
        <v>44921</v>
      </c>
      <c r="W2" s="139">
        <v>44928</v>
      </c>
      <c r="X2" s="139">
        <v>44935</v>
      </c>
      <c r="Y2" s="139">
        <v>44942</v>
      </c>
      <c r="Z2" s="140" t="s">
        <v>70</v>
      </c>
      <c r="AA2" s="139">
        <v>44949</v>
      </c>
      <c r="AB2" s="139">
        <v>44956</v>
      </c>
      <c r="AC2" s="139">
        <v>44963</v>
      </c>
      <c r="AD2" s="139">
        <v>44970</v>
      </c>
      <c r="AE2" s="135" t="s">
        <v>86</v>
      </c>
      <c r="AF2" s="139">
        <v>44977</v>
      </c>
      <c r="AG2" s="139">
        <v>44984</v>
      </c>
      <c r="AH2" s="139">
        <v>44991</v>
      </c>
      <c r="AI2" s="139">
        <v>44998</v>
      </c>
      <c r="AJ2" s="139">
        <v>45005</v>
      </c>
      <c r="AK2" s="135" t="s">
        <v>86</v>
      </c>
      <c r="AL2" s="136" t="s">
        <v>0</v>
      </c>
      <c r="AN2" s="44"/>
      <c r="AO2" s="44"/>
    </row>
    <row r="3" spans="1:41" s="45" customFormat="1" ht="16" thickBot="1" x14ac:dyDescent="0.35">
      <c r="A3" s="199" t="s">
        <v>11</v>
      </c>
      <c r="B3" s="148" t="s">
        <v>5</v>
      </c>
      <c r="C3" s="77"/>
      <c r="D3" s="77"/>
      <c r="E3" s="77"/>
      <c r="F3" s="78"/>
      <c r="G3" s="78"/>
      <c r="H3" s="78"/>
      <c r="I3" s="77">
        <f>SUM(E3:H3)</f>
        <v>0</v>
      </c>
      <c r="J3" s="78"/>
      <c r="K3" s="79">
        <v>-1986</v>
      </c>
      <c r="L3" s="78">
        <v>0</v>
      </c>
      <c r="M3" s="79">
        <v>0</v>
      </c>
      <c r="N3" s="77">
        <f>SUM(J3:M3)</f>
        <v>-1986</v>
      </c>
      <c r="O3" s="79">
        <v>0</v>
      </c>
      <c r="P3" s="78">
        <v>0</v>
      </c>
      <c r="Q3" s="78">
        <v>0</v>
      </c>
      <c r="R3" s="78">
        <v>0</v>
      </c>
      <c r="S3" s="78">
        <v>0</v>
      </c>
      <c r="T3" s="77">
        <f>SUM(O3:S3)</f>
        <v>0</v>
      </c>
      <c r="U3" s="80">
        <f>T3+N3+I3+D7</f>
        <v>1343</v>
      </c>
      <c r="V3" s="77">
        <v>0</v>
      </c>
      <c r="W3" s="78">
        <v>0</v>
      </c>
      <c r="X3" s="78">
        <v>0</v>
      </c>
      <c r="Y3" s="78">
        <v>0</v>
      </c>
      <c r="Z3" s="77">
        <f>SUM(V3:Y3)</f>
        <v>0</v>
      </c>
      <c r="AA3" s="78">
        <v>0</v>
      </c>
      <c r="AB3" s="79">
        <v>0</v>
      </c>
      <c r="AC3" s="78">
        <v>0</v>
      </c>
      <c r="AD3" s="79">
        <v>0</v>
      </c>
      <c r="AE3" s="77">
        <f>SUM(AA3:AD3)</f>
        <v>0</v>
      </c>
      <c r="AF3" s="79">
        <v>0</v>
      </c>
      <c r="AG3" s="78">
        <v>0</v>
      </c>
      <c r="AH3" s="78">
        <v>0</v>
      </c>
      <c r="AI3" s="78">
        <v>0</v>
      </c>
      <c r="AJ3" s="78">
        <v>0</v>
      </c>
      <c r="AK3" s="77">
        <f>SUM(AF3:AJ3)</f>
        <v>0</v>
      </c>
      <c r="AL3" s="80">
        <f>AK3+AE3+Z3</f>
        <v>0</v>
      </c>
      <c r="AM3" s="45">
        <v>16</v>
      </c>
      <c r="AN3" s="46">
        <f t="shared" ref="AN3:AN66" si="0">AM3*U3</f>
        <v>21488</v>
      </c>
      <c r="AO3" s="46">
        <f>AL3*AM3</f>
        <v>0</v>
      </c>
    </row>
    <row r="4" spans="1:41" s="45" customFormat="1" ht="16" thickBot="1" x14ac:dyDescent="0.35">
      <c r="A4" s="200"/>
      <c r="B4" s="148" t="s">
        <v>102</v>
      </c>
      <c r="C4" s="77"/>
      <c r="D4" s="77"/>
      <c r="E4" s="77"/>
      <c r="F4" s="78"/>
      <c r="G4" s="79"/>
      <c r="H4" s="78"/>
      <c r="I4" s="77"/>
      <c r="J4" s="79"/>
      <c r="K4" s="79">
        <v>0</v>
      </c>
      <c r="L4" s="78">
        <v>0</v>
      </c>
      <c r="M4" s="79">
        <v>0</v>
      </c>
      <c r="N4" s="77"/>
      <c r="O4" s="79">
        <v>0</v>
      </c>
      <c r="P4" s="78">
        <v>0</v>
      </c>
      <c r="Q4" s="79">
        <v>0</v>
      </c>
      <c r="R4" s="79">
        <v>0</v>
      </c>
      <c r="S4" s="79">
        <v>0</v>
      </c>
      <c r="T4" s="77"/>
      <c r="U4" s="80"/>
      <c r="V4" s="77">
        <v>0</v>
      </c>
      <c r="W4" s="78">
        <v>0</v>
      </c>
      <c r="X4" s="79">
        <v>0</v>
      </c>
      <c r="Y4" s="78">
        <v>0</v>
      </c>
      <c r="Z4" s="77"/>
      <c r="AA4" s="79">
        <v>0</v>
      </c>
      <c r="AB4" s="79">
        <v>0</v>
      </c>
      <c r="AC4" s="78">
        <v>0</v>
      </c>
      <c r="AD4" s="79">
        <v>0</v>
      </c>
      <c r="AE4" s="77"/>
      <c r="AF4" s="79">
        <v>0</v>
      </c>
      <c r="AG4" s="78">
        <v>0</v>
      </c>
      <c r="AH4" s="79">
        <v>0</v>
      </c>
      <c r="AI4" s="79">
        <v>0</v>
      </c>
      <c r="AJ4" s="79">
        <v>0</v>
      </c>
      <c r="AK4" s="77"/>
      <c r="AL4" s="80"/>
      <c r="AN4" s="46">
        <f t="shared" si="0"/>
        <v>0</v>
      </c>
      <c r="AO4" s="46">
        <f t="shared" ref="AO4:AO67" si="1">AL4*AM4</f>
        <v>0</v>
      </c>
    </row>
    <row r="5" spans="1:41" s="45" customFormat="1" ht="16" thickBot="1" x14ac:dyDescent="0.35">
      <c r="A5" s="200"/>
      <c r="B5" s="148" t="s">
        <v>10</v>
      </c>
      <c r="C5" s="77">
        <v>0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80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80"/>
      <c r="AN5" s="46">
        <f t="shared" si="0"/>
        <v>0</v>
      </c>
      <c r="AO5" s="46">
        <f t="shared" si="1"/>
        <v>0</v>
      </c>
    </row>
    <row r="6" spans="1:41" s="45" customFormat="1" ht="16" thickBot="1" x14ac:dyDescent="0.35">
      <c r="A6" s="200"/>
      <c r="B6" s="148" t="s">
        <v>7</v>
      </c>
      <c r="C6" s="77"/>
      <c r="D6" s="77"/>
      <c r="E6" s="79">
        <f>E5+E4</f>
        <v>0</v>
      </c>
      <c r="F6" s="79">
        <f>F5+F4</f>
        <v>0</v>
      </c>
      <c r="G6" s="79">
        <f t="shared" ref="G6" si="2">G5+G4</f>
        <v>0</v>
      </c>
      <c r="H6" s="79">
        <f>H5+H4</f>
        <v>0</v>
      </c>
      <c r="I6" s="77">
        <f>SUM(E6:H6)</f>
        <v>0</v>
      </c>
      <c r="J6" s="79">
        <f>J5+J4</f>
        <v>0</v>
      </c>
      <c r="K6" s="79">
        <f>K5+K4</f>
        <v>0</v>
      </c>
      <c r="L6" s="79">
        <f>L5+L4</f>
        <v>0</v>
      </c>
      <c r="M6" s="79">
        <f>M5+M4</f>
        <v>0</v>
      </c>
      <c r="N6" s="77">
        <f>SUM(J6:M6)</f>
        <v>0</v>
      </c>
      <c r="O6" s="79">
        <f>O5+O4</f>
        <v>0</v>
      </c>
      <c r="P6" s="79">
        <f>P5+P4</f>
        <v>0</v>
      </c>
      <c r="Q6" s="79">
        <f>Q5+Q4</f>
        <v>0</v>
      </c>
      <c r="R6" s="79">
        <f>R5+R4</f>
        <v>0</v>
      </c>
      <c r="S6" s="79">
        <f>S5+S4</f>
        <v>0</v>
      </c>
      <c r="T6" s="77">
        <f>SUM(O6:S6)</f>
        <v>0</v>
      </c>
      <c r="U6" s="80">
        <f>T6+N6+I6+D7</f>
        <v>3329</v>
      </c>
      <c r="V6" s="79">
        <f>V5+V4</f>
        <v>0</v>
      </c>
      <c r="W6" s="79">
        <f>W5+W4</f>
        <v>0</v>
      </c>
      <c r="X6" s="79">
        <f t="shared" ref="X6" si="3">X5+X4</f>
        <v>0</v>
      </c>
      <c r="Y6" s="79">
        <f>Y5+Y4</f>
        <v>0</v>
      </c>
      <c r="Z6" s="77">
        <f>SUM(V6:Y6)</f>
        <v>0</v>
      </c>
      <c r="AA6" s="79">
        <f>AA5+AA4</f>
        <v>0</v>
      </c>
      <c r="AB6" s="79">
        <f>AB5+AB4</f>
        <v>0</v>
      </c>
      <c r="AC6" s="79">
        <f>AC5+AC4</f>
        <v>0</v>
      </c>
      <c r="AD6" s="79">
        <f>AD5+AD4</f>
        <v>0</v>
      </c>
      <c r="AE6" s="77">
        <f>SUM(AA6:AD6)</f>
        <v>0</v>
      </c>
      <c r="AF6" s="79">
        <f>AF5+AF4</f>
        <v>0</v>
      </c>
      <c r="AG6" s="79">
        <f>AG5+AG4</f>
        <v>0</v>
      </c>
      <c r="AH6" s="79">
        <f>AH5+AH4</f>
        <v>0</v>
      </c>
      <c r="AI6" s="79">
        <f>AI5+AI4</f>
        <v>0</v>
      </c>
      <c r="AJ6" s="79">
        <f>AJ5+AJ4</f>
        <v>0</v>
      </c>
      <c r="AK6" s="77">
        <f>SUM(AF6:AJ6)</f>
        <v>0</v>
      </c>
      <c r="AL6" s="80">
        <f>AK6+AE6+Z6</f>
        <v>0</v>
      </c>
      <c r="AN6" s="46">
        <f t="shared" si="0"/>
        <v>0</v>
      </c>
      <c r="AO6" s="46">
        <f t="shared" si="1"/>
        <v>0</v>
      </c>
    </row>
    <row r="7" spans="1:41" s="45" customFormat="1" ht="16" thickBot="1" x14ac:dyDescent="0.35">
      <c r="A7" s="201"/>
      <c r="B7" s="148" t="s">
        <v>8</v>
      </c>
      <c r="C7" s="81">
        <v>1986</v>
      </c>
      <c r="D7" s="120">
        <v>3329</v>
      </c>
      <c r="E7" s="79">
        <f>E6-E3</f>
        <v>0</v>
      </c>
      <c r="F7" s="79">
        <f>E7+F6-F3</f>
        <v>0</v>
      </c>
      <c r="G7" s="79">
        <f>F7+G6-G3</f>
        <v>0</v>
      </c>
      <c r="H7" s="79">
        <f>F7+H6-H3</f>
        <v>0</v>
      </c>
      <c r="I7" s="77">
        <f>I6-I3</f>
        <v>0</v>
      </c>
      <c r="J7" s="79">
        <f>I7+J6-J3</f>
        <v>0</v>
      </c>
      <c r="K7" s="79">
        <f>J7+K6-K3</f>
        <v>1986</v>
      </c>
      <c r="L7" s="79">
        <f>K7+L6-L3</f>
        <v>1986</v>
      </c>
      <c r="M7" s="79">
        <f>L7+M6-M3</f>
        <v>1986</v>
      </c>
      <c r="N7" s="77">
        <f>I7+N6-N3</f>
        <v>1986</v>
      </c>
      <c r="O7" s="79">
        <f>N7+O6-O3</f>
        <v>1986</v>
      </c>
      <c r="P7" s="79">
        <f>O7+P6-P3</f>
        <v>1986</v>
      </c>
      <c r="Q7" s="79">
        <f>P7+Q6-Q3</f>
        <v>1986</v>
      </c>
      <c r="R7" s="79">
        <f t="shared" ref="R7:S7" si="4">Q7+R6-R3</f>
        <v>1986</v>
      </c>
      <c r="S7" s="79">
        <f t="shared" si="4"/>
        <v>1986</v>
      </c>
      <c r="T7" s="77">
        <f>N7+T6-T3</f>
        <v>1986</v>
      </c>
      <c r="U7" s="80">
        <f>U6-U3</f>
        <v>1986</v>
      </c>
      <c r="V7" s="79">
        <f>U7+V6-V3</f>
        <v>1986</v>
      </c>
      <c r="W7" s="79">
        <f>V7+W6-W3</f>
        <v>1986</v>
      </c>
      <c r="X7" s="79">
        <f>W7+X6-X3</f>
        <v>1986</v>
      </c>
      <c r="Y7" s="79">
        <f>W7+Y6-Y3</f>
        <v>1986</v>
      </c>
      <c r="Z7" s="77">
        <f>T7+Z6-Z3</f>
        <v>1986</v>
      </c>
      <c r="AA7" s="79">
        <f>Z7+AA6-AA3</f>
        <v>1986</v>
      </c>
      <c r="AB7" s="79">
        <f>AA7+AB6-AB3</f>
        <v>1986</v>
      </c>
      <c r="AC7" s="79">
        <f>AB7+AC6-AC3</f>
        <v>1986</v>
      </c>
      <c r="AD7" s="79">
        <f>AC7+AD6-AD3</f>
        <v>1986</v>
      </c>
      <c r="AE7" s="77">
        <f>Z7+AE6-AE3</f>
        <v>1986</v>
      </c>
      <c r="AF7" s="79">
        <f>AE7+AF6-AF3</f>
        <v>1986</v>
      </c>
      <c r="AG7" s="79">
        <f>AF7+AG6-AG3</f>
        <v>1986</v>
      </c>
      <c r="AH7" s="79">
        <f>AG7+AH6-AH3</f>
        <v>1986</v>
      </c>
      <c r="AI7" s="79">
        <f t="shared" ref="AI7:AJ7" si="5">AH7+AI6-AI3</f>
        <v>1986</v>
      </c>
      <c r="AJ7" s="79">
        <f t="shared" si="5"/>
        <v>1986</v>
      </c>
      <c r="AK7" s="77">
        <f>AE7+AK6-AK3</f>
        <v>1986</v>
      </c>
      <c r="AL7" s="80">
        <f>T7+AL6-AL3</f>
        <v>1986</v>
      </c>
      <c r="AN7" s="46">
        <f t="shared" si="0"/>
        <v>0</v>
      </c>
      <c r="AO7" s="46">
        <f t="shared" si="1"/>
        <v>0</v>
      </c>
    </row>
    <row r="8" spans="1:41" s="45" customFormat="1" ht="16" thickBot="1" x14ac:dyDescent="0.35">
      <c r="A8" s="147"/>
      <c r="B8" s="148" t="s">
        <v>9</v>
      </c>
      <c r="C8" s="77"/>
      <c r="D8" s="77"/>
      <c r="E8" s="82" t="e">
        <f>E7/(SUM(F3+H3+J3+G3)/20)*1000</f>
        <v>#DIV/0!</v>
      </c>
      <c r="F8" s="82">
        <f>F7/(SUM(G3+K3+J3+H3)/20)*1000</f>
        <v>0</v>
      </c>
      <c r="G8" s="82">
        <f>G7/(SUM(H3+J3+K3+L3)/20)*1000</f>
        <v>0</v>
      </c>
      <c r="H8" s="82">
        <f>H7/(SUM(M3+J3+K3+L3)/20)*1000</f>
        <v>0</v>
      </c>
      <c r="I8" s="83"/>
      <c r="J8" s="82">
        <f>J7/(SUM(K3+L3+M3+O3)/20)*1000</f>
        <v>0</v>
      </c>
      <c r="K8" s="82" t="e">
        <f>K7/(SUM(L3+M3+O3+P3)/20)*1000</f>
        <v>#DIV/0!</v>
      </c>
      <c r="L8" s="82" t="e">
        <f>L7/(SUM(M3+O3+P3+Q3)/20)*1000</f>
        <v>#DIV/0!</v>
      </c>
      <c r="M8" s="82" t="e">
        <f>M7/(SUM(O3+P3+Q3+R3)/20)*1000</f>
        <v>#DIV/0!</v>
      </c>
      <c r="N8" s="83"/>
      <c r="O8" s="82" t="e">
        <f>O7/(SUM(P3+Q3+R3+S3)/20)*1000</f>
        <v>#DIV/0!</v>
      </c>
      <c r="P8" s="82" t="e">
        <f>P7/(SUM(Q3+R3+#REF!+S3)/20)*1000</f>
        <v>#REF!</v>
      </c>
      <c r="Q8" s="82" t="e">
        <f>Q7/(SUM(R3+S3+#REF!+#REF!)/20)*1000</f>
        <v>#REF!</v>
      </c>
      <c r="R8" s="82" t="e">
        <f>R7/(SUM(S3+#REF!+#REF!+#REF!)/20)*1000</f>
        <v>#REF!</v>
      </c>
      <c r="S8" s="82" t="e">
        <f>S7/(SUM(#REF!+#REF!+#REF!+#REF!)/20)*1000</f>
        <v>#REF!</v>
      </c>
      <c r="T8" s="83"/>
      <c r="U8" s="84"/>
      <c r="V8" s="82" t="e">
        <f>V7/(SUM(W3+Y3+AA3+X3)/20)*1000</f>
        <v>#DIV/0!</v>
      </c>
      <c r="W8" s="82" t="e">
        <f>W7/(SUM(X3+AB3+AA3+Y3)/20)*1000</f>
        <v>#DIV/0!</v>
      </c>
      <c r="X8" s="82" t="e">
        <f>X7/(SUM(Y3+AA3+AB3+AC3)/20)*1000</f>
        <v>#DIV/0!</v>
      </c>
      <c r="Y8" s="82" t="e">
        <f>Y7/(SUM(AD3+AA3+AB3+AC3)/20)*1000</f>
        <v>#DIV/0!</v>
      </c>
      <c r="Z8" s="83"/>
      <c r="AA8" s="82" t="e">
        <f>AA7/(SUM(AB3+AC3+AD3+AF3)/20)*1000</f>
        <v>#DIV/0!</v>
      </c>
      <c r="AB8" s="82" t="e">
        <f>AB7/(SUM(AC3+AD3+AF3+AG3)/20)*1000</f>
        <v>#DIV/0!</v>
      </c>
      <c r="AC8" s="82" t="e">
        <f>AC7/(SUM(AD3+AF3+AG3+AH3)/20)*1000</f>
        <v>#DIV/0!</v>
      </c>
      <c r="AD8" s="82" t="e">
        <f>AD7/(SUM(AF3+AG3+AH3+AI3)/20)*1000</f>
        <v>#DIV/0!</v>
      </c>
      <c r="AE8" s="83"/>
      <c r="AF8" s="82" t="e">
        <f>AF7/(SUM(AG3+AH3+AI3+AJ3)/20)*1000</f>
        <v>#DIV/0!</v>
      </c>
      <c r="AG8" s="82" t="e">
        <f>AG7/(SUM(AH3+AI3+#REF!+AJ3)/20)*1000</f>
        <v>#REF!</v>
      </c>
      <c r="AH8" s="82" t="e">
        <f>AH7/(SUM(AI3+AJ3+#REF!+#REF!)/20)*1000</f>
        <v>#REF!</v>
      </c>
      <c r="AI8" s="82" t="e">
        <f>AI7/(SUM(AJ3+#REF!+#REF!+#REF!)/20)*1000</f>
        <v>#REF!</v>
      </c>
      <c r="AJ8" s="82" t="e">
        <f>AJ7/(SUM(#REF!+#REF!+#REF!+#REF!)/20)*1000</f>
        <v>#REF!</v>
      </c>
      <c r="AK8" s="83"/>
      <c r="AL8" s="84"/>
      <c r="AN8" s="46">
        <f t="shared" si="0"/>
        <v>0</v>
      </c>
      <c r="AO8" s="46">
        <f t="shared" si="1"/>
        <v>0</v>
      </c>
    </row>
    <row r="9" spans="1:41" s="45" customFormat="1" ht="16" thickBot="1" x14ac:dyDescent="0.35">
      <c r="A9" s="199" t="s">
        <v>12</v>
      </c>
      <c r="B9" s="148" t="s">
        <v>5</v>
      </c>
      <c r="C9" s="77"/>
      <c r="D9" s="77"/>
      <c r="E9" s="77"/>
      <c r="F9" s="78"/>
      <c r="G9" s="78"/>
      <c r="H9" s="78"/>
      <c r="I9" s="77">
        <f>SUM(E9:H9)</f>
        <v>0</v>
      </c>
      <c r="J9" s="78"/>
      <c r="K9" s="79">
        <v>-1052</v>
      </c>
      <c r="L9" s="78">
        <v>0</v>
      </c>
      <c r="M9" s="79">
        <v>0</v>
      </c>
      <c r="N9" s="77">
        <f>SUM(J9:M9)</f>
        <v>-1052</v>
      </c>
      <c r="O9" s="79">
        <v>0</v>
      </c>
      <c r="P9" s="78">
        <v>0</v>
      </c>
      <c r="Q9" s="78">
        <v>0</v>
      </c>
      <c r="R9" s="78">
        <v>0</v>
      </c>
      <c r="S9" s="78">
        <v>0</v>
      </c>
      <c r="T9" s="77">
        <f>SUM(O9:S9)</f>
        <v>0</v>
      </c>
      <c r="U9" s="80">
        <f>T9+N9+I9+D13</f>
        <v>6711</v>
      </c>
      <c r="V9" s="77">
        <v>0</v>
      </c>
      <c r="W9" s="78">
        <v>0</v>
      </c>
      <c r="X9" s="78">
        <v>0</v>
      </c>
      <c r="Y9" s="78">
        <v>0</v>
      </c>
      <c r="Z9" s="77">
        <f>SUM(V9:Y9)</f>
        <v>0</v>
      </c>
      <c r="AA9" s="78">
        <v>0</v>
      </c>
      <c r="AB9" s="79">
        <v>0</v>
      </c>
      <c r="AC9" s="78">
        <v>0</v>
      </c>
      <c r="AD9" s="79">
        <v>0</v>
      </c>
      <c r="AE9" s="77">
        <f>SUM(AA9:AD9)</f>
        <v>0</v>
      </c>
      <c r="AF9" s="79">
        <v>0</v>
      </c>
      <c r="AG9" s="78">
        <v>0</v>
      </c>
      <c r="AH9" s="78">
        <v>0</v>
      </c>
      <c r="AI9" s="78">
        <v>0</v>
      </c>
      <c r="AJ9" s="78">
        <v>0</v>
      </c>
      <c r="AK9" s="77">
        <f>SUM(AF9:AJ9)</f>
        <v>0</v>
      </c>
      <c r="AL9" s="80">
        <f>AK9+AE9+Z9</f>
        <v>0</v>
      </c>
      <c r="AM9" s="45">
        <v>32</v>
      </c>
      <c r="AN9" s="46">
        <f t="shared" si="0"/>
        <v>214752</v>
      </c>
      <c r="AO9" s="46">
        <f t="shared" si="1"/>
        <v>0</v>
      </c>
    </row>
    <row r="10" spans="1:41" s="45" customFormat="1" ht="16" thickBot="1" x14ac:dyDescent="0.35">
      <c r="A10" s="200"/>
      <c r="B10" s="148" t="s">
        <v>6</v>
      </c>
      <c r="C10" s="77"/>
      <c r="D10" s="77"/>
      <c r="E10" s="77"/>
      <c r="F10" s="78"/>
      <c r="G10" s="79"/>
      <c r="H10" s="78"/>
      <c r="I10" s="77"/>
      <c r="J10" s="79"/>
      <c r="K10" s="79">
        <v>0</v>
      </c>
      <c r="L10" s="78">
        <v>0</v>
      </c>
      <c r="M10" s="79">
        <v>0</v>
      </c>
      <c r="N10" s="77"/>
      <c r="O10" s="79">
        <v>0</v>
      </c>
      <c r="P10" s="78">
        <v>0</v>
      </c>
      <c r="Q10" s="79">
        <v>0</v>
      </c>
      <c r="R10" s="79">
        <v>0</v>
      </c>
      <c r="S10" s="79">
        <v>0</v>
      </c>
      <c r="T10" s="77"/>
      <c r="U10" s="80"/>
      <c r="V10" s="77">
        <v>0</v>
      </c>
      <c r="W10" s="78">
        <v>0</v>
      </c>
      <c r="X10" s="79">
        <v>0</v>
      </c>
      <c r="Y10" s="78">
        <v>0</v>
      </c>
      <c r="Z10" s="77"/>
      <c r="AA10" s="79">
        <v>0</v>
      </c>
      <c r="AB10" s="79">
        <v>0</v>
      </c>
      <c r="AC10" s="78">
        <v>0</v>
      </c>
      <c r="AD10" s="79">
        <v>0</v>
      </c>
      <c r="AE10" s="77"/>
      <c r="AF10" s="79">
        <v>0</v>
      </c>
      <c r="AG10" s="78">
        <v>0</v>
      </c>
      <c r="AH10" s="79">
        <v>0</v>
      </c>
      <c r="AI10" s="79">
        <v>0</v>
      </c>
      <c r="AJ10" s="79">
        <v>0</v>
      </c>
      <c r="AK10" s="77"/>
      <c r="AL10" s="80"/>
      <c r="AN10" s="46">
        <f t="shared" si="0"/>
        <v>0</v>
      </c>
      <c r="AO10" s="46">
        <f t="shared" si="1"/>
        <v>0</v>
      </c>
    </row>
    <row r="11" spans="1:41" s="45" customFormat="1" ht="16" thickBot="1" x14ac:dyDescent="0.35">
      <c r="A11" s="200"/>
      <c r="B11" s="148" t="s">
        <v>10</v>
      </c>
      <c r="C11" s="77">
        <v>0</v>
      </c>
      <c r="D11" s="77"/>
      <c r="E11" s="79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80"/>
      <c r="V11" s="79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80"/>
      <c r="AN11" s="46">
        <f t="shared" si="0"/>
        <v>0</v>
      </c>
      <c r="AO11" s="46">
        <f t="shared" si="1"/>
        <v>0</v>
      </c>
    </row>
    <row r="12" spans="1:41" s="45" customFormat="1" ht="16" thickBot="1" x14ac:dyDescent="0.35">
      <c r="A12" s="200"/>
      <c r="B12" s="148" t="s">
        <v>7</v>
      </c>
      <c r="C12" s="77"/>
      <c r="D12" s="77"/>
      <c r="E12" s="79">
        <f>E11+E10</f>
        <v>0</v>
      </c>
      <c r="F12" s="79">
        <f>F11+F10</f>
        <v>0</v>
      </c>
      <c r="G12" s="79">
        <f t="shared" ref="G12" si="6">G11+G10</f>
        <v>0</v>
      </c>
      <c r="H12" s="79">
        <f>H11+H10</f>
        <v>0</v>
      </c>
      <c r="I12" s="77">
        <f>SUM(E12:H12)</f>
        <v>0</v>
      </c>
      <c r="J12" s="79">
        <f>J11+J10</f>
        <v>0</v>
      </c>
      <c r="K12" s="79">
        <f>K11+K10</f>
        <v>0</v>
      </c>
      <c r="L12" s="79">
        <f>L11+L10</f>
        <v>0</v>
      </c>
      <c r="M12" s="79">
        <f>M11+M10</f>
        <v>0</v>
      </c>
      <c r="N12" s="77">
        <f>SUM(J12:M12)</f>
        <v>0</v>
      </c>
      <c r="O12" s="79">
        <f>O11+O10</f>
        <v>0</v>
      </c>
      <c r="P12" s="79">
        <f>P11+P10</f>
        <v>0</v>
      </c>
      <c r="Q12" s="79">
        <f>Q11+Q10</f>
        <v>0</v>
      </c>
      <c r="R12" s="79">
        <f>R11+R10</f>
        <v>0</v>
      </c>
      <c r="S12" s="79">
        <f>S11+S10</f>
        <v>0</v>
      </c>
      <c r="T12" s="77">
        <f>SUM(O12:S12)</f>
        <v>0</v>
      </c>
      <c r="U12" s="80">
        <f>T12+N12+I12+D13</f>
        <v>7763</v>
      </c>
      <c r="V12" s="79">
        <f>V11+V10</f>
        <v>0</v>
      </c>
      <c r="W12" s="79">
        <f>W11+W10</f>
        <v>0</v>
      </c>
      <c r="X12" s="79">
        <f t="shared" ref="X12" si="7">X11+X10</f>
        <v>0</v>
      </c>
      <c r="Y12" s="79">
        <f>Y11+Y10</f>
        <v>0</v>
      </c>
      <c r="Z12" s="77">
        <f>SUM(V12:Y12)</f>
        <v>0</v>
      </c>
      <c r="AA12" s="79">
        <f>AA11+AA10</f>
        <v>0</v>
      </c>
      <c r="AB12" s="79">
        <f>AB11+AB10</f>
        <v>0</v>
      </c>
      <c r="AC12" s="79">
        <f>AC11+AC10</f>
        <v>0</v>
      </c>
      <c r="AD12" s="79">
        <f>AD11+AD10</f>
        <v>0</v>
      </c>
      <c r="AE12" s="77">
        <f>SUM(AA12:AD12)</f>
        <v>0</v>
      </c>
      <c r="AF12" s="79">
        <f>AF11+AF10</f>
        <v>0</v>
      </c>
      <c r="AG12" s="79">
        <f>AG11+AG10</f>
        <v>0</v>
      </c>
      <c r="AH12" s="79">
        <f>AH11+AH10</f>
        <v>0</v>
      </c>
      <c r="AI12" s="79">
        <f>AI11+AI10</f>
        <v>0</v>
      </c>
      <c r="AJ12" s="79">
        <f>AJ11+AJ10</f>
        <v>0</v>
      </c>
      <c r="AK12" s="77">
        <f>SUM(AF12:AJ12)</f>
        <v>0</v>
      </c>
      <c r="AL12" s="80">
        <f>AK12+AE12+Z12</f>
        <v>0</v>
      </c>
      <c r="AN12" s="46">
        <f t="shared" si="0"/>
        <v>0</v>
      </c>
      <c r="AO12" s="46">
        <f t="shared" si="1"/>
        <v>0</v>
      </c>
    </row>
    <row r="13" spans="1:41" s="45" customFormat="1" ht="16" thickBot="1" x14ac:dyDescent="0.35">
      <c r="A13" s="201"/>
      <c r="B13" s="148" t="s">
        <v>8</v>
      </c>
      <c r="C13" s="81">
        <v>1056</v>
      </c>
      <c r="D13" s="120">
        <v>7763</v>
      </c>
      <c r="E13" s="79">
        <f>E12-E9</f>
        <v>0</v>
      </c>
      <c r="F13" s="79">
        <f>E13+F12-F9</f>
        <v>0</v>
      </c>
      <c r="G13" s="79">
        <f>F13+G12-G9</f>
        <v>0</v>
      </c>
      <c r="H13" s="79">
        <f>F13+H12-H9</f>
        <v>0</v>
      </c>
      <c r="I13" s="77">
        <f>I12-I9</f>
        <v>0</v>
      </c>
      <c r="J13" s="79">
        <f>I13+J12-J9</f>
        <v>0</v>
      </c>
      <c r="K13" s="79">
        <f>J13+K12-K9</f>
        <v>1052</v>
      </c>
      <c r="L13" s="79">
        <f>K13+L12-L9</f>
        <v>1052</v>
      </c>
      <c r="M13" s="79">
        <f>L13+M12-M9</f>
        <v>1052</v>
      </c>
      <c r="N13" s="77">
        <f>I13+N12-N9</f>
        <v>1052</v>
      </c>
      <c r="O13" s="79">
        <f>N13+O12-O9</f>
        <v>1052</v>
      </c>
      <c r="P13" s="79">
        <f>O13+P12-P9</f>
        <v>1052</v>
      </c>
      <c r="Q13" s="79">
        <f>P13+Q12-Q9</f>
        <v>1052</v>
      </c>
      <c r="R13" s="79">
        <f t="shared" ref="R13:S13" si="8">Q13+R12-R9</f>
        <v>1052</v>
      </c>
      <c r="S13" s="79">
        <f t="shared" si="8"/>
        <v>1052</v>
      </c>
      <c r="T13" s="77">
        <f>N13+T12-T9</f>
        <v>1052</v>
      </c>
      <c r="U13" s="80">
        <f>U12-U9</f>
        <v>1052</v>
      </c>
      <c r="V13" s="79">
        <f>U13+V12-V9</f>
        <v>1052</v>
      </c>
      <c r="W13" s="79">
        <f>V13+W12-W9</f>
        <v>1052</v>
      </c>
      <c r="X13" s="79">
        <f>W13+X12-X9</f>
        <v>1052</v>
      </c>
      <c r="Y13" s="79">
        <f>W13+Y12-Y9</f>
        <v>1052</v>
      </c>
      <c r="Z13" s="77">
        <f>T13+Z12-Z9</f>
        <v>1052</v>
      </c>
      <c r="AA13" s="79">
        <f>Z13+AA12-AA9</f>
        <v>1052</v>
      </c>
      <c r="AB13" s="79">
        <f>AA13+AB12-AB9</f>
        <v>1052</v>
      </c>
      <c r="AC13" s="79">
        <f>AB13+AC12-AC9</f>
        <v>1052</v>
      </c>
      <c r="AD13" s="79">
        <f>AC13+AD12-AD9</f>
        <v>1052</v>
      </c>
      <c r="AE13" s="77">
        <f>Z13+AE12-AE9</f>
        <v>1052</v>
      </c>
      <c r="AF13" s="79">
        <f>AE13+AF12-AF9</f>
        <v>1052</v>
      </c>
      <c r="AG13" s="79">
        <f>AF13+AG12-AG9</f>
        <v>1052</v>
      </c>
      <c r="AH13" s="79">
        <f>AG13+AH12-AH9</f>
        <v>1052</v>
      </c>
      <c r="AI13" s="79">
        <f t="shared" ref="AI13:AJ13" si="9">AH13+AI12-AI9</f>
        <v>1052</v>
      </c>
      <c r="AJ13" s="79">
        <f t="shared" si="9"/>
        <v>1052</v>
      </c>
      <c r="AK13" s="77">
        <f>AE13+AK12-AK9</f>
        <v>1052</v>
      </c>
      <c r="AL13" s="80">
        <f>T13+AL12-AL9</f>
        <v>1052</v>
      </c>
      <c r="AN13" s="46">
        <f t="shared" si="0"/>
        <v>0</v>
      </c>
      <c r="AO13" s="46">
        <f t="shared" si="1"/>
        <v>0</v>
      </c>
    </row>
    <row r="14" spans="1:41" s="45" customFormat="1" ht="16" thickBot="1" x14ac:dyDescent="0.35">
      <c r="A14" s="147"/>
      <c r="B14" s="148" t="s">
        <v>9</v>
      </c>
      <c r="C14" s="77"/>
      <c r="D14" s="77"/>
      <c r="E14" s="82" t="e">
        <f>E13/(SUM(F9+H9+#REF!+G9)/20)*1000</f>
        <v>#REF!</v>
      </c>
      <c r="F14" s="82" t="e">
        <f>F13/(SUM(G9+#REF!+J9+H9)/20)*1000</f>
        <v>#REF!</v>
      </c>
      <c r="G14" s="82" t="e">
        <f>G13/(SUM(H9+K9+J9+#REF!)/20)*1000</f>
        <v>#REF!</v>
      </c>
      <c r="H14" s="82" t="e">
        <f>H13/(SUM(#REF!+J9+K9+L9)/20)*1000</f>
        <v>#REF!</v>
      </c>
      <c r="I14" s="83"/>
      <c r="J14" s="82">
        <f>J13/(SUM(K9+L9+M9+O9)/20)*1000</f>
        <v>0</v>
      </c>
      <c r="K14" s="82" t="e">
        <f>K13/(SUM(L9+M9+O9+P9)/20)*1000</f>
        <v>#DIV/0!</v>
      </c>
      <c r="L14" s="82" t="e">
        <f>L13/(SUM(M9+O9+P9+Q9)/20)*1000</f>
        <v>#DIV/0!</v>
      </c>
      <c r="M14" s="82" t="e">
        <f>M13/(SUM(O9+P9+Q9+R9)/20)*1000</f>
        <v>#DIV/0!</v>
      </c>
      <c r="N14" s="83"/>
      <c r="O14" s="82" t="e">
        <f>O13/(SUM(P9+Q9+R9+S9)/20)*1000</f>
        <v>#DIV/0!</v>
      </c>
      <c r="P14" s="82" t="e">
        <f>P13/(SUM(Q9+R9+#REF!+S9)/20)*1000</f>
        <v>#REF!</v>
      </c>
      <c r="Q14" s="82" t="e">
        <f>Q13/(SUM(R9+S9+#REF!+#REF!)/20)*1000</f>
        <v>#REF!</v>
      </c>
      <c r="R14" s="82" t="e">
        <f>R13/(SUM(S9+#REF!+#REF!+#REF!)/20)*1000</f>
        <v>#REF!</v>
      </c>
      <c r="S14" s="82" t="e">
        <f>S13/(SUM(#REF!+#REF!+#REF!+#REF!)/20)*1000</f>
        <v>#REF!</v>
      </c>
      <c r="T14" s="83"/>
      <c r="U14" s="84"/>
      <c r="V14" s="82" t="e">
        <f>V13/(SUM(W9+Y9+#REF!+X9)/20)*1000</f>
        <v>#REF!</v>
      </c>
      <c r="W14" s="82" t="e">
        <f>W13/(SUM(X9+#REF!+AA9+Y9)/20)*1000</f>
        <v>#REF!</v>
      </c>
      <c r="X14" s="82" t="e">
        <f>X13/(SUM(Y9+AB9+AA9+#REF!)/20)*1000</f>
        <v>#REF!</v>
      </c>
      <c r="Y14" s="82" t="e">
        <f>Y13/(SUM(#REF!+AA9+AB9+AC9)/20)*1000</f>
        <v>#REF!</v>
      </c>
      <c r="Z14" s="83"/>
      <c r="AA14" s="82" t="e">
        <f>AA13/(SUM(AB9+AC9+AD9+AF9)/20)*1000</f>
        <v>#DIV/0!</v>
      </c>
      <c r="AB14" s="82" t="e">
        <f>AB13/(SUM(AC9+AD9+AF9+AG9)/20)*1000</f>
        <v>#DIV/0!</v>
      </c>
      <c r="AC14" s="82" t="e">
        <f>AC13/(SUM(AD9+AF9+AG9+AH9)/20)*1000</f>
        <v>#DIV/0!</v>
      </c>
      <c r="AD14" s="82" t="e">
        <f>AD13/(SUM(AF9+AG9+AH9+AI9)/20)*1000</f>
        <v>#DIV/0!</v>
      </c>
      <c r="AE14" s="83"/>
      <c r="AF14" s="82" t="e">
        <f>AF13/(SUM(AG9+AH9+AI9+AJ9)/20)*1000</f>
        <v>#DIV/0!</v>
      </c>
      <c r="AG14" s="82" t="e">
        <f>AG13/(SUM(AH9+AI9+#REF!+AJ9)/20)*1000</f>
        <v>#REF!</v>
      </c>
      <c r="AH14" s="82" t="e">
        <f>AH13/(SUM(AI9+AJ9+#REF!+#REF!)/20)*1000</f>
        <v>#REF!</v>
      </c>
      <c r="AI14" s="82" t="e">
        <f>AI13/(SUM(AJ9+#REF!+#REF!+#REF!)/20)*1000</f>
        <v>#REF!</v>
      </c>
      <c r="AJ14" s="82" t="e">
        <f>AJ13/(SUM(#REF!+#REF!+#REF!+#REF!)/20)*1000</f>
        <v>#REF!</v>
      </c>
      <c r="AK14" s="83"/>
      <c r="AL14" s="84"/>
      <c r="AN14" s="46">
        <f t="shared" si="0"/>
        <v>0</v>
      </c>
      <c r="AO14" s="46">
        <f t="shared" si="1"/>
        <v>0</v>
      </c>
    </row>
    <row r="15" spans="1:41" s="45" customFormat="1" ht="16" thickBot="1" x14ac:dyDescent="0.35">
      <c r="A15" s="199" t="s">
        <v>95</v>
      </c>
      <c r="B15" s="148" t="s">
        <v>5</v>
      </c>
      <c r="C15" s="77"/>
      <c r="D15" s="77"/>
      <c r="E15" s="77"/>
      <c r="F15" s="78"/>
      <c r="G15" s="78"/>
      <c r="H15" s="78"/>
      <c r="I15" s="77">
        <f>SUM(E15:H15)</f>
        <v>0</v>
      </c>
      <c r="J15" s="78"/>
      <c r="K15" s="79">
        <v>6444</v>
      </c>
      <c r="L15" s="78">
        <v>2012</v>
      </c>
      <c r="M15" s="79">
        <v>1783</v>
      </c>
      <c r="N15" s="77">
        <f>SUM(J15:M15)</f>
        <v>10239</v>
      </c>
      <c r="O15" s="79">
        <v>2832</v>
      </c>
      <c r="P15" s="78">
        <v>1083</v>
      </c>
      <c r="Q15" s="78">
        <v>1330</v>
      </c>
      <c r="R15" s="78">
        <v>1124</v>
      </c>
      <c r="S15" s="78">
        <v>1123</v>
      </c>
      <c r="T15" s="77">
        <f>SUM(O15:S15)</f>
        <v>7492</v>
      </c>
      <c r="U15" s="80">
        <f>T15+N15+I15+D19</f>
        <v>17731</v>
      </c>
      <c r="V15" s="77">
        <v>977</v>
      </c>
      <c r="W15" s="78">
        <v>1801</v>
      </c>
      <c r="X15" s="78">
        <v>1684</v>
      </c>
      <c r="Y15" s="78">
        <v>1375</v>
      </c>
      <c r="Z15" s="77">
        <f>SUM(V15:Y15)</f>
        <v>5837</v>
      </c>
      <c r="AA15" s="78">
        <v>1771</v>
      </c>
      <c r="AB15" s="79">
        <v>32</v>
      </c>
      <c r="AC15" s="78">
        <v>47</v>
      </c>
      <c r="AD15" s="79">
        <v>47</v>
      </c>
      <c r="AE15" s="77">
        <f>SUM(AA15:AD15)</f>
        <v>1897</v>
      </c>
      <c r="AF15" s="79">
        <v>59</v>
      </c>
      <c r="AG15" s="78">
        <v>0</v>
      </c>
      <c r="AH15" s="78">
        <v>0</v>
      </c>
      <c r="AI15" s="78">
        <v>0</v>
      </c>
      <c r="AJ15" s="78">
        <v>0</v>
      </c>
      <c r="AK15" s="77">
        <f>SUM(AF15:AJ15)</f>
        <v>59</v>
      </c>
      <c r="AL15" s="80">
        <f>AK15+AE15+Z15</f>
        <v>7793</v>
      </c>
      <c r="AM15" s="45">
        <v>16</v>
      </c>
      <c r="AN15" s="46">
        <f t="shared" si="0"/>
        <v>283696</v>
      </c>
      <c r="AO15" s="46">
        <f t="shared" si="1"/>
        <v>124688</v>
      </c>
    </row>
    <row r="16" spans="1:41" s="45" customFormat="1" ht="16" thickBot="1" x14ac:dyDescent="0.35">
      <c r="A16" s="200"/>
      <c r="B16" s="148" t="s">
        <v>6</v>
      </c>
      <c r="C16" s="77"/>
      <c r="D16" s="77"/>
      <c r="E16" s="77"/>
      <c r="F16" s="79"/>
      <c r="G16" s="78"/>
      <c r="H16" s="79"/>
      <c r="I16" s="77"/>
      <c r="J16" s="79"/>
      <c r="K16" s="79">
        <v>0</v>
      </c>
      <c r="L16" s="79">
        <v>0</v>
      </c>
      <c r="M16" s="79">
        <v>0</v>
      </c>
      <c r="N16" s="77"/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7"/>
      <c r="U16" s="80"/>
      <c r="V16" s="77">
        <v>0</v>
      </c>
      <c r="W16" s="79">
        <v>0</v>
      </c>
      <c r="X16" s="78">
        <v>0</v>
      </c>
      <c r="Y16" s="79">
        <v>0</v>
      </c>
      <c r="Z16" s="77"/>
      <c r="AA16" s="79">
        <v>0</v>
      </c>
      <c r="AB16" s="79">
        <v>0</v>
      </c>
      <c r="AC16" s="79">
        <v>0</v>
      </c>
      <c r="AD16" s="79">
        <v>0</v>
      </c>
      <c r="AE16" s="77"/>
      <c r="AF16" s="79">
        <v>0</v>
      </c>
      <c r="AG16" s="79">
        <v>0</v>
      </c>
      <c r="AH16" s="79">
        <v>0</v>
      </c>
      <c r="AI16" s="79">
        <v>0</v>
      </c>
      <c r="AJ16" s="79">
        <v>0</v>
      </c>
      <c r="AK16" s="77"/>
      <c r="AL16" s="80"/>
      <c r="AN16" s="46">
        <f t="shared" si="0"/>
        <v>0</v>
      </c>
      <c r="AO16" s="46">
        <f t="shared" si="1"/>
        <v>0</v>
      </c>
    </row>
    <row r="17" spans="1:41" s="45" customFormat="1" ht="16" thickBot="1" x14ac:dyDescent="0.35">
      <c r="A17" s="200"/>
      <c r="B17" s="148" t="s">
        <v>10</v>
      </c>
      <c r="C17" s="77">
        <v>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80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80"/>
      <c r="AN17" s="46">
        <f t="shared" si="0"/>
        <v>0</v>
      </c>
      <c r="AO17" s="46">
        <f t="shared" si="1"/>
        <v>0</v>
      </c>
    </row>
    <row r="18" spans="1:41" s="45" customFormat="1" ht="16" thickBot="1" x14ac:dyDescent="0.35">
      <c r="A18" s="200"/>
      <c r="B18" s="148" t="s">
        <v>7</v>
      </c>
      <c r="C18" s="77"/>
      <c r="D18" s="77"/>
      <c r="E18" s="79">
        <f>E17+E16</f>
        <v>0</v>
      </c>
      <c r="F18" s="79">
        <f>F17+F16</f>
        <v>0</v>
      </c>
      <c r="G18" s="79">
        <f t="shared" ref="G18" si="10">G17+G16</f>
        <v>0</v>
      </c>
      <c r="H18" s="79">
        <f>H17+H16</f>
        <v>0</v>
      </c>
      <c r="I18" s="77">
        <f>SUM(E18:H18)</f>
        <v>0</v>
      </c>
      <c r="J18" s="79">
        <f>J17+J16</f>
        <v>0</v>
      </c>
      <c r="K18" s="79">
        <f>K17+K16</f>
        <v>0</v>
      </c>
      <c r="L18" s="79">
        <f>L17+L16</f>
        <v>0</v>
      </c>
      <c r="M18" s="79">
        <f>M17+M16</f>
        <v>0</v>
      </c>
      <c r="N18" s="77">
        <f>SUM(J18:M18)</f>
        <v>0</v>
      </c>
      <c r="O18" s="79">
        <f>O17+O16</f>
        <v>0</v>
      </c>
      <c r="P18" s="79">
        <f>P17+P16</f>
        <v>0</v>
      </c>
      <c r="Q18" s="79">
        <f>Q17+Q16</f>
        <v>0</v>
      </c>
      <c r="R18" s="79">
        <f>R17+R16</f>
        <v>0</v>
      </c>
      <c r="S18" s="79">
        <f>S17+S16</f>
        <v>0</v>
      </c>
      <c r="T18" s="77">
        <f>SUM(O18:S18)</f>
        <v>0</v>
      </c>
      <c r="U18" s="80">
        <f>T18+N18+I18+D19</f>
        <v>0</v>
      </c>
      <c r="V18" s="79">
        <f>V17+V16</f>
        <v>0</v>
      </c>
      <c r="W18" s="79">
        <f>W17+W16</f>
        <v>0</v>
      </c>
      <c r="X18" s="79">
        <f t="shared" ref="X18" si="11">X17+X16</f>
        <v>0</v>
      </c>
      <c r="Y18" s="79">
        <f>Y17+Y16</f>
        <v>0</v>
      </c>
      <c r="Z18" s="77">
        <f>SUM(V18:Y18)</f>
        <v>0</v>
      </c>
      <c r="AA18" s="79">
        <f>AA17+AA16</f>
        <v>0</v>
      </c>
      <c r="AB18" s="79">
        <f>AB17+AB16</f>
        <v>0</v>
      </c>
      <c r="AC18" s="79">
        <f>AC17+AC16</f>
        <v>0</v>
      </c>
      <c r="AD18" s="79">
        <f>AD17+AD16</f>
        <v>0</v>
      </c>
      <c r="AE18" s="77">
        <f>SUM(AA18:AD18)</f>
        <v>0</v>
      </c>
      <c r="AF18" s="79">
        <f>AF17+AF16</f>
        <v>0</v>
      </c>
      <c r="AG18" s="79">
        <f>AG17+AG16</f>
        <v>0</v>
      </c>
      <c r="AH18" s="79">
        <f>AH17+AH16</f>
        <v>0</v>
      </c>
      <c r="AI18" s="79">
        <f>AI17+AI16</f>
        <v>0</v>
      </c>
      <c r="AJ18" s="79">
        <f>AJ17+AJ16</f>
        <v>0</v>
      </c>
      <c r="AK18" s="77">
        <f>SUM(AF18:AJ18)</f>
        <v>0</v>
      </c>
      <c r="AL18" s="80">
        <f>AK18+AE18+Z18</f>
        <v>0</v>
      </c>
      <c r="AN18" s="46">
        <f t="shared" si="0"/>
        <v>0</v>
      </c>
      <c r="AO18" s="46">
        <f t="shared" si="1"/>
        <v>0</v>
      </c>
    </row>
    <row r="19" spans="1:41" s="45" customFormat="1" ht="16" thickBot="1" x14ac:dyDescent="0.35">
      <c r="A19" s="201"/>
      <c r="B19" s="148" t="s">
        <v>8</v>
      </c>
      <c r="C19" s="81">
        <v>0</v>
      </c>
      <c r="D19" s="77">
        <v>0</v>
      </c>
      <c r="E19" s="79">
        <f>E18-E15</f>
        <v>0</v>
      </c>
      <c r="F19" s="79">
        <f>E19+F18-F15</f>
        <v>0</v>
      </c>
      <c r="G19" s="79">
        <f>F19+G18-G15</f>
        <v>0</v>
      </c>
      <c r="H19" s="79">
        <f>F19+H18-H15</f>
        <v>0</v>
      </c>
      <c r="I19" s="77">
        <f>I18-I15</f>
        <v>0</v>
      </c>
      <c r="J19" s="79">
        <f>I19+J18-J15</f>
        <v>0</v>
      </c>
      <c r="K19" s="79">
        <f>J19+K18-K15</f>
        <v>-6444</v>
      </c>
      <c r="L19" s="79">
        <f>K19+L18-L15</f>
        <v>-8456</v>
      </c>
      <c r="M19" s="79">
        <f>L19+M18-M15</f>
        <v>-10239</v>
      </c>
      <c r="N19" s="77">
        <f>I19+N18-N15</f>
        <v>-10239</v>
      </c>
      <c r="O19" s="79">
        <f>N19+O18-O15</f>
        <v>-13071</v>
      </c>
      <c r="P19" s="79">
        <f>O19+P18-P15</f>
        <v>-14154</v>
      </c>
      <c r="Q19" s="79">
        <f>P19+Q18-Q15</f>
        <v>-15484</v>
      </c>
      <c r="R19" s="79">
        <f t="shared" ref="R19:S19" si="12">Q19+R18-R15</f>
        <v>-16608</v>
      </c>
      <c r="S19" s="79">
        <f t="shared" si="12"/>
        <v>-17731</v>
      </c>
      <c r="T19" s="77">
        <f>N19+T18-T15</f>
        <v>-17731</v>
      </c>
      <c r="U19" s="80">
        <f>U18-U15</f>
        <v>-17731</v>
      </c>
      <c r="V19" s="79">
        <f>U19+V18-V15</f>
        <v>-18708</v>
      </c>
      <c r="W19" s="79">
        <f>V19+W18-W15</f>
        <v>-20509</v>
      </c>
      <c r="X19" s="79">
        <f>W19+X18-X15</f>
        <v>-22193</v>
      </c>
      <c r="Y19" s="79">
        <f>W19+Y18-Y15</f>
        <v>-21884</v>
      </c>
      <c r="Z19" s="77">
        <f>T19+Z18-Z15</f>
        <v>-23568</v>
      </c>
      <c r="AA19" s="79">
        <f>Z19+AA18-AA15</f>
        <v>-25339</v>
      </c>
      <c r="AB19" s="79">
        <f>AA19+AB18-AB15</f>
        <v>-25371</v>
      </c>
      <c r="AC19" s="79">
        <f>AB19+AC18-AC15</f>
        <v>-25418</v>
      </c>
      <c r="AD19" s="79">
        <f>AC19+AD18-AD15</f>
        <v>-25465</v>
      </c>
      <c r="AE19" s="77">
        <f>Z19+AE18-AE15</f>
        <v>-25465</v>
      </c>
      <c r="AF19" s="79">
        <f>AE19+AF18-AF15</f>
        <v>-25524</v>
      </c>
      <c r="AG19" s="79">
        <f>AF19+AG18-AG15</f>
        <v>-25524</v>
      </c>
      <c r="AH19" s="79">
        <f>AG19+AH18-AH15</f>
        <v>-25524</v>
      </c>
      <c r="AI19" s="79">
        <f t="shared" ref="AI19:AJ19" si="13">AH19+AI18-AI15</f>
        <v>-25524</v>
      </c>
      <c r="AJ19" s="79">
        <f t="shared" si="13"/>
        <v>-25524</v>
      </c>
      <c r="AK19" s="77">
        <f>AE19+AK18-AK15</f>
        <v>-25524</v>
      </c>
      <c r="AL19" s="80">
        <f>T19+AL18-AL15</f>
        <v>-25524</v>
      </c>
      <c r="AN19" s="46">
        <f t="shared" si="0"/>
        <v>0</v>
      </c>
      <c r="AO19" s="46">
        <f t="shared" si="1"/>
        <v>0</v>
      </c>
    </row>
    <row r="20" spans="1:41" s="45" customFormat="1" ht="16" thickBot="1" x14ac:dyDescent="0.35">
      <c r="A20" s="67"/>
      <c r="B20" s="148" t="s">
        <v>9</v>
      </c>
      <c r="C20" s="77"/>
      <c r="D20" s="77"/>
      <c r="E20" s="82" t="e">
        <f>E19/(SUM(F15+H15+#REF!+G15)/20)*1000</f>
        <v>#REF!</v>
      </c>
      <c r="F20" s="82" t="e">
        <f>F19/(SUM(G15+#REF!+J15+H15)/20)*1000</f>
        <v>#REF!</v>
      </c>
      <c r="G20" s="82" t="e">
        <f>G19/(SUM(H15+K15+J15+#REF!)/20)*1000</f>
        <v>#REF!</v>
      </c>
      <c r="H20" s="82" t="e">
        <f>H19/(SUM(#REF!+J15+K15+L15)/20)*1000</f>
        <v>#REF!</v>
      </c>
      <c r="I20" s="83"/>
      <c r="J20" s="82">
        <f>J19/(SUM(K15+L15+M15+O15)/20)*1000</f>
        <v>0</v>
      </c>
      <c r="K20" s="82">
        <f>K19/(SUM(L15+M15+O15+P15)/20)*1000</f>
        <v>-16715.953307392996</v>
      </c>
      <c r="L20" s="82">
        <f>L19/(SUM(M15+O15+P15+Q15)/20)*1000</f>
        <v>-24063.745019920319</v>
      </c>
      <c r="M20" s="82">
        <f>M19/(SUM(O15+P15+Q15+R15)/20)*1000</f>
        <v>-32152.614225153087</v>
      </c>
      <c r="N20" s="83"/>
      <c r="O20" s="82">
        <f>O19/(SUM(P15+Q15+R15+S15)/20)*1000</f>
        <v>-56098.712446351936</v>
      </c>
      <c r="P20" s="82" t="e">
        <f>P19/(SUM(Q15+R15+#REF!+S15)/20)*1000</f>
        <v>#REF!</v>
      </c>
      <c r="Q20" s="82" t="e">
        <f>Q19/(SUM(R15+S15+#REF!+#REF!)/20)*1000</f>
        <v>#REF!</v>
      </c>
      <c r="R20" s="82" t="e">
        <f>R19/(SUM(S15+#REF!+#REF!+#REF!)/20)*1000</f>
        <v>#REF!</v>
      </c>
      <c r="S20" s="82" t="e">
        <f>S19/(SUM(#REF!+#REF!+#REF!+#REF!)/20)*1000</f>
        <v>#REF!</v>
      </c>
      <c r="T20" s="83"/>
      <c r="U20" s="84"/>
      <c r="V20" s="82" t="e">
        <f>V19/(SUM(W15+Y15+#REF!+X15)/20)*1000</f>
        <v>#REF!</v>
      </c>
      <c r="W20" s="82" t="e">
        <f>W19/(SUM(X15+#REF!+AA15+Y15)/20)*1000</f>
        <v>#REF!</v>
      </c>
      <c r="X20" s="82" t="e">
        <f>X19/(SUM(Y15+AB15+AA15+#REF!)/20)*1000</f>
        <v>#REF!</v>
      </c>
      <c r="Y20" s="82" t="e">
        <f>Y19/(SUM(#REF!+AA15+AB15+AC15)/20)*1000</f>
        <v>#REF!</v>
      </c>
      <c r="Z20" s="83"/>
      <c r="AA20" s="82">
        <f>AA19/(SUM(AB15+AC15+AD15+AF15)/20)*1000</f>
        <v>-2739351.351351351</v>
      </c>
      <c r="AB20" s="82">
        <f>AB19/(SUM(AC15+AD15+AF15+AG15)/20)*1000</f>
        <v>-3316470.588235294</v>
      </c>
      <c r="AC20" s="82">
        <f>AC19/(SUM(AD15+AF15+AG15+AH15)/20)*1000</f>
        <v>-4795849.0566037735</v>
      </c>
      <c r="AD20" s="82">
        <f>AD19/(SUM(AF15+AG15+AH15+AI15)/20)*1000</f>
        <v>-8632203.3898305073</v>
      </c>
      <c r="AE20" s="83"/>
      <c r="AF20" s="82" t="e">
        <f>AF19/(SUM(AG15+AH15+AI15+AJ15)/20)*1000</f>
        <v>#DIV/0!</v>
      </c>
      <c r="AG20" s="82" t="e">
        <f>AG19/(SUM(AH15+AI15+#REF!+AJ15)/20)*1000</f>
        <v>#REF!</v>
      </c>
      <c r="AH20" s="82" t="e">
        <f>AH19/(SUM(AI15+AJ15+#REF!+#REF!)/20)*1000</f>
        <v>#REF!</v>
      </c>
      <c r="AI20" s="82" t="e">
        <f>AI19/(SUM(AJ15+#REF!+#REF!+#REF!)/20)*1000</f>
        <v>#REF!</v>
      </c>
      <c r="AJ20" s="82" t="e">
        <f>AJ19/(SUM(#REF!+#REF!+#REF!+#REF!)/20)*1000</f>
        <v>#REF!</v>
      </c>
      <c r="AK20" s="83"/>
      <c r="AL20" s="84"/>
      <c r="AN20" s="46">
        <f t="shared" si="0"/>
        <v>0</v>
      </c>
      <c r="AO20" s="46">
        <f t="shared" si="1"/>
        <v>0</v>
      </c>
    </row>
    <row r="21" spans="1:41" s="45" customFormat="1" ht="12.75" customHeight="1" thickBot="1" x14ac:dyDescent="0.35">
      <c r="A21" s="196" t="s">
        <v>62</v>
      </c>
      <c r="B21" s="148" t="s">
        <v>5</v>
      </c>
      <c r="C21" s="77"/>
      <c r="D21" s="77"/>
      <c r="E21" s="77"/>
      <c r="F21" s="78">
        <v>33571</v>
      </c>
      <c r="G21" s="78">
        <v>16189</v>
      </c>
      <c r="H21" s="78">
        <v>10240</v>
      </c>
      <c r="I21" s="77">
        <f>SUM(E21:H21)</f>
        <v>60000</v>
      </c>
      <c r="J21" s="78"/>
      <c r="K21" s="79">
        <v>-4502</v>
      </c>
      <c r="L21" s="79">
        <v>8287</v>
      </c>
      <c r="M21" s="79">
        <v>5821</v>
      </c>
      <c r="N21" s="77">
        <f>SUM(J21:M21)</f>
        <v>9606</v>
      </c>
      <c r="O21" s="79">
        <v>7992</v>
      </c>
      <c r="P21" s="78">
        <v>4606</v>
      </c>
      <c r="Q21" s="78">
        <v>5180</v>
      </c>
      <c r="R21" s="78">
        <v>4364</v>
      </c>
      <c r="S21" s="78">
        <v>3741</v>
      </c>
      <c r="T21" s="77">
        <f>SUM(O21:S21)</f>
        <v>25883</v>
      </c>
      <c r="U21" s="80">
        <f>T21+N21+I21+D25</f>
        <v>172549</v>
      </c>
      <c r="V21" s="77">
        <v>3251</v>
      </c>
      <c r="W21" s="78">
        <v>5409</v>
      </c>
      <c r="X21" s="78">
        <v>5356</v>
      </c>
      <c r="Y21" s="78">
        <v>3428</v>
      </c>
      <c r="Z21" s="77">
        <f>SUM(V21:Y21)</f>
        <v>17444</v>
      </c>
      <c r="AA21" s="78">
        <v>4415</v>
      </c>
      <c r="AB21" s="79">
        <v>114</v>
      </c>
      <c r="AC21" s="79">
        <v>154</v>
      </c>
      <c r="AD21" s="79">
        <v>118</v>
      </c>
      <c r="AE21" s="77">
        <f>SUM(AA21:AD21)</f>
        <v>4801</v>
      </c>
      <c r="AF21" s="79">
        <v>150</v>
      </c>
      <c r="AG21" s="78">
        <v>0</v>
      </c>
      <c r="AH21" s="78">
        <v>0</v>
      </c>
      <c r="AI21" s="78">
        <v>0</v>
      </c>
      <c r="AJ21" s="78">
        <v>0</v>
      </c>
      <c r="AK21" s="77">
        <f>SUM(AF21:AJ21)</f>
        <v>150</v>
      </c>
      <c r="AL21" s="80">
        <f>AK21+AE21+Z21</f>
        <v>22395</v>
      </c>
      <c r="AM21" s="45">
        <v>16</v>
      </c>
      <c r="AN21" s="46">
        <f t="shared" si="0"/>
        <v>2760784</v>
      </c>
      <c r="AO21" s="46">
        <f t="shared" si="1"/>
        <v>358320</v>
      </c>
    </row>
    <row r="22" spans="1:41" s="45" customFormat="1" ht="16" thickBot="1" x14ac:dyDescent="0.35">
      <c r="A22" s="197"/>
      <c r="B22" s="148" t="s">
        <v>6</v>
      </c>
      <c r="C22" s="77"/>
      <c r="D22" s="77"/>
      <c r="E22" s="77"/>
      <c r="F22" s="79">
        <v>33571</v>
      </c>
      <c r="G22" s="79">
        <v>16189</v>
      </c>
      <c r="H22" s="78">
        <v>10240</v>
      </c>
      <c r="I22" s="77"/>
      <c r="J22" s="79"/>
      <c r="K22" s="79">
        <v>10000</v>
      </c>
      <c r="L22" s="79">
        <v>0</v>
      </c>
      <c r="M22" s="79">
        <v>20000</v>
      </c>
      <c r="N22" s="77"/>
      <c r="O22" s="79">
        <v>0</v>
      </c>
      <c r="P22" s="78">
        <v>0</v>
      </c>
      <c r="Q22" s="79">
        <v>0</v>
      </c>
      <c r="R22" s="79">
        <v>30000</v>
      </c>
      <c r="S22" s="79">
        <v>10000</v>
      </c>
      <c r="T22" s="77"/>
      <c r="U22" s="80"/>
      <c r="V22" s="77">
        <v>10000</v>
      </c>
      <c r="W22" s="79">
        <v>0</v>
      </c>
      <c r="X22" s="79">
        <v>0</v>
      </c>
      <c r="Y22" s="78">
        <v>0</v>
      </c>
      <c r="Z22" s="77"/>
      <c r="AA22" s="79">
        <v>0</v>
      </c>
      <c r="AB22" s="79">
        <v>0</v>
      </c>
      <c r="AC22" s="79">
        <v>0</v>
      </c>
      <c r="AD22" s="79">
        <v>0</v>
      </c>
      <c r="AE22" s="77"/>
      <c r="AF22" s="79">
        <v>0</v>
      </c>
      <c r="AG22" s="78">
        <v>0</v>
      </c>
      <c r="AH22" s="79">
        <v>0</v>
      </c>
      <c r="AI22" s="79">
        <v>0</v>
      </c>
      <c r="AJ22" s="79">
        <v>0</v>
      </c>
      <c r="AK22" s="77"/>
      <c r="AL22" s="80"/>
      <c r="AN22" s="46">
        <f t="shared" si="0"/>
        <v>0</v>
      </c>
      <c r="AO22" s="46">
        <f t="shared" si="1"/>
        <v>0</v>
      </c>
    </row>
    <row r="23" spans="1:41" s="45" customFormat="1" ht="16" thickBot="1" x14ac:dyDescent="0.35">
      <c r="A23" s="197"/>
      <c r="B23" s="148" t="s">
        <v>10</v>
      </c>
      <c r="C23" s="77">
        <v>5120</v>
      </c>
      <c r="D23" s="77"/>
      <c r="E23" s="77"/>
      <c r="F23" s="77"/>
      <c r="G23" s="77"/>
      <c r="H23" s="77"/>
      <c r="I23" s="77"/>
      <c r="J23" s="77"/>
      <c r="K23" s="77">
        <v>5120</v>
      </c>
      <c r="L23" s="77"/>
      <c r="M23" s="77"/>
      <c r="N23" s="77"/>
      <c r="O23" s="77"/>
      <c r="P23" s="77"/>
      <c r="Q23" s="77"/>
      <c r="R23" s="77"/>
      <c r="S23" s="77"/>
      <c r="T23" s="77"/>
      <c r="U23" s="80"/>
      <c r="V23" s="77"/>
      <c r="W23" s="77"/>
      <c r="X23" s="77"/>
      <c r="Y23" s="77">
        <v>10240</v>
      </c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80"/>
      <c r="AN23" s="46">
        <f t="shared" si="0"/>
        <v>0</v>
      </c>
      <c r="AO23" s="46">
        <f t="shared" si="1"/>
        <v>0</v>
      </c>
    </row>
    <row r="24" spans="1:41" s="45" customFormat="1" ht="16" thickBot="1" x14ac:dyDescent="0.35">
      <c r="A24" s="197"/>
      <c r="B24" s="148" t="s">
        <v>7</v>
      </c>
      <c r="C24" s="77"/>
      <c r="D24" s="77"/>
      <c r="E24" s="79">
        <f>E23+E22</f>
        <v>0</v>
      </c>
      <c r="F24" s="79">
        <f>F23+F22</f>
        <v>33571</v>
      </c>
      <c r="G24" s="79">
        <f t="shared" ref="G24" si="14">G23+G22</f>
        <v>16189</v>
      </c>
      <c r="H24" s="79">
        <f>H23+H22</f>
        <v>10240</v>
      </c>
      <c r="I24" s="77">
        <f>SUM(E24:H24)</f>
        <v>60000</v>
      </c>
      <c r="J24" s="79">
        <f>J23+J22</f>
        <v>0</v>
      </c>
      <c r="K24" s="79">
        <f>K23+K22</f>
        <v>15120</v>
      </c>
      <c r="L24" s="79">
        <f>L23+L22</f>
        <v>0</v>
      </c>
      <c r="M24" s="79">
        <f>M23+M22</f>
        <v>20000</v>
      </c>
      <c r="N24" s="77">
        <f>SUM(J24:M24)</f>
        <v>35120</v>
      </c>
      <c r="O24" s="79">
        <f>O23+O22</f>
        <v>0</v>
      </c>
      <c r="P24" s="79">
        <f>P23+P22</f>
        <v>0</v>
      </c>
      <c r="Q24" s="79">
        <f>Q23+Q22</f>
        <v>0</v>
      </c>
      <c r="R24" s="79">
        <f>R23+R22</f>
        <v>30000</v>
      </c>
      <c r="S24" s="79">
        <f>S23+S22</f>
        <v>10000</v>
      </c>
      <c r="T24" s="77">
        <f>SUM(O24:S24)</f>
        <v>40000</v>
      </c>
      <c r="U24" s="80">
        <f>T24+N24+I24+D25</f>
        <v>212180</v>
      </c>
      <c r="V24" s="79">
        <f>V23+V22</f>
        <v>10000</v>
      </c>
      <c r="W24" s="79">
        <f>W23+W22</f>
        <v>0</v>
      </c>
      <c r="X24" s="79">
        <f t="shared" ref="X24" si="15">X23+X22</f>
        <v>0</v>
      </c>
      <c r="Y24" s="79">
        <f>Y23+Y22</f>
        <v>10240</v>
      </c>
      <c r="Z24" s="77">
        <f>SUM(V24:Y24)</f>
        <v>20240</v>
      </c>
      <c r="AA24" s="79">
        <f>AA23+AA22</f>
        <v>0</v>
      </c>
      <c r="AB24" s="79">
        <f>AB23+AB22</f>
        <v>0</v>
      </c>
      <c r="AC24" s="79">
        <f>AC23+AC22</f>
        <v>0</v>
      </c>
      <c r="AD24" s="79">
        <f>AD23+AD22</f>
        <v>0</v>
      </c>
      <c r="AE24" s="77">
        <f>SUM(AA24:AD24)</f>
        <v>0</v>
      </c>
      <c r="AF24" s="79">
        <f>AF23+AF22</f>
        <v>0</v>
      </c>
      <c r="AG24" s="79">
        <f>AG23+AG22</f>
        <v>0</v>
      </c>
      <c r="AH24" s="79">
        <f>AH23+AH22</f>
        <v>0</v>
      </c>
      <c r="AI24" s="79">
        <f>AI23+AI22</f>
        <v>0</v>
      </c>
      <c r="AJ24" s="79">
        <f>AJ23+AJ22</f>
        <v>0</v>
      </c>
      <c r="AK24" s="77">
        <f>SUM(AF24:AJ24)</f>
        <v>0</v>
      </c>
      <c r="AL24" s="80">
        <f>AK24+AE24+Z24</f>
        <v>20240</v>
      </c>
      <c r="AN24" s="46">
        <f t="shared" si="0"/>
        <v>0</v>
      </c>
      <c r="AO24" s="46">
        <f t="shared" si="1"/>
        <v>0</v>
      </c>
    </row>
    <row r="25" spans="1:41" s="45" customFormat="1" ht="16" thickBot="1" x14ac:dyDescent="0.35">
      <c r="A25" s="198"/>
      <c r="B25" s="148" t="s">
        <v>8</v>
      </c>
      <c r="C25" s="81">
        <v>41418</v>
      </c>
      <c r="D25" s="120">
        <v>77060</v>
      </c>
      <c r="E25" s="79">
        <f>E24-E21</f>
        <v>0</v>
      </c>
      <c r="F25" s="79">
        <f>E25+F24-F21</f>
        <v>0</v>
      </c>
      <c r="G25" s="79">
        <f>F25+G24-G21</f>
        <v>0</v>
      </c>
      <c r="H25" s="79">
        <f>F25+H24-H21</f>
        <v>0</v>
      </c>
      <c r="I25" s="77">
        <f>I24-I21</f>
        <v>0</v>
      </c>
      <c r="J25" s="79">
        <f>I25+J24-J21</f>
        <v>0</v>
      </c>
      <c r="K25" s="79">
        <f>J25+K24-K21</f>
        <v>19622</v>
      </c>
      <c r="L25" s="79">
        <f>K25+L24-L21</f>
        <v>11335</v>
      </c>
      <c r="M25" s="79">
        <f>L25+M24-M21</f>
        <v>25514</v>
      </c>
      <c r="N25" s="77">
        <f>I25+N24-N21</f>
        <v>25514</v>
      </c>
      <c r="O25" s="79">
        <f>N25+O24-O21</f>
        <v>17522</v>
      </c>
      <c r="P25" s="79">
        <f>O25+P24-P21</f>
        <v>12916</v>
      </c>
      <c r="Q25" s="79">
        <f>P25+Q24-Q21</f>
        <v>7736</v>
      </c>
      <c r="R25" s="79">
        <f t="shared" ref="R25:S25" si="16">Q25+R24-R21</f>
        <v>33372</v>
      </c>
      <c r="S25" s="79">
        <f t="shared" si="16"/>
        <v>39631</v>
      </c>
      <c r="T25" s="77">
        <f>N25+T24-T21</f>
        <v>39631</v>
      </c>
      <c r="U25" s="80">
        <f>U24-U21</f>
        <v>39631</v>
      </c>
      <c r="V25" s="79">
        <f>U25+V24-V21</f>
        <v>46380</v>
      </c>
      <c r="W25" s="79">
        <f>V25+W24-W21</f>
        <v>40971</v>
      </c>
      <c r="X25" s="79">
        <f>W25+X24-X21</f>
        <v>35615</v>
      </c>
      <c r="Y25" s="79">
        <f>W25+Y24-Y21</f>
        <v>47783</v>
      </c>
      <c r="Z25" s="77">
        <f>T25+Z24-Z21</f>
        <v>42427</v>
      </c>
      <c r="AA25" s="79">
        <f>Z25+AA24-AA21</f>
        <v>38012</v>
      </c>
      <c r="AB25" s="79">
        <f>AA25+AB24-AB21</f>
        <v>37898</v>
      </c>
      <c r="AC25" s="79">
        <f>AB25+AC24-AC21</f>
        <v>37744</v>
      </c>
      <c r="AD25" s="79">
        <f>AC25+AD24-AD21</f>
        <v>37626</v>
      </c>
      <c r="AE25" s="77">
        <f>Z25+AE24-AE21</f>
        <v>37626</v>
      </c>
      <c r="AF25" s="79">
        <f>AE25+AF24-AF21</f>
        <v>37476</v>
      </c>
      <c r="AG25" s="79">
        <f>AF25+AG24-AG21</f>
        <v>37476</v>
      </c>
      <c r="AH25" s="79">
        <f>AG25+AH24-AH21</f>
        <v>37476</v>
      </c>
      <c r="AI25" s="79">
        <f t="shared" ref="AI25:AJ25" si="17">AH25+AI24-AI21</f>
        <v>37476</v>
      </c>
      <c r="AJ25" s="79">
        <f t="shared" si="17"/>
        <v>37476</v>
      </c>
      <c r="AK25" s="77">
        <f>AE25+AK24-AK21</f>
        <v>37476</v>
      </c>
      <c r="AL25" s="80">
        <f>T25+AL24-AL21</f>
        <v>37476</v>
      </c>
      <c r="AN25" s="46">
        <f t="shared" si="0"/>
        <v>0</v>
      </c>
      <c r="AO25" s="46">
        <f t="shared" si="1"/>
        <v>0</v>
      </c>
    </row>
    <row r="26" spans="1:41" s="45" customFormat="1" ht="16" thickBot="1" x14ac:dyDescent="0.35">
      <c r="A26" s="68"/>
      <c r="B26" s="148" t="s">
        <v>9</v>
      </c>
      <c r="C26" s="85"/>
      <c r="D26" s="85"/>
      <c r="E26" s="82" t="e">
        <f>E25/(SUM(F21+H21+#REF!+G21)/20)*1000</f>
        <v>#REF!</v>
      </c>
      <c r="F26" s="82" t="e">
        <f>F25/(SUM(G21+#REF!+J21+H21)/20)*1000</f>
        <v>#REF!</v>
      </c>
      <c r="G26" s="82" t="e">
        <f>G25/(SUM(H21+K21+J21+#REF!)/20)*1000</f>
        <v>#REF!</v>
      </c>
      <c r="H26" s="82" t="e">
        <f>H25/(SUM(#REF!+J21+K21+L21)/20)*1000</f>
        <v>#REF!</v>
      </c>
      <c r="I26" s="83"/>
      <c r="J26" s="82">
        <f>J25/(SUM(K21+L21+M21+O21)/20)*1000</f>
        <v>0</v>
      </c>
      <c r="K26" s="82">
        <f>K25/(SUM(L21+M21+O21+P21)/20)*1000</f>
        <v>14694.825132928931</v>
      </c>
      <c r="L26" s="82">
        <f>L25/(SUM(M21+O21+P21+Q21)/20)*1000</f>
        <v>9606.3392516632066</v>
      </c>
      <c r="M26" s="82">
        <f>M25/(SUM(O21+P21+Q21+R21)/20)*1000</f>
        <v>23045.795321109206</v>
      </c>
      <c r="N26" s="83"/>
      <c r="O26" s="82">
        <f>O25/(SUM(P21+Q21+R21+S21)/20)*1000</f>
        <v>19587.502096025935</v>
      </c>
      <c r="P26" s="82" t="e">
        <f>P25/(SUM(Q21+R21+#REF!+S21)/20)*1000</f>
        <v>#REF!</v>
      </c>
      <c r="Q26" s="82" t="e">
        <f>Q25/(SUM(R21+S21+#REF!+#REF!)/20)*1000</f>
        <v>#REF!</v>
      </c>
      <c r="R26" s="82" t="e">
        <f>R25/(SUM(S21+#REF!+#REF!+#REF!)/20)*1000</f>
        <v>#REF!</v>
      </c>
      <c r="S26" s="82" t="e">
        <f>S25/(SUM(#REF!+#REF!+#REF!+#REF!)/20)*1000</f>
        <v>#REF!</v>
      </c>
      <c r="T26" s="83"/>
      <c r="U26" s="84"/>
      <c r="V26" s="82" t="e">
        <f>V25/(SUM(W21+Y21+#REF!+X21)/20)*1000</f>
        <v>#REF!</v>
      </c>
      <c r="W26" s="82" t="e">
        <f>W25/(SUM(X21+#REF!+AA21+Y21)/20)*1000</f>
        <v>#REF!</v>
      </c>
      <c r="X26" s="82" t="e">
        <f>X25/(SUM(Y21+AB21+AA21+#REF!)/20)*1000</f>
        <v>#REF!</v>
      </c>
      <c r="Y26" s="82" t="e">
        <f>Y25/(SUM(#REF!+AA21+AB21+AC21)/20)*1000</f>
        <v>#REF!</v>
      </c>
      <c r="Z26" s="83"/>
      <c r="AA26" s="82">
        <f>AA25/(SUM(AB21+AC21+AD21+AF21)/20)*1000</f>
        <v>1418358.2089552237</v>
      </c>
      <c r="AB26" s="82">
        <f>AB25/(SUM(AC21+AD21+AF21+AG21)/20)*1000</f>
        <v>1796113.7440758294</v>
      </c>
      <c r="AC26" s="82">
        <f>AC25/(SUM(AD21+AF21+AG21+AH21)/20)*1000</f>
        <v>2816716.4179104473</v>
      </c>
      <c r="AD26" s="82">
        <f>AD25/(SUM(AF21+AG21+AH21+AI21)/20)*1000</f>
        <v>5016800</v>
      </c>
      <c r="AE26" s="83"/>
      <c r="AF26" s="82" t="e">
        <f>AF25/(SUM(AG21+AH21+AI21+AJ21)/20)*1000</f>
        <v>#DIV/0!</v>
      </c>
      <c r="AG26" s="82" t="e">
        <f>AG25/(SUM(AH21+AI21+#REF!+AJ21)/20)*1000</f>
        <v>#REF!</v>
      </c>
      <c r="AH26" s="82" t="e">
        <f>AH25/(SUM(AI21+AJ21+#REF!+#REF!)/20)*1000</f>
        <v>#REF!</v>
      </c>
      <c r="AI26" s="82" t="e">
        <f>AI25/(SUM(AJ21+#REF!+#REF!+#REF!)/20)*1000</f>
        <v>#REF!</v>
      </c>
      <c r="AJ26" s="82" t="e">
        <f>AJ25/(SUM(#REF!+#REF!+#REF!+#REF!)/20)*1000</f>
        <v>#REF!</v>
      </c>
      <c r="AK26" s="83"/>
      <c r="AL26" s="84"/>
      <c r="AN26" s="46">
        <f t="shared" si="0"/>
        <v>0</v>
      </c>
      <c r="AO26" s="46">
        <f t="shared" si="1"/>
        <v>0</v>
      </c>
    </row>
    <row r="27" spans="1:41" s="45" customFormat="1" ht="12.75" customHeight="1" thickBot="1" x14ac:dyDescent="0.35">
      <c r="A27" s="154" t="s">
        <v>84</v>
      </c>
      <c r="B27" s="148" t="s">
        <v>5</v>
      </c>
      <c r="C27" s="77"/>
      <c r="D27" s="77"/>
      <c r="E27" s="77"/>
      <c r="F27" s="78">
        <v>880</v>
      </c>
      <c r="G27" s="78"/>
      <c r="H27" s="78"/>
      <c r="I27" s="77">
        <f>SUM(E27:H27)</f>
        <v>880</v>
      </c>
      <c r="J27" s="78"/>
      <c r="K27" s="79">
        <v>-343</v>
      </c>
      <c r="L27" s="79">
        <v>760</v>
      </c>
      <c r="M27" s="79">
        <v>321</v>
      </c>
      <c r="N27" s="77">
        <f>SUM(J27:M27)</f>
        <v>738</v>
      </c>
      <c r="O27" s="79">
        <v>579</v>
      </c>
      <c r="P27" s="78">
        <v>592</v>
      </c>
      <c r="Q27" s="78">
        <v>592</v>
      </c>
      <c r="R27" s="78">
        <v>512</v>
      </c>
      <c r="S27" s="78">
        <v>328</v>
      </c>
      <c r="T27" s="77">
        <f>SUM(O27:S27)</f>
        <v>2603</v>
      </c>
      <c r="U27" s="80">
        <f>T27+N27+I27+D31</f>
        <v>5619</v>
      </c>
      <c r="V27" s="77">
        <v>270</v>
      </c>
      <c r="W27" s="78">
        <v>278</v>
      </c>
      <c r="X27" s="78">
        <v>369</v>
      </c>
      <c r="Y27" s="78">
        <v>12</v>
      </c>
      <c r="Z27" s="77">
        <f>SUM(V27:Y27)</f>
        <v>929</v>
      </c>
      <c r="AA27" s="78">
        <v>22</v>
      </c>
      <c r="AB27" s="79">
        <v>10</v>
      </c>
      <c r="AC27" s="79">
        <v>14</v>
      </c>
      <c r="AD27" s="79">
        <v>0</v>
      </c>
      <c r="AE27" s="77">
        <f>SUM(AA27:AD27)</f>
        <v>46</v>
      </c>
      <c r="AF27" s="79">
        <v>0</v>
      </c>
      <c r="AG27" s="78">
        <v>0</v>
      </c>
      <c r="AH27" s="78">
        <v>0</v>
      </c>
      <c r="AI27" s="78">
        <v>0</v>
      </c>
      <c r="AJ27" s="78">
        <v>0</v>
      </c>
      <c r="AK27" s="77">
        <f>SUM(AF27:AJ27)</f>
        <v>0</v>
      </c>
      <c r="AL27" s="80">
        <f>AK27+AE27+Z27</f>
        <v>975</v>
      </c>
      <c r="AM27" s="45">
        <v>16</v>
      </c>
      <c r="AN27" s="46">
        <f t="shared" si="0"/>
        <v>89904</v>
      </c>
      <c r="AO27" s="46">
        <f t="shared" si="1"/>
        <v>15600</v>
      </c>
    </row>
    <row r="28" spans="1:41" s="45" customFormat="1" ht="16" thickBot="1" x14ac:dyDescent="0.35">
      <c r="A28" s="154"/>
      <c r="B28" s="148" t="s">
        <v>6</v>
      </c>
      <c r="C28" s="77"/>
      <c r="D28" s="77"/>
      <c r="E28" s="77"/>
      <c r="F28" s="79">
        <v>880</v>
      </c>
      <c r="G28" s="79"/>
      <c r="H28" s="78"/>
      <c r="I28" s="77"/>
      <c r="J28" s="79"/>
      <c r="K28" s="79">
        <v>0</v>
      </c>
      <c r="L28" s="79">
        <v>0</v>
      </c>
      <c r="M28" s="79">
        <v>4000</v>
      </c>
      <c r="N28" s="77"/>
      <c r="O28" s="79">
        <v>0</v>
      </c>
      <c r="P28" s="78">
        <v>0</v>
      </c>
      <c r="Q28" s="79">
        <v>0</v>
      </c>
      <c r="R28" s="79">
        <v>4000</v>
      </c>
      <c r="S28" s="79">
        <v>0</v>
      </c>
      <c r="T28" s="77"/>
      <c r="U28" s="80"/>
      <c r="V28" s="77">
        <v>0</v>
      </c>
      <c r="W28" s="79">
        <v>0</v>
      </c>
      <c r="X28" s="79">
        <v>0</v>
      </c>
      <c r="Y28" s="78">
        <v>0</v>
      </c>
      <c r="Z28" s="77"/>
      <c r="AA28" s="79">
        <v>0</v>
      </c>
      <c r="AB28" s="79">
        <v>0</v>
      </c>
      <c r="AC28" s="79">
        <v>0</v>
      </c>
      <c r="AD28" s="79">
        <v>0</v>
      </c>
      <c r="AE28" s="77"/>
      <c r="AF28" s="79">
        <v>0</v>
      </c>
      <c r="AG28" s="78">
        <v>0</v>
      </c>
      <c r="AH28" s="79">
        <v>0</v>
      </c>
      <c r="AI28" s="79">
        <v>0</v>
      </c>
      <c r="AJ28" s="79">
        <v>0</v>
      </c>
      <c r="AK28" s="77"/>
      <c r="AL28" s="80"/>
      <c r="AN28" s="46">
        <f t="shared" si="0"/>
        <v>0</v>
      </c>
      <c r="AO28" s="46">
        <f t="shared" si="1"/>
        <v>0</v>
      </c>
    </row>
    <row r="29" spans="1:41" s="45" customFormat="1" ht="16" thickBot="1" x14ac:dyDescent="0.35">
      <c r="A29" s="154"/>
      <c r="B29" s="148" t="s">
        <v>10</v>
      </c>
      <c r="C29" s="77">
        <v>0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80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80"/>
      <c r="AN29" s="46">
        <f t="shared" si="0"/>
        <v>0</v>
      </c>
      <c r="AO29" s="46">
        <f t="shared" si="1"/>
        <v>0</v>
      </c>
    </row>
    <row r="30" spans="1:41" s="45" customFormat="1" ht="16" thickBot="1" x14ac:dyDescent="0.35">
      <c r="A30" s="154"/>
      <c r="B30" s="148" t="s">
        <v>7</v>
      </c>
      <c r="C30" s="77"/>
      <c r="D30" s="77"/>
      <c r="E30" s="79">
        <f>E29+E28</f>
        <v>0</v>
      </c>
      <c r="F30" s="79">
        <f>F29+F28</f>
        <v>880</v>
      </c>
      <c r="G30" s="79">
        <f>G29+G28</f>
        <v>0</v>
      </c>
      <c r="H30" s="79">
        <f>H29+H28</f>
        <v>0</v>
      </c>
      <c r="I30" s="77">
        <f>SUM(E30:H30)</f>
        <v>880</v>
      </c>
      <c r="J30" s="79">
        <f>J29+J28</f>
        <v>0</v>
      </c>
      <c r="K30" s="79">
        <f>K29+K28</f>
        <v>0</v>
      </c>
      <c r="L30" s="79">
        <f>L29+L28</f>
        <v>0</v>
      </c>
      <c r="M30" s="79">
        <f>M29+M28</f>
        <v>4000</v>
      </c>
      <c r="N30" s="77">
        <f>SUM(J30:M30)</f>
        <v>4000</v>
      </c>
      <c r="O30" s="77">
        <v>8000</v>
      </c>
      <c r="P30" s="79">
        <f>P29+P28</f>
        <v>0</v>
      </c>
      <c r="Q30" s="79">
        <f>Q29+Q28</f>
        <v>0</v>
      </c>
      <c r="R30" s="79">
        <f>R29+R28</f>
        <v>4000</v>
      </c>
      <c r="S30" s="79">
        <f>S29+S28</f>
        <v>0</v>
      </c>
      <c r="T30" s="77">
        <f>SUM(O30:S30)</f>
        <v>12000</v>
      </c>
      <c r="U30" s="80">
        <f>T30+N30+I30+D31</f>
        <v>18278</v>
      </c>
      <c r="V30" s="79">
        <f>V29+V28</f>
        <v>0</v>
      </c>
      <c r="W30" s="79">
        <f>W29+W28</f>
        <v>0</v>
      </c>
      <c r="X30" s="79">
        <f>X29+X28</f>
        <v>0</v>
      </c>
      <c r="Y30" s="79">
        <f>Y29+Y28</f>
        <v>0</v>
      </c>
      <c r="Z30" s="77">
        <f>SUM(V30:Y30)</f>
        <v>0</v>
      </c>
      <c r="AA30" s="79">
        <f>AA29+AA28</f>
        <v>0</v>
      </c>
      <c r="AB30" s="79">
        <f>AB29+AB28</f>
        <v>0</v>
      </c>
      <c r="AC30" s="79">
        <f>AC29+AC28</f>
        <v>0</v>
      </c>
      <c r="AD30" s="79">
        <f>AD29+AD28</f>
        <v>0</v>
      </c>
      <c r="AE30" s="77">
        <f>SUM(AA30:AD30)</f>
        <v>0</v>
      </c>
      <c r="AF30" s="77">
        <v>8000</v>
      </c>
      <c r="AG30" s="79">
        <f>AG29+AG28</f>
        <v>0</v>
      </c>
      <c r="AH30" s="79">
        <f>AH29+AH28</f>
        <v>0</v>
      </c>
      <c r="AI30" s="79">
        <f>AI29+AI28</f>
        <v>0</v>
      </c>
      <c r="AJ30" s="79">
        <f>AJ29+AJ28</f>
        <v>0</v>
      </c>
      <c r="AK30" s="77">
        <f>SUM(AF30:AJ30)</f>
        <v>8000</v>
      </c>
      <c r="AL30" s="80">
        <f>AK30+AE30+Z30</f>
        <v>8000</v>
      </c>
      <c r="AN30" s="46">
        <f t="shared" si="0"/>
        <v>0</v>
      </c>
      <c r="AO30" s="46">
        <f t="shared" si="1"/>
        <v>0</v>
      </c>
    </row>
    <row r="31" spans="1:41" s="45" customFormat="1" ht="16" thickBot="1" x14ac:dyDescent="0.35">
      <c r="A31" s="154"/>
      <c r="B31" s="148" t="s">
        <v>8</v>
      </c>
      <c r="C31" s="81">
        <v>1542</v>
      </c>
      <c r="D31" s="120">
        <v>1398</v>
      </c>
      <c r="E31" s="79">
        <f>E30-E27</f>
        <v>0</v>
      </c>
      <c r="F31" s="79">
        <f>E31+F30-F27</f>
        <v>0</v>
      </c>
      <c r="G31" s="79">
        <f>F31+G30-G27</f>
        <v>0</v>
      </c>
      <c r="H31" s="79">
        <f>F31+H30-H27</f>
        <v>0</v>
      </c>
      <c r="I31" s="77">
        <f>I30-I27</f>
        <v>0</v>
      </c>
      <c r="J31" s="79">
        <f>I31+J30-J27</f>
        <v>0</v>
      </c>
      <c r="K31" s="79">
        <f>J31+K30-K27</f>
        <v>343</v>
      </c>
      <c r="L31" s="79">
        <f>K31+L30-L27</f>
        <v>-417</v>
      </c>
      <c r="M31" s="79">
        <f>L31+M30-M27</f>
        <v>3262</v>
      </c>
      <c r="N31" s="77">
        <f>I31+N30-N27</f>
        <v>3262</v>
      </c>
      <c r="O31" s="79">
        <f>N31+O30-O27</f>
        <v>10683</v>
      </c>
      <c r="P31" s="79">
        <f>O31+P30-P27</f>
        <v>10091</v>
      </c>
      <c r="Q31" s="79">
        <f>P31+Q30-Q27</f>
        <v>9499</v>
      </c>
      <c r="R31" s="79">
        <f t="shared" ref="R31:S31" si="18">Q31+R30-R27</f>
        <v>12987</v>
      </c>
      <c r="S31" s="79">
        <f t="shared" si="18"/>
        <v>12659</v>
      </c>
      <c r="T31" s="77">
        <f>N31+T30-T27</f>
        <v>12659</v>
      </c>
      <c r="U31" s="80">
        <f>U30-U27</f>
        <v>12659</v>
      </c>
      <c r="V31" s="79">
        <f>U31+V30-V27</f>
        <v>12389</v>
      </c>
      <c r="W31" s="79">
        <f>V31+W30-W27</f>
        <v>12111</v>
      </c>
      <c r="X31" s="79">
        <f>W31+X30-X27</f>
        <v>11742</v>
      </c>
      <c r="Y31" s="79">
        <f>W31+Y30-Y27</f>
        <v>12099</v>
      </c>
      <c r="Z31" s="77">
        <f>T31+Z30-Z27</f>
        <v>11730</v>
      </c>
      <c r="AA31" s="79">
        <f>Z31+AA30-AA27</f>
        <v>11708</v>
      </c>
      <c r="AB31" s="79">
        <f>AA31+AB30-AB27</f>
        <v>11698</v>
      </c>
      <c r="AC31" s="79">
        <f>AB31+AC30-AC27</f>
        <v>11684</v>
      </c>
      <c r="AD31" s="79">
        <f>AC31+AD30-AD27</f>
        <v>11684</v>
      </c>
      <c r="AE31" s="77">
        <f>Z31+AE30-AE27</f>
        <v>11684</v>
      </c>
      <c r="AF31" s="79">
        <f>AE31+AF30-AF27</f>
        <v>19684</v>
      </c>
      <c r="AG31" s="79">
        <f>AF31+AG30-AG27</f>
        <v>19684</v>
      </c>
      <c r="AH31" s="79">
        <f>AG31+AH30-AH27</f>
        <v>19684</v>
      </c>
      <c r="AI31" s="79">
        <f t="shared" ref="AI31:AJ31" si="19">AH31+AI30-AI27</f>
        <v>19684</v>
      </c>
      <c r="AJ31" s="79">
        <f t="shared" si="19"/>
        <v>19684</v>
      </c>
      <c r="AK31" s="77">
        <f>AE31+AK30-AK27</f>
        <v>19684</v>
      </c>
      <c r="AL31" s="80">
        <f>T31+AL30-AL27</f>
        <v>19684</v>
      </c>
      <c r="AN31" s="46">
        <f t="shared" si="0"/>
        <v>0</v>
      </c>
      <c r="AO31" s="46">
        <f t="shared" si="1"/>
        <v>0</v>
      </c>
    </row>
    <row r="32" spans="1:41" s="45" customFormat="1" ht="16" thickBot="1" x14ac:dyDescent="0.35">
      <c r="A32" s="68"/>
      <c r="B32" s="148" t="s">
        <v>9</v>
      </c>
      <c r="C32" s="85"/>
      <c r="D32" s="85"/>
      <c r="E32" s="82" t="e">
        <f>E31/(SUM(F27+H27+#REF!+G27)/20)*1000</f>
        <v>#REF!</v>
      </c>
      <c r="F32" s="82" t="e">
        <f>F31/(SUM(G27+#REF!+J27+H27)/20)*1000</f>
        <v>#REF!</v>
      </c>
      <c r="G32" s="82" t="e">
        <f>G31/(SUM(H27+K27+J27+#REF!)/20)*1000</f>
        <v>#REF!</v>
      </c>
      <c r="H32" s="82" t="e">
        <f>H31/(SUM(#REF!+J27+K27+L27)/20)*1000</f>
        <v>#REF!</v>
      </c>
      <c r="I32" s="83"/>
      <c r="J32" s="82">
        <f>J31/(SUM(K27+L27+M27+O27)/20)*1000</f>
        <v>0</v>
      </c>
      <c r="K32" s="82">
        <f>K31/(SUM(L27+M27+O27+P27)/20)*1000</f>
        <v>3046.1811722912967</v>
      </c>
      <c r="L32" s="82">
        <f>L31/(SUM(M27+O27+P27+Q27)/20)*1000</f>
        <v>-4001.9193857965452</v>
      </c>
      <c r="M32" s="82">
        <f>M31/(SUM(O27+P27+Q27+R27)/20)*1000</f>
        <v>28676.923076923078</v>
      </c>
      <c r="N32" s="83"/>
      <c r="O32" s="82">
        <f>O31/(SUM(P27+Q27+R27+S27)/20)*1000</f>
        <v>105563.24110671936</v>
      </c>
      <c r="P32" s="82" t="e">
        <f>P31/(SUM(Q27+R27+#REF!+S27)/20)*1000</f>
        <v>#REF!</v>
      </c>
      <c r="Q32" s="82" t="e">
        <f>Q31/(SUM(R27+S27+#REF!+#REF!)/20)*1000</f>
        <v>#REF!</v>
      </c>
      <c r="R32" s="82" t="e">
        <f>R31/(SUM(S27+#REF!+#REF!+#REF!)/20)*1000</f>
        <v>#REF!</v>
      </c>
      <c r="S32" s="82" t="e">
        <f>S31/(SUM(#REF!+#REF!+#REF!+#REF!)/20)*1000</f>
        <v>#REF!</v>
      </c>
      <c r="T32" s="83"/>
      <c r="U32" s="84"/>
      <c r="V32" s="82" t="e">
        <f>V31/(SUM(W27+Y27+#REF!+X27)/20)*1000</f>
        <v>#REF!</v>
      </c>
      <c r="W32" s="82" t="e">
        <f>W31/(SUM(X27+#REF!+AA27+Y27)/20)*1000</f>
        <v>#REF!</v>
      </c>
      <c r="X32" s="82" t="e">
        <f>X31/(SUM(Y27+AB27+AA27+#REF!)/20)*1000</f>
        <v>#REF!</v>
      </c>
      <c r="Y32" s="82" t="e">
        <f>Y31/(SUM(#REF!+AA27+AB27+AC27)/20)*1000</f>
        <v>#REF!</v>
      </c>
      <c r="Z32" s="83"/>
      <c r="AA32" s="82">
        <f>AA31/(SUM(AB27+AC27+AD27+AF27)/20)*1000</f>
        <v>9756666.6666666679</v>
      </c>
      <c r="AB32" s="82">
        <f>AB31/(SUM(AC27+AD27+AF27+AG27)/20)*1000</f>
        <v>16711428.571428573</v>
      </c>
      <c r="AC32" s="82" t="e">
        <f>AC31/(SUM(AD27+AF27+AG27+AH27)/20)*1000</f>
        <v>#DIV/0!</v>
      </c>
      <c r="AD32" s="82" t="e">
        <f>AD31/(SUM(AF27+AG27+AH27+AI27)/20)*1000</f>
        <v>#DIV/0!</v>
      </c>
      <c r="AE32" s="83"/>
      <c r="AF32" s="82" t="e">
        <f>AF31/(SUM(AG27+AH27+AI27+AJ27)/20)*1000</f>
        <v>#DIV/0!</v>
      </c>
      <c r="AG32" s="82" t="e">
        <f>AG31/(SUM(AH27+AI27+#REF!+AJ27)/20)*1000</f>
        <v>#REF!</v>
      </c>
      <c r="AH32" s="82" t="e">
        <f>AH31/(SUM(AI27+AJ27+#REF!+#REF!)/20)*1000</f>
        <v>#REF!</v>
      </c>
      <c r="AI32" s="82" t="e">
        <f>AI31/(SUM(AJ27+#REF!+#REF!+#REF!)/20)*1000</f>
        <v>#REF!</v>
      </c>
      <c r="AJ32" s="82" t="e">
        <f>AJ31/(SUM(#REF!+#REF!+#REF!+#REF!)/20)*1000</f>
        <v>#REF!</v>
      </c>
      <c r="AK32" s="83"/>
      <c r="AL32" s="84"/>
      <c r="AN32" s="46">
        <f t="shared" si="0"/>
        <v>0</v>
      </c>
      <c r="AO32" s="46">
        <f t="shared" si="1"/>
        <v>0</v>
      </c>
    </row>
    <row r="33" spans="1:41" s="45" customFormat="1" ht="12.75" customHeight="1" thickBot="1" x14ac:dyDescent="0.35">
      <c r="A33" s="152" t="s">
        <v>63</v>
      </c>
      <c r="B33" s="148" t="s">
        <v>5</v>
      </c>
      <c r="C33" s="77"/>
      <c r="D33" s="77"/>
      <c r="E33" s="77"/>
      <c r="F33" s="78">
        <v>212215</v>
      </c>
      <c r="G33" s="78">
        <v>46995</v>
      </c>
      <c r="H33" s="78">
        <v>130545</v>
      </c>
      <c r="I33" s="77">
        <f>SUM(E33:H33)</f>
        <v>389755</v>
      </c>
      <c r="J33" s="78">
        <v>96000</v>
      </c>
      <c r="K33" s="79">
        <v>87937</v>
      </c>
      <c r="L33" s="78">
        <v>77885</v>
      </c>
      <c r="M33" s="79">
        <v>39811</v>
      </c>
      <c r="N33" s="77">
        <f>SUM(J33:M33)</f>
        <v>301633</v>
      </c>
      <c r="O33" s="79">
        <v>64793</v>
      </c>
      <c r="P33" s="78">
        <v>37662</v>
      </c>
      <c r="Q33" s="78">
        <v>40915</v>
      </c>
      <c r="R33" s="78">
        <v>40094</v>
      </c>
      <c r="S33" s="78">
        <v>28546</v>
      </c>
      <c r="T33" s="77">
        <f>SUM(O33:S33)</f>
        <v>212010</v>
      </c>
      <c r="U33" s="80">
        <f>T33+N33+I33+D37</f>
        <v>1099255</v>
      </c>
      <c r="V33" s="77">
        <v>24688</v>
      </c>
      <c r="W33" s="78">
        <v>29502</v>
      </c>
      <c r="X33" s="78">
        <v>27482</v>
      </c>
      <c r="Y33" s="78">
        <v>16983</v>
      </c>
      <c r="Z33" s="77">
        <f>SUM(V33:Y33)</f>
        <v>98655</v>
      </c>
      <c r="AA33" s="78">
        <v>21946</v>
      </c>
      <c r="AB33" s="79">
        <v>2218</v>
      </c>
      <c r="AC33" s="78">
        <v>2952</v>
      </c>
      <c r="AD33" s="79">
        <v>1389</v>
      </c>
      <c r="AE33" s="77">
        <f>SUM(AA33:AD33)</f>
        <v>28505</v>
      </c>
      <c r="AF33" s="79">
        <v>1783</v>
      </c>
      <c r="AG33" s="78">
        <v>80</v>
      </c>
      <c r="AH33" s="78">
        <v>82</v>
      </c>
      <c r="AI33" s="78">
        <v>68</v>
      </c>
      <c r="AJ33" s="78">
        <v>0</v>
      </c>
      <c r="AK33" s="77">
        <f>SUM(AF33:AJ33)</f>
        <v>2013</v>
      </c>
      <c r="AL33" s="80">
        <f>AK33+AE33+Z33</f>
        <v>129173</v>
      </c>
      <c r="AM33" s="45">
        <v>32</v>
      </c>
      <c r="AN33" s="46">
        <f t="shared" si="0"/>
        <v>35176160</v>
      </c>
      <c r="AO33" s="46">
        <f t="shared" si="1"/>
        <v>4133536</v>
      </c>
    </row>
    <row r="34" spans="1:41" s="45" customFormat="1" ht="16" thickBot="1" x14ac:dyDescent="0.35">
      <c r="A34" s="152"/>
      <c r="B34" s="148" t="s">
        <v>6</v>
      </c>
      <c r="C34" s="77"/>
      <c r="D34" s="77"/>
      <c r="E34" s="77"/>
      <c r="F34" s="79">
        <v>212215</v>
      </c>
      <c r="G34" s="79">
        <v>46995</v>
      </c>
      <c r="H34" s="78">
        <v>130545</v>
      </c>
      <c r="I34" s="77"/>
      <c r="J34" s="79">
        <v>96000</v>
      </c>
      <c r="K34" s="79">
        <v>28320</v>
      </c>
      <c r="L34" s="78">
        <v>0</v>
      </c>
      <c r="M34" s="79">
        <v>180000</v>
      </c>
      <c r="N34" s="77"/>
      <c r="O34" s="79">
        <v>100000</v>
      </c>
      <c r="P34" s="79">
        <v>0</v>
      </c>
      <c r="Q34" s="79">
        <v>0</v>
      </c>
      <c r="R34" s="79">
        <v>160000</v>
      </c>
      <c r="S34" s="79">
        <v>0</v>
      </c>
      <c r="T34" s="77"/>
      <c r="U34" s="80"/>
      <c r="V34" s="77">
        <v>15000</v>
      </c>
      <c r="W34" s="79">
        <v>0</v>
      </c>
      <c r="X34" s="79">
        <v>0</v>
      </c>
      <c r="Y34" s="78">
        <v>0</v>
      </c>
      <c r="Z34" s="77"/>
      <c r="AA34" s="79">
        <v>0</v>
      </c>
      <c r="AB34" s="79">
        <v>0</v>
      </c>
      <c r="AC34" s="78">
        <v>0</v>
      </c>
      <c r="AD34" s="79">
        <v>0</v>
      </c>
      <c r="AE34" s="77"/>
      <c r="AF34" s="79">
        <v>0</v>
      </c>
      <c r="AG34" s="79">
        <v>0</v>
      </c>
      <c r="AH34" s="79">
        <v>0</v>
      </c>
      <c r="AI34" s="79">
        <v>0</v>
      </c>
      <c r="AJ34" s="79">
        <v>0</v>
      </c>
      <c r="AK34" s="77"/>
      <c r="AL34" s="80"/>
      <c r="AN34" s="46">
        <f t="shared" si="0"/>
        <v>0</v>
      </c>
      <c r="AO34" s="46">
        <f t="shared" si="1"/>
        <v>0</v>
      </c>
    </row>
    <row r="35" spans="1:41" s="45" customFormat="1" ht="16" thickBot="1" x14ac:dyDescent="0.35">
      <c r="A35" s="152"/>
      <c r="B35" s="148" t="s">
        <v>10</v>
      </c>
      <c r="C35" s="77">
        <v>141680</v>
      </c>
      <c r="D35" s="77"/>
      <c r="E35" s="77"/>
      <c r="F35" s="77"/>
      <c r="G35" s="77"/>
      <c r="H35" s="77"/>
      <c r="I35" s="77"/>
      <c r="J35" s="77"/>
      <c r="K35" s="77">
        <v>141680</v>
      </c>
      <c r="L35" s="77"/>
      <c r="M35" s="77"/>
      <c r="N35" s="77"/>
      <c r="O35" s="77"/>
      <c r="P35" s="77"/>
      <c r="Q35" s="77"/>
      <c r="R35" s="77"/>
      <c r="S35" s="77"/>
      <c r="T35" s="77"/>
      <c r="U35" s="80"/>
      <c r="V35" s="77"/>
      <c r="W35" s="77"/>
      <c r="X35" s="77"/>
      <c r="Y35" s="77">
        <v>20480</v>
      </c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80"/>
      <c r="AN35" s="46">
        <f t="shared" si="0"/>
        <v>0</v>
      </c>
      <c r="AO35" s="46">
        <f t="shared" si="1"/>
        <v>0</v>
      </c>
    </row>
    <row r="36" spans="1:41" s="45" customFormat="1" ht="16" thickBot="1" x14ac:dyDescent="0.35">
      <c r="A36" s="152"/>
      <c r="B36" s="148" t="s">
        <v>7</v>
      </c>
      <c r="C36" s="77"/>
      <c r="D36" s="77"/>
      <c r="E36" s="79">
        <f>E35+E34</f>
        <v>0</v>
      </c>
      <c r="F36" s="79">
        <f>F35+F34</f>
        <v>212215</v>
      </c>
      <c r="G36" s="79">
        <f t="shared" ref="G36" si="20">G35+G34</f>
        <v>46995</v>
      </c>
      <c r="H36" s="79">
        <f>H35+H34</f>
        <v>130545</v>
      </c>
      <c r="I36" s="77">
        <f>SUM(E36:H36)</f>
        <v>389755</v>
      </c>
      <c r="J36" s="79">
        <f>J35+J34</f>
        <v>96000</v>
      </c>
      <c r="K36" s="79">
        <f>K35+K34</f>
        <v>170000</v>
      </c>
      <c r="L36" s="79">
        <f>L35+L34</f>
        <v>0</v>
      </c>
      <c r="M36" s="79">
        <f>M35+M34</f>
        <v>180000</v>
      </c>
      <c r="N36" s="77">
        <f>SUM(J36:M36)</f>
        <v>446000</v>
      </c>
      <c r="O36" s="79">
        <f>O35+O34</f>
        <v>100000</v>
      </c>
      <c r="P36" s="79">
        <f>P35+P34</f>
        <v>0</v>
      </c>
      <c r="Q36" s="79">
        <f>Q35+Q34</f>
        <v>0</v>
      </c>
      <c r="R36" s="79">
        <f>R35+R34</f>
        <v>160000</v>
      </c>
      <c r="S36" s="79">
        <f>S35+S34</f>
        <v>0</v>
      </c>
      <c r="T36" s="77">
        <f>SUM(O36:S36)</f>
        <v>260000</v>
      </c>
      <c r="U36" s="80">
        <f>T36+N36+I36+D37</f>
        <v>1291612</v>
      </c>
      <c r="V36" s="79">
        <f>V35+V34</f>
        <v>15000</v>
      </c>
      <c r="W36" s="79">
        <f>W35+W34</f>
        <v>0</v>
      </c>
      <c r="X36" s="79">
        <f t="shared" ref="X36" si="21">X35+X34</f>
        <v>0</v>
      </c>
      <c r="Y36" s="79">
        <f>Y35+Y34</f>
        <v>20480</v>
      </c>
      <c r="Z36" s="77">
        <f>SUM(V36:Y36)</f>
        <v>35480</v>
      </c>
      <c r="AA36" s="79">
        <f>AA35+AA34</f>
        <v>0</v>
      </c>
      <c r="AB36" s="79">
        <f>AB35+AB34</f>
        <v>0</v>
      </c>
      <c r="AC36" s="79">
        <f>AC35+AC34</f>
        <v>0</v>
      </c>
      <c r="AD36" s="79">
        <f>AD35+AD34</f>
        <v>0</v>
      </c>
      <c r="AE36" s="77">
        <f>SUM(AA36:AD36)</f>
        <v>0</v>
      </c>
      <c r="AF36" s="79">
        <f>AF35+AF34</f>
        <v>0</v>
      </c>
      <c r="AG36" s="79">
        <f>AG35+AG34</f>
        <v>0</v>
      </c>
      <c r="AH36" s="79">
        <f>AH35+AH34</f>
        <v>0</v>
      </c>
      <c r="AI36" s="79">
        <f>AI35+AI34</f>
        <v>0</v>
      </c>
      <c r="AJ36" s="79">
        <f>AJ35+AJ34</f>
        <v>0</v>
      </c>
      <c r="AK36" s="77">
        <f>SUM(AF36:AJ36)</f>
        <v>0</v>
      </c>
      <c r="AL36" s="80">
        <f>AK36+AE36+Z36</f>
        <v>35480</v>
      </c>
      <c r="AN36" s="46">
        <f t="shared" si="0"/>
        <v>0</v>
      </c>
      <c r="AO36" s="46">
        <f t="shared" si="1"/>
        <v>0</v>
      </c>
    </row>
    <row r="37" spans="1:41" s="45" customFormat="1" ht="16" thickBot="1" x14ac:dyDescent="0.35">
      <c r="A37" s="152"/>
      <c r="B37" s="148" t="s">
        <v>8</v>
      </c>
      <c r="C37" s="81">
        <v>326146</v>
      </c>
      <c r="D37" s="120">
        <v>195857</v>
      </c>
      <c r="E37" s="79">
        <f>E36-E33</f>
        <v>0</v>
      </c>
      <c r="F37" s="79">
        <f>E37+F36-F33</f>
        <v>0</v>
      </c>
      <c r="G37" s="79">
        <f>F37+G36-G33</f>
        <v>0</v>
      </c>
      <c r="H37" s="79">
        <f>F37+H36-H33</f>
        <v>0</v>
      </c>
      <c r="I37" s="77">
        <f>I36-I33</f>
        <v>0</v>
      </c>
      <c r="J37" s="79">
        <f>I37+J36-J33</f>
        <v>0</v>
      </c>
      <c r="K37" s="79">
        <f>J37+K36-K33</f>
        <v>82063</v>
      </c>
      <c r="L37" s="79">
        <f>K37+L36-L33</f>
        <v>4178</v>
      </c>
      <c r="M37" s="79">
        <f>L37+M36-M33</f>
        <v>144367</v>
      </c>
      <c r="N37" s="77">
        <f>I37+N36-N33</f>
        <v>144367</v>
      </c>
      <c r="O37" s="79">
        <f>N37+O36-O33</f>
        <v>179574</v>
      </c>
      <c r="P37" s="79">
        <f>O37+P36-P33</f>
        <v>141912</v>
      </c>
      <c r="Q37" s="79">
        <f>P37+Q36-Q33</f>
        <v>100997</v>
      </c>
      <c r="R37" s="79">
        <f t="shared" ref="R37:S37" si="22">Q37+R36-R33</f>
        <v>220903</v>
      </c>
      <c r="S37" s="79">
        <f t="shared" si="22"/>
        <v>192357</v>
      </c>
      <c r="T37" s="77">
        <f>N37+T36-T33</f>
        <v>192357</v>
      </c>
      <c r="U37" s="80">
        <f>U36-U33</f>
        <v>192357</v>
      </c>
      <c r="V37" s="79">
        <f>U37+V36-V33</f>
        <v>182669</v>
      </c>
      <c r="W37" s="79">
        <f>V37+W36-W33</f>
        <v>153167</v>
      </c>
      <c r="X37" s="79">
        <f>W37+X36-X33</f>
        <v>125685</v>
      </c>
      <c r="Y37" s="79">
        <f>W37+Y36-Y33</f>
        <v>156664</v>
      </c>
      <c r="Z37" s="77">
        <f>T37+Z36-Z33</f>
        <v>129182</v>
      </c>
      <c r="AA37" s="79">
        <f>Z37+AA36-AA33</f>
        <v>107236</v>
      </c>
      <c r="AB37" s="79">
        <f>AA37+AB36-AB33</f>
        <v>105018</v>
      </c>
      <c r="AC37" s="79">
        <f>AB37+AC36-AC33</f>
        <v>102066</v>
      </c>
      <c r="AD37" s="79">
        <f>AC37+AD36-AD33</f>
        <v>100677</v>
      </c>
      <c r="AE37" s="77">
        <f>Z37+AE36-AE33</f>
        <v>100677</v>
      </c>
      <c r="AF37" s="79">
        <f>AE37+AF36-AF33</f>
        <v>98894</v>
      </c>
      <c r="AG37" s="79">
        <f>AF37+AG36-AG33</f>
        <v>98814</v>
      </c>
      <c r="AH37" s="79">
        <f>AG37+AH36-AH33</f>
        <v>98732</v>
      </c>
      <c r="AI37" s="79">
        <f t="shared" ref="AI37:AJ37" si="23">AH37+AI36-AI33</f>
        <v>98664</v>
      </c>
      <c r="AJ37" s="79">
        <f t="shared" si="23"/>
        <v>98664</v>
      </c>
      <c r="AK37" s="77">
        <f>AE37+AK36-AK33</f>
        <v>98664</v>
      </c>
      <c r="AL37" s="80">
        <f>T37+AL36-AL33</f>
        <v>98664</v>
      </c>
      <c r="AN37" s="46">
        <f t="shared" si="0"/>
        <v>0</v>
      </c>
      <c r="AO37" s="46">
        <f t="shared" si="1"/>
        <v>0</v>
      </c>
    </row>
    <row r="38" spans="1:41" s="45" customFormat="1" ht="16" thickBot="1" x14ac:dyDescent="0.35">
      <c r="A38" s="68"/>
      <c r="B38" s="148" t="s">
        <v>9</v>
      </c>
      <c r="C38" s="85"/>
      <c r="D38" s="85"/>
      <c r="E38" s="82" t="e">
        <f>E37/(SUM(F33+H33+#REF!+G33)/20)*1000</f>
        <v>#REF!</v>
      </c>
      <c r="F38" s="82" t="e">
        <f>F37/(SUM(G33+#REF!+J33+H33)/20)*1000</f>
        <v>#REF!</v>
      </c>
      <c r="G38" s="82" t="e">
        <f>G37/(SUM(H33+K33+J33+#REF!)/20)*1000</f>
        <v>#REF!</v>
      </c>
      <c r="H38" s="82" t="e">
        <f>H37/(SUM(#REF!+J33+K33+L33)/20)*1000</f>
        <v>#REF!</v>
      </c>
      <c r="I38" s="83"/>
      <c r="J38" s="82">
        <f>J37/(SUM(K33+L33+M33+O33)/20)*1000</f>
        <v>0</v>
      </c>
      <c r="K38" s="82">
        <f>K37/(SUM(L33+M33+O33+P33)/20)*1000</f>
        <v>7455.1557794422924</v>
      </c>
      <c r="L38" s="82">
        <f>L37/(SUM(M33+O33+P33+Q33)/20)*1000</f>
        <v>456.1608463759888</v>
      </c>
      <c r="M38" s="82">
        <f>M37/(SUM(O33+P33+Q33+R33)/20)*1000</f>
        <v>15737.91043474469</v>
      </c>
      <c r="N38" s="83"/>
      <c r="O38" s="82">
        <f>O37/(SUM(P33+Q33+R33+S33)/20)*1000</f>
        <v>24395.823851864934</v>
      </c>
      <c r="P38" s="82" t="e">
        <f>P37/(SUM(Q33+R33+#REF!+S33)/20)*1000</f>
        <v>#REF!</v>
      </c>
      <c r="Q38" s="82" t="e">
        <f>Q37/(SUM(R33+S33+#REF!+#REF!)/20)*1000</f>
        <v>#REF!</v>
      </c>
      <c r="R38" s="82" t="e">
        <f>R37/(SUM(S33+#REF!+#REF!+#REF!)/20)*1000</f>
        <v>#REF!</v>
      </c>
      <c r="S38" s="82" t="e">
        <f>S37/(SUM(#REF!+#REF!+#REF!+#REF!)/20)*1000</f>
        <v>#REF!</v>
      </c>
      <c r="T38" s="83"/>
      <c r="U38" s="84"/>
      <c r="V38" s="82" t="e">
        <f>V37/(SUM(W33+Y33+#REF!+X33)/20)*1000</f>
        <v>#REF!</v>
      </c>
      <c r="W38" s="82" t="e">
        <f>W37/(SUM(X33+#REF!+AA33+Y33)/20)*1000</f>
        <v>#REF!</v>
      </c>
      <c r="X38" s="82" t="e">
        <f>X37/(SUM(Y33+AB33+AA33+#REF!)/20)*1000</f>
        <v>#REF!</v>
      </c>
      <c r="Y38" s="82" t="e">
        <f>Y37/(SUM(#REF!+AA33+AB33+AC33)/20)*1000</f>
        <v>#REF!</v>
      </c>
      <c r="Z38" s="83"/>
      <c r="AA38" s="82">
        <f>AA37/(SUM(AB33+AC33+AD33+AF33)/20)*1000</f>
        <v>257099.01702229679</v>
      </c>
      <c r="AB38" s="82">
        <f>AB37/(SUM(AC33+AD33+AF33+AG33)/20)*1000</f>
        <v>338549.32301740814</v>
      </c>
      <c r="AC38" s="82">
        <f>AC37/(SUM(AD33+AF33+AG33+AH33)/20)*1000</f>
        <v>612273.54529094184</v>
      </c>
      <c r="AD38" s="82">
        <f>AD37/(SUM(AF33+AG33+AH33+AI33)/20)*1000</f>
        <v>1000268.2563338301</v>
      </c>
      <c r="AE38" s="83"/>
      <c r="AF38" s="82">
        <f>AF37/(SUM(AG33+AH33+AI33+AJ33)/20)*1000</f>
        <v>8599478.2608695664</v>
      </c>
      <c r="AG38" s="82" t="e">
        <f>AG37/(SUM(AH33+AI33+#REF!+AJ33)/20)*1000</f>
        <v>#REF!</v>
      </c>
      <c r="AH38" s="82" t="e">
        <f>AH37/(SUM(AI33+AJ33+#REF!+#REF!)/20)*1000</f>
        <v>#REF!</v>
      </c>
      <c r="AI38" s="82" t="e">
        <f>AI37/(SUM(AJ33+#REF!+#REF!+#REF!)/20)*1000</f>
        <v>#REF!</v>
      </c>
      <c r="AJ38" s="82" t="e">
        <f>AJ37/(SUM(#REF!+#REF!+#REF!+#REF!)/20)*1000</f>
        <v>#REF!</v>
      </c>
      <c r="AK38" s="83"/>
      <c r="AL38" s="84"/>
      <c r="AN38" s="46">
        <f t="shared" si="0"/>
        <v>0</v>
      </c>
      <c r="AO38" s="46">
        <f t="shared" si="1"/>
        <v>0</v>
      </c>
    </row>
    <row r="39" spans="1:41" s="45" customFormat="1" ht="12.75" customHeight="1" thickBot="1" x14ac:dyDescent="0.35">
      <c r="A39" s="152" t="s">
        <v>85</v>
      </c>
      <c r="B39" s="148" t="s">
        <v>5</v>
      </c>
      <c r="C39" s="77"/>
      <c r="D39" s="77"/>
      <c r="E39" s="77"/>
      <c r="F39" s="78">
        <v>880</v>
      </c>
      <c r="G39" s="78"/>
      <c r="H39" s="78"/>
      <c r="I39" s="77">
        <f>SUM(E39:H39)</f>
        <v>880</v>
      </c>
      <c r="J39" s="78"/>
      <c r="K39" s="79">
        <v>20734</v>
      </c>
      <c r="L39" s="78">
        <v>11270</v>
      </c>
      <c r="M39" s="79">
        <v>2709</v>
      </c>
      <c r="N39" s="77">
        <f>SUM(J39:M39)</f>
        <v>34713</v>
      </c>
      <c r="O39" s="79">
        <v>4702</v>
      </c>
      <c r="P39" s="78">
        <v>4680</v>
      </c>
      <c r="Q39" s="78">
        <v>4677</v>
      </c>
      <c r="R39" s="78">
        <v>4027</v>
      </c>
      <c r="S39" s="78">
        <v>3013</v>
      </c>
      <c r="T39" s="77">
        <f>SUM(O39:S39)</f>
        <v>21099</v>
      </c>
      <c r="U39" s="80">
        <f>T39+N39+I39+D43</f>
        <v>62395</v>
      </c>
      <c r="V39" s="77">
        <v>2645</v>
      </c>
      <c r="W39" s="78">
        <v>4382</v>
      </c>
      <c r="X39" s="78">
        <v>3376</v>
      </c>
      <c r="Y39" s="78">
        <v>388</v>
      </c>
      <c r="Z39" s="77">
        <f>SUM(V39:Y39)</f>
        <v>10791</v>
      </c>
      <c r="AA39" s="78">
        <v>519</v>
      </c>
      <c r="AB39" s="79">
        <v>550</v>
      </c>
      <c r="AC39" s="78">
        <v>710</v>
      </c>
      <c r="AD39" s="79">
        <v>31</v>
      </c>
      <c r="AE39" s="77">
        <f>SUM(AA39:AD39)</f>
        <v>1810</v>
      </c>
      <c r="AF39" s="79">
        <v>53</v>
      </c>
      <c r="AG39" s="78">
        <v>52</v>
      </c>
      <c r="AH39" s="78">
        <v>49</v>
      </c>
      <c r="AI39" s="78">
        <v>28</v>
      </c>
      <c r="AJ39" s="78">
        <v>0</v>
      </c>
      <c r="AK39" s="77">
        <f>SUM(AF39:AJ39)</f>
        <v>182</v>
      </c>
      <c r="AL39" s="80">
        <f>AK39+AE39+Z39</f>
        <v>12783</v>
      </c>
      <c r="AM39" s="45">
        <v>32</v>
      </c>
      <c r="AN39" s="46">
        <f t="shared" si="0"/>
        <v>1996640</v>
      </c>
      <c r="AO39" s="46">
        <f t="shared" si="1"/>
        <v>409056</v>
      </c>
    </row>
    <row r="40" spans="1:41" s="45" customFormat="1" ht="16" thickBot="1" x14ac:dyDescent="0.35">
      <c r="A40" s="152"/>
      <c r="B40" s="148" t="s">
        <v>6</v>
      </c>
      <c r="C40" s="77"/>
      <c r="D40" s="77"/>
      <c r="E40" s="77"/>
      <c r="F40" s="79">
        <v>880</v>
      </c>
      <c r="G40" s="79"/>
      <c r="H40" s="78"/>
      <c r="I40" s="77"/>
      <c r="J40" s="79"/>
      <c r="K40" s="79">
        <v>0</v>
      </c>
      <c r="L40" s="78">
        <v>0</v>
      </c>
      <c r="M40" s="79">
        <v>30000</v>
      </c>
      <c r="N40" s="77"/>
      <c r="O40" s="79">
        <v>0</v>
      </c>
      <c r="P40" s="79">
        <v>0</v>
      </c>
      <c r="Q40" s="79">
        <v>0</v>
      </c>
      <c r="R40" s="79">
        <v>24000</v>
      </c>
      <c r="S40" s="79">
        <v>0</v>
      </c>
      <c r="T40" s="77"/>
      <c r="U40" s="80"/>
      <c r="V40" s="77">
        <v>0</v>
      </c>
      <c r="W40" s="79">
        <v>0</v>
      </c>
      <c r="X40" s="79">
        <v>0</v>
      </c>
      <c r="Y40" s="78">
        <v>0</v>
      </c>
      <c r="Z40" s="77"/>
      <c r="AA40" s="79">
        <v>0</v>
      </c>
      <c r="AB40" s="79">
        <v>0</v>
      </c>
      <c r="AC40" s="78">
        <v>0</v>
      </c>
      <c r="AD40" s="79">
        <v>0</v>
      </c>
      <c r="AE40" s="77"/>
      <c r="AF40" s="79">
        <v>0</v>
      </c>
      <c r="AG40" s="79">
        <v>0</v>
      </c>
      <c r="AH40" s="79">
        <v>0</v>
      </c>
      <c r="AI40" s="79">
        <v>0</v>
      </c>
      <c r="AJ40" s="79">
        <v>0</v>
      </c>
      <c r="AK40" s="77"/>
      <c r="AL40" s="80"/>
      <c r="AN40" s="46">
        <f t="shared" si="0"/>
        <v>0</v>
      </c>
      <c r="AO40" s="46">
        <f t="shared" si="1"/>
        <v>0</v>
      </c>
    </row>
    <row r="41" spans="1:41" s="45" customFormat="1" ht="16" thickBot="1" x14ac:dyDescent="0.35">
      <c r="A41" s="152"/>
      <c r="B41" s="148" t="s">
        <v>10</v>
      </c>
      <c r="C41" s="77">
        <v>20000</v>
      </c>
      <c r="D41" s="77"/>
      <c r="E41" s="77"/>
      <c r="F41" s="77"/>
      <c r="G41" s="77"/>
      <c r="H41" s="77"/>
      <c r="I41" s="77"/>
      <c r="J41" s="77"/>
      <c r="K41" s="77">
        <v>20000</v>
      </c>
      <c r="L41" s="77"/>
      <c r="M41" s="77"/>
      <c r="N41" s="77"/>
      <c r="O41" s="77"/>
      <c r="P41" s="77"/>
      <c r="Q41" s="77"/>
      <c r="R41" s="77"/>
      <c r="S41" s="77"/>
      <c r="T41" s="77"/>
      <c r="U41" s="80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80"/>
      <c r="AN41" s="46">
        <f t="shared" si="0"/>
        <v>0</v>
      </c>
      <c r="AO41" s="46">
        <f t="shared" si="1"/>
        <v>0</v>
      </c>
    </row>
    <row r="42" spans="1:41" s="45" customFormat="1" ht="16" thickBot="1" x14ac:dyDescent="0.35">
      <c r="A42" s="152"/>
      <c r="B42" s="148" t="s">
        <v>7</v>
      </c>
      <c r="C42" s="77"/>
      <c r="D42" s="77"/>
      <c r="E42" s="79">
        <f>E41+E40</f>
        <v>0</v>
      </c>
      <c r="F42" s="79">
        <f>F41+F40</f>
        <v>880</v>
      </c>
      <c r="G42" s="79">
        <f t="shared" ref="G42" si="24">G41+G40</f>
        <v>0</v>
      </c>
      <c r="H42" s="79">
        <f>H41+H40</f>
        <v>0</v>
      </c>
      <c r="I42" s="77">
        <f>SUM(E42:H42)</f>
        <v>880</v>
      </c>
      <c r="J42" s="79">
        <f>J41+J40</f>
        <v>0</v>
      </c>
      <c r="K42" s="79">
        <f>K41+K40</f>
        <v>20000</v>
      </c>
      <c r="L42" s="79">
        <f>L41+L40</f>
        <v>0</v>
      </c>
      <c r="M42" s="79">
        <f>M41+M40</f>
        <v>30000</v>
      </c>
      <c r="N42" s="77">
        <f>SUM(J42:M42)</f>
        <v>50000</v>
      </c>
      <c r="O42" s="79">
        <f>O41+O40</f>
        <v>0</v>
      </c>
      <c r="P42" s="79">
        <f>P41+P40</f>
        <v>0</v>
      </c>
      <c r="Q42" s="79">
        <f>Q41+Q40</f>
        <v>0</v>
      </c>
      <c r="R42" s="79">
        <f>R41+R40</f>
        <v>24000</v>
      </c>
      <c r="S42" s="79">
        <f>S41+S40</f>
        <v>0</v>
      </c>
      <c r="T42" s="77">
        <f>SUM(O42:S42)</f>
        <v>24000</v>
      </c>
      <c r="U42" s="80">
        <f>T42+N42+I42+D43</f>
        <v>80583</v>
      </c>
      <c r="V42" s="79">
        <f>V41+V40</f>
        <v>0</v>
      </c>
      <c r="W42" s="79">
        <f>W41+W40</f>
        <v>0</v>
      </c>
      <c r="X42" s="79">
        <f t="shared" ref="X42" si="25">X41+X40</f>
        <v>0</v>
      </c>
      <c r="Y42" s="79">
        <f>Y41+Y40</f>
        <v>0</v>
      </c>
      <c r="Z42" s="77">
        <f>SUM(V42:Y42)</f>
        <v>0</v>
      </c>
      <c r="AA42" s="79">
        <f>AA41+AA40</f>
        <v>0</v>
      </c>
      <c r="AB42" s="79">
        <f>AB41+AB40</f>
        <v>0</v>
      </c>
      <c r="AC42" s="79">
        <f>AC41+AC40</f>
        <v>0</v>
      </c>
      <c r="AD42" s="79">
        <f>AD41+AD40</f>
        <v>0</v>
      </c>
      <c r="AE42" s="77">
        <f>SUM(AA42:AD42)</f>
        <v>0</v>
      </c>
      <c r="AF42" s="79">
        <f>AF41+AF40</f>
        <v>0</v>
      </c>
      <c r="AG42" s="79">
        <f>AG41+AG40</f>
        <v>0</v>
      </c>
      <c r="AH42" s="79">
        <f>AH41+AH40</f>
        <v>0</v>
      </c>
      <c r="AI42" s="79">
        <f>AI41+AI40</f>
        <v>0</v>
      </c>
      <c r="AJ42" s="79">
        <f>AJ41+AJ40</f>
        <v>0</v>
      </c>
      <c r="AK42" s="77">
        <f>SUM(AF42:AJ42)</f>
        <v>0</v>
      </c>
      <c r="AL42" s="80">
        <f>AK42+AE42+Z42</f>
        <v>0</v>
      </c>
      <c r="AN42" s="46">
        <f t="shared" si="0"/>
        <v>0</v>
      </c>
      <c r="AO42" s="46">
        <f t="shared" si="1"/>
        <v>0</v>
      </c>
    </row>
    <row r="43" spans="1:41" s="45" customFormat="1" ht="16" thickBot="1" x14ac:dyDescent="0.35">
      <c r="A43" s="152"/>
      <c r="B43" s="148" t="s">
        <v>8</v>
      </c>
      <c r="C43" s="81">
        <v>21160</v>
      </c>
      <c r="D43" s="120">
        <v>5703</v>
      </c>
      <c r="E43" s="79">
        <f>E42-E39</f>
        <v>0</v>
      </c>
      <c r="F43" s="79">
        <f>E43+F42-F39</f>
        <v>0</v>
      </c>
      <c r="G43" s="79">
        <f>F43+G42-G39</f>
        <v>0</v>
      </c>
      <c r="H43" s="79">
        <f>F43+H42-H39</f>
        <v>0</v>
      </c>
      <c r="I43" s="77">
        <f>I42-I39</f>
        <v>0</v>
      </c>
      <c r="J43" s="79">
        <f>I43+J42-J39</f>
        <v>0</v>
      </c>
      <c r="K43" s="79">
        <f>J43+K42-K39</f>
        <v>-734</v>
      </c>
      <c r="L43" s="79">
        <f>K43+L42-L39</f>
        <v>-12004</v>
      </c>
      <c r="M43" s="79">
        <f>L43+M42-M39</f>
        <v>15287</v>
      </c>
      <c r="N43" s="77">
        <f>I43+N42-N39</f>
        <v>15287</v>
      </c>
      <c r="O43" s="79">
        <f>N43+O42-O39</f>
        <v>10585</v>
      </c>
      <c r="P43" s="79">
        <f>O43+P42-P39</f>
        <v>5905</v>
      </c>
      <c r="Q43" s="79">
        <f>P43+Q42-Q39</f>
        <v>1228</v>
      </c>
      <c r="R43" s="79">
        <f t="shared" ref="R43:S43" si="26">Q43+R42-R39</f>
        <v>21201</v>
      </c>
      <c r="S43" s="79">
        <f t="shared" si="26"/>
        <v>18188</v>
      </c>
      <c r="T43" s="77">
        <f>N43+T42-T39</f>
        <v>18188</v>
      </c>
      <c r="U43" s="80">
        <f>U42-U39</f>
        <v>18188</v>
      </c>
      <c r="V43" s="79">
        <f>U43+V42-V39</f>
        <v>15543</v>
      </c>
      <c r="W43" s="79">
        <f>V43+W42-W39</f>
        <v>11161</v>
      </c>
      <c r="X43" s="79">
        <f>W43+X42-X39</f>
        <v>7785</v>
      </c>
      <c r="Y43" s="79">
        <f>W43+Y42-Y39</f>
        <v>10773</v>
      </c>
      <c r="Z43" s="77">
        <f>T43+Z42-Z39</f>
        <v>7397</v>
      </c>
      <c r="AA43" s="79">
        <f>Z43+AA42-AA39</f>
        <v>6878</v>
      </c>
      <c r="AB43" s="79">
        <f>AA43+AB42-AB39</f>
        <v>6328</v>
      </c>
      <c r="AC43" s="79">
        <f>AB43+AC42-AC39</f>
        <v>5618</v>
      </c>
      <c r="AD43" s="79">
        <f>AC43+AD42-AD39</f>
        <v>5587</v>
      </c>
      <c r="AE43" s="77">
        <f>Z43+AE42-AE39</f>
        <v>5587</v>
      </c>
      <c r="AF43" s="79">
        <f>AE43+AF42-AF39</f>
        <v>5534</v>
      </c>
      <c r="AG43" s="79">
        <f>AF43+AG42-AG39</f>
        <v>5482</v>
      </c>
      <c r="AH43" s="79">
        <f>AG43+AH42-AH39</f>
        <v>5433</v>
      </c>
      <c r="AI43" s="79">
        <f t="shared" ref="AI43:AJ43" si="27">AH43+AI42-AI39</f>
        <v>5405</v>
      </c>
      <c r="AJ43" s="79">
        <f t="shared" si="27"/>
        <v>5405</v>
      </c>
      <c r="AK43" s="77">
        <f>AE43+AK42-AK39</f>
        <v>5405</v>
      </c>
      <c r="AL43" s="80">
        <f>T43+AL42-AL39</f>
        <v>5405</v>
      </c>
      <c r="AN43" s="46">
        <f t="shared" si="0"/>
        <v>0</v>
      </c>
      <c r="AO43" s="46">
        <f t="shared" si="1"/>
        <v>0</v>
      </c>
    </row>
    <row r="44" spans="1:41" s="45" customFormat="1" ht="16" thickBot="1" x14ac:dyDescent="0.35">
      <c r="A44" s="68"/>
      <c r="B44" s="148" t="s">
        <v>9</v>
      </c>
      <c r="C44" s="85"/>
      <c r="D44" s="85"/>
      <c r="E44" s="82" t="e">
        <f>E43/(SUM(F39+H39+#REF!+G39)/20)*1000</f>
        <v>#REF!</v>
      </c>
      <c r="F44" s="82" t="e">
        <f>F43/(SUM(G39+#REF!+J39+H39)/20)*1000</f>
        <v>#REF!</v>
      </c>
      <c r="G44" s="82" t="e">
        <f>G43/(SUM(H39+K39+J39+#REF!)/20)*1000</f>
        <v>#REF!</v>
      </c>
      <c r="H44" s="82" t="e">
        <f>H43/(SUM(#REF!+J39+K39+L39)/20)*1000</f>
        <v>#REF!</v>
      </c>
      <c r="I44" s="83"/>
      <c r="J44" s="82">
        <f>J43/(SUM(K39+L39+M39+O39)/20)*1000</f>
        <v>0</v>
      </c>
      <c r="K44" s="82">
        <f>K43/(SUM(L39+M39+O39+P39)/20)*1000</f>
        <v>-628.39775694533625</v>
      </c>
      <c r="L44" s="82">
        <f>L43/(SUM(M39+O39+P39+Q39)/20)*1000</f>
        <v>-14317.748091603054</v>
      </c>
      <c r="M44" s="82">
        <f>M43/(SUM(O39+P39+Q39+R39)/20)*1000</f>
        <v>16904.788233993146</v>
      </c>
      <c r="N44" s="83"/>
      <c r="O44" s="82">
        <f>O43/(SUM(P39+Q39+R39+S39)/20)*1000</f>
        <v>12910.898335061293</v>
      </c>
      <c r="P44" s="82" t="e">
        <f>P43/(SUM(Q39+R39+#REF!+S39)/20)*1000</f>
        <v>#REF!</v>
      </c>
      <c r="Q44" s="82" t="e">
        <f>Q43/(SUM(R39+S39+#REF!+#REF!)/20)*1000</f>
        <v>#REF!</v>
      </c>
      <c r="R44" s="82" t="e">
        <f>R43/(SUM(S39+#REF!+#REF!+#REF!)/20)*1000</f>
        <v>#REF!</v>
      </c>
      <c r="S44" s="82" t="e">
        <f>S43/(SUM(#REF!+#REF!+#REF!+#REF!)/20)*1000</f>
        <v>#REF!</v>
      </c>
      <c r="T44" s="83"/>
      <c r="U44" s="84"/>
      <c r="V44" s="82" t="e">
        <f>V43/(SUM(W39+Y39+#REF!+X39)/20)*1000</f>
        <v>#REF!</v>
      </c>
      <c r="W44" s="82" t="e">
        <f>W43/(SUM(X39+#REF!+AA39+Y39)/20)*1000</f>
        <v>#REF!</v>
      </c>
      <c r="X44" s="82" t="e">
        <f>X43/(SUM(Y39+AB39+AA39+#REF!)/20)*1000</f>
        <v>#REF!</v>
      </c>
      <c r="Y44" s="82" t="e">
        <f>Y43/(SUM(#REF!+AA39+AB39+AC39)/20)*1000</f>
        <v>#REF!</v>
      </c>
      <c r="Z44" s="83"/>
      <c r="AA44" s="82">
        <f>AA43/(SUM(AB39+AC39+AD39+AF39)/20)*1000</f>
        <v>102351.19047619047</v>
      </c>
      <c r="AB44" s="82">
        <f>AB43/(SUM(AC39+AD39+AF39+AG39)/20)*1000</f>
        <v>149598.10874704493</v>
      </c>
      <c r="AC44" s="82">
        <f>AC43/(SUM(AD39+AF39+AG39+AH39)/20)*1000</f>
        <v>607351.35135135136</v>
      </c>
      <c r="AD44" s="82">
        <f>AD43/(SUM(AF39+AG39+AH39+AI39)/20)*1000</f>
        <v>613956.04395604401</v>
      </c>
      <c r="AE44" s="83"/>
      <c r="AF44" s="82">
        <f>AF43/(SUM(AG39+AH39+AI39+AJ39)/20)*1000</f>
        <v>857984.49612403102</v>
      </c>
      <c r="AG44" s="82" t="e">
        <f>AG43/(SUM(AH39+AI39+#REF!+AJ39)/20)*1000</f>
        <v>#REF!</v>
      </c>
      <c r="AH44" s="82" t="e">
        <f>AH43/(SUM(AI39+AJ39+#REF!+#REF!)/20)*1000</f>
        <v>#REF!</v>
      </c>
      <c r="AI44" s="82" t="e">
        <f>AI43/(SUM(AJ39+#REF!+#REF!+#REF!)/20)*1000</f>
        <v>#REF!</v>
      </c>
      <c r="AJ44" s="82" t="e">
        <f>AJ43/(SUM(#REF!+#REF!+#REF!+#REF!)/20)*1000</f>
        <v>#REF!</v>
      </c>
      <c r="AK44" s="83"/>
      <c r="AL44" s="84"/>
      <c r="AN44" s="46">
        <f t="shared" si="0"/>
        <v>0</v>
      </c>
      <c r="AO44" s="46">
        <f t="shared" si="1"/>
        <v>0</v>
      </c>
    </row>
    <row r="45" spans="1:41" s="45" customFormat="1" ht="12.75" customHeight="1" thickBot="1" x14ac:dyDescent="0.35">
      <c r="A45" s="152" t="s">
        <v>64</v>
      </c>
      <c r="B45" s="148" t="s">
        <v>5</v>
      </c>
      <c r="C45" s="77"/>
      <c r="D45" s="77"/>
      <c r="E45" s="78"/>
      <c r="F45" s="78">
        <v>3000</v>
      </c>
      <c r="G45" s="78"/>
      <c r="H45" s="78"/>
      <c r="I45" s="77">
        <f>SUM(E45:H45)</f>
        <v>3000</v>
      </c>
      <c r="J45" s="78"/>
      <c r="K45" s="79">
        <v>-19604</v>
      </c>
      <c r="L45" s="79">
        <v>10852</v>
      </c>
      <c r="M45" s="79">
        <v>31</v>
      </c>
      <c r="N45" s="77">
        <f>SUM(J45:M45)</f>
        <v>-8721</v>
      </c>
      <c r="O45" s="79">
        <v>61</v>
      </c>
      <c r="P45" s="78">
        <v>62</v>
      </c>
      <c r="Q45" s="78">
        <v>93</v>
      </c>
      <c r="R45" s="78">
        <v>8960</v>
      </c>
      <c r="S45" s="78">
        <v>132</v>
      </c>
      <c r="T45" s="77">
        <f>SUM(O45:S45)</f>
        <v>9308</v>
      </c>
      <c r="U45" s="80">
        <f>T45+N45+I45+D49</f>
        <v>24785</v>
      </c>
      <c r="V45" s="78">
        <v>113</v>
      </c>
      <c r="W45" s="78">
        <v>113</v>
      </c>
      <c r="X45" s="78">
        <v>144</v>
      </c>
      <c r="Y45" s="78">
        <v>54</v>
      </c>
      <c r="Z45" s="77">
        <f>SUM(V45:Y45)</f>
        <v>424</v>
      </c>
      <c r="AA45" s="78">
        <v>79</v>
      </c>
      <c r="AB45" s="79">
        <v>82</v>
      </c>
      <c r="AC45" s="79">
        <v>106</v>
      </c>
      <c r="AD45" s="79">
        <v>0</v>
      </c>
      <c r="AE45" s="77">
        <f>SUM(AA45:AD45)</f>
        <v>267</v>
      </c>
      <c r="AF45" s="79">
        <v>0</v>
      </c>
      <c r="AG45" s="78">
        <v>0</v>
      </c>
      <c r="AH45" s="78">
        <v>0</v>
      </c>
      <c r="AI45" s="78">
        <v>0</v>
      </c>
      <c r="AJ45" s="78">
        <v>0</v>
      </c>
      <c r="AK45" s="77">
        <f>SUM(AF45:AJ45)</f>
        <v>0</v>
      </c>
      <c r="AL45" s="80">
        <f>AK45+AE45+Z45</f>
        <v>691</v>
      </c>
      <c r="AM45" s="45">
        <v>32</v>
      </c>
      <c r="AN45" s="46">
        <f t="shared" si="0"/>
        <v>793120</v>
      </c>
      <c r="AO45" s="46">
        <f t="shared" si="1"/>
        <v>22112</v>
      </c>
    </row>
    <row r="46" spans="1:41" s="45" customFormat="1" ht="16" thickBot="1" x14ac:dyDescent="0.35">
      <c r="A46" s="152"/>
      <c r="B46" s="148" t="s">
        <v>6</v>
      </c>
      <c r="C46" s="77"/>
      <c r="D46" s="77"/>
      <c r="E46" s="78"/>
      <c r="F46" s="79">
        <v>3000</v>
      </c>
      <c r="G46" s="78"/>
      <c r="H46" s="78"/>
      <c r="I46" s="77"/>
      <c r="J46" s="79"/>
      <c r="K46" s="79">
        <v>0</v>
      </c>
      <c r="L46" s="79">
        <v>0</v>
      </c>
      <c r="M46" s="79">
        <v>0</v>
      </c>
      <c r="N46" s="77"/>
      <c r="O46" s="79">
        <v>0</v>
      </c>
      <c r="P46" s="79">
        <v>0</v>
      </c>
      <c r="Q46" s="79">
        <v>0</v>
      </c>
      <c r="R46" s="79">
        <v>2000</v>
      </c>
      <c r="S46" s="79">
        <v>0</v>
      </c>
      <c r="T46" s="77"/>
      <c r="U46" s="80"/>
      <c r="V46" s="78">
        <v>0</v>
      </c>
      <c r="W46" s="79">
        <v>0</v>
      </c>
      <c r="X46" s="78">
        <v>0</v>
      </c>
      <c r="Y46" s="78">
        <v>0</v>
      </c>
      <c r="Z46" s="77"/>
      <c r="AA46" s="79">
        <v>0</v>
      </c>
      <c r="AB46" s="79">
        <v>0</v>
      </c>
      <c r="AC46" s="79">
        <v>0</v>
      </c>
      <c r="AD46" s="79">
        <v>0</v>
      </c>
      <c r="AE46" s="77"/>
      <c r="AF46" s="79">
        <v>0</v>
      </c>
      <c r="AG46" s="79">
        <v>0</v>
      </c>
      <c r="AH46" s="79">
        <v>0</v>
      </c>
      <c r="AI46" s="79">
        <v>0</v>
      </c>
      <c r="AJ46" s="79">
        <v>0</v>
      </c>
      <c r="AK46" s="77"/>
      <c r="AL46" s="80"/>
      <c r="AN46" s="46">
        <f t="shared" si="0"/>
        <v>0</v>
      </c>
      <c r="AO46" s="46">
        <f t="shared" si="1"/>
        <v>0</v>
      </c>
    </row>
    <row r="47" spans="1:41" s="45" customFormat="1" ht="16" thickBot="1" x14ac:dyDescent="0.35">
      <c r="A47" s="152"/>
      <c r="B47" s="148" t="s">
        <v>10</v>
      </c>
      <c r="C47" s="77">
        <v>0</v>
      </c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80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80"/>
      <c r="AN47" s="46">
        <f t="shared" si="0"/>
        <v>0</v>
      </c>
      <c r="AO47" s="46">
        <f t="shared" si="1"/>
        <v>0</v>
      </c>
    </row>
    <row r="48" spans="1:41" s="45" customFormat="1" ht="16" thickBot="1" x14ac:dyDescent="0.35">
      <c r="A48" s="152"/>
      <c r="B48" s="148" t="s">
        <v>7</v>
      </c>
      <c r="C48" s="77"/>
      <c r="D48" s="77"/>
      <c r="E48" s="79">
        <f>E47+E46</f>
        <v>0</v>
      </c>
      <c r="F48" s="79">
        <f>F47+F46</f>
        <v>3000</v>
      </c>
      <c r="G48" s="79">
        <f t="shared" ref="G48" si="28">G47+G46</f>
        <v>0</v>
      </c>
      <c r="H48" s="79">
        <f>H47+H46</f>
        <v>0</v>
      </c>
      <c r="I48" s="77">
        <f>SUM(E48:H48)</f>
        <v>3000</v>
      </c>
      <c r="J48" s="79">
        <f>J47+J46</f>
        <v>0</v>
      </c>
      <c r="K48" s="79">
        <f>K47+K46</f>
        <v>0</v>
      </c>
      <c r="L48" s="79">
        <f>L47+L46</f>
        <v>0</v>
      </c>
      <c r="M48" s="79">
        <f>M47+M46</f>
        <v>0</v>
      </c>
      <c r="N48" s="77">
        <f>SUM(J48:M48)</f>
        <v>0</v>
      </c>
      <c r="O48" s="79">
        <f>O47+O46</f>
        <v>0</v>
      </c>
      <c r="P48" s="79">
        <f>P47+P46</f>
        <v>0</v>
      </c>
      <c r="Q48" s="79">
        <f>Q47+Q46</f>
        <v>0</v>
      </c>
      <c r="R48" s="79">
        <f>R47+R46</f>
        <v>2000</v>
      </c>
      <c r="S48" s="79">
        <f>S47+S46</f>
        <v>0</v>
      </c>
      <c r="T48" s="77">
        <f>SUM(O48:S48)</f>
        <v>2000</v>
      </c>
      <c r="U48" s="80">
        <f>T48+N48+I48+D49</f>
        <v>26198</v>
      </c>
      <c r="V48" s="79">
        <f>V47+V46</f>
        <v>0</v>
      </c>
      <c r="W48" s="79">
        <f>W47+W46</f>
        <v>0</v>
      </c>
      <c r="X48" s="79">
        <f t="shared" ref="X48" si="29">X47+X46</f>
        <v>0</v>
      </c>
      <c r="Y48" s="79">
        <f>Y47+Y46</f>
        <v>0</v>
      </c>
      <c r="Z48" s="77">
        <f>SUM(V48:Y48)</f>
        <v>0</v>
      </c>
      <c r="AA48" s="79">
        <f>AA47+AA46</f>
        <v>0</v>
      </c>
      <c r="AB48" s="79">
        <f>AB47+AB46</f>
        <v>0</v>
      </c>
      <c r="AC48" s="79">
        <f>AC47+AC46</f>
        <v>0</v>
      </c>
      <c r="AD48" s="79">
        <f>AD47+AD46</f>
        <v>0</v>
      </c>
      <c r="AE48" s="77">
        <f>SUM(AA48:AD48)</f>
        <v>0</v>
      </c>
      <c r="AF48" s="79">
        <f>AF47+AF46</f>
        <v>0</v>
      </c>
      <c r="AG48" s="79">
        <f>AG47+AG46</f>
        <v>0</v>
      </c>
      <c r="AH48" s="79">
        <f>AH47+AH46</f>
        <v>0</v>
      </c>
      <c r="AI48" s="79">
        <f>AI47+AI46</f>
        <v>0</v>
      </c>
      <c r="AJ48" s="79">
        <f>AJ47+AJ46</f>
        <v>0</v>
      </c>
      <c r="AK48" s="77">
        <f>SUM(AF48:AJ48)</f>
        <v>0</v>
      </c>
      <c r="AL48" s="80">
        <f>AK48+AE48+Z48</f>
        <v>0</v>
      </c>
      <c r="AN48" s="46">
        <f t="shared" si="0"/>
        <v>0</v>
      </c>
      <c r="AO48" s="46">
        <f t="shared" si="1"/>
        <v>0</v>
      </c>
    </row>
    <row r="49" spans="1:41" s="45" customFormat="1" ht="16" thickBot="1" x14ac:dyDescent="0.35">
      <c r="A49" s="152"/>
      <c r="B49" s="148" t="s">
        <v>8</v>
      </c>
      <c r="C49" s="81">
        <v>20298</v>
      </c>
      <c r="D49" s="120">
        <v>21198</v>
      </c>
      <c r="E49" s="79">
        <f>E48-E45</f>
        <v>0</v>
      </c>
      <c r="F49" s="79">
        <f>E49+F48-F45</f>
        <v>0</v>
      </c>
      <c r="G49" s="79">
        <f>F49+G48-G45</f>
        <v>0</v>
      </c>
      <c r="H49" s="79">
        <f>F49+H48-H45</f>
        <v>0</v>
      </c>
      <c r="I49" s="77">
        <f>I48-I45</f>
        <v>0</v>
      </c>
      <c r="J49" s="79">
        <f>I49+J48-J45</f>
        <v>0</v>
      </c>
      <c r="K49" s="79">
        <f>J49+K48-K45</f>
        <v>19604</v>
      </c>
      <c r="L49" s="79">
        <f>K49+L48-L45</f>
        <v>8752</v>
      </c>
      <c r="M49" s="79">
        <f>L49+M48-M45</f>
        <v>8721</v>
      </c>
      <c r="N49" s="77">
        <f>I49+N48-N45</f>
        <v>8721</v>
      </c>
      <c r="O49" s="79">
        <f>N49+O48-O45</f>
        <v>8660</v>
      </c>
      <c r="P49" s="79">
        <f>O49+P48-P45</f>
        <v>8598</v>
      </c>
      <c r="Q49" s="79">
        <f>P49+Q48-Q45</f>
        <v>8505</v>
      </c>
      <c r="R49" s="79">
        <f t="shared" ref="R49:S49" si="30">Q49+R48-R45</f>
        <v>1545</v>
      </c>
      <c r="S49" s="79">
        <f t="shared" si="30"/>
        <v>1413</v>
      </c>
      <c r="T49" s="77">
        <f>N49+T48-T45</f>
        <v>1413</v>
      </c>
      <c r="U49" s="80">
        <f>U48-U45</f>
        <v>1413</v>
      </c>
      <c r="V49" s="79">
        <f>U49+V48-V45</f>
        <v>1300</v>
      </c>
      <c r="W49" s="79">
        <f>V49+W48-W45</f>
        <v>1187</v>
      </c>
      <c r="X49" s="79">
        <f>W49+X48-X45</f>
        <v>1043</v>
      </c>
      <c r="Y49" s="79">
        <f>W49+Y48-Y45</f>
        <v>1133</v>
      </c>
      <c r="Z49" s="77">
        <f>T49+Z48-Z45</f>
        <v>989</v>
      </c>
      <c r="AA49" s="79">
        <f>Z49+AA48-AA45</f>
        <v>910</v>
      </c>
      <c r="AB49" s="79">
        <f>AA49+AB48-AB45</f>
        <v>828</v>
      </c>
      <c r="AC49" s="79">
        <f>AB49+AC48-AC45</f>
        <v>722</v>
      </c>
      <c r="AD49" s="79">
        <f>AC49+AD48-AD45</f>
        <v>722</v>
      </c>
      <c r="AE49" s="77">
        <f>Z49+AE48-AE45</f>
        <v>722</v>
      </c>
      <c r="AF49" s="79">
        <f>AE49+AF48-AF45</f>
        <v>722</v>
      </c>
      <c r="AG49" s="79">
        <f>AF49+AG48-AG45</f>
        <v>722</v>
      </c>
      <c r="AH49" s="79">
        <f>AG49+AH48-AH45</f>
        <v>722</v>
      </c>
      <c r="AI49" s="79">
        <f t="shared" ref="AI49:AJ49" si="31">AH49+AI48-AI45</f>
        <v>722</v>
      </c>
      <c r="AJ49" s="79">
        <f t="shared" si="31"/>
        <v>722</v>
      </c>
      <c r="AK49" s="77">
        <f>AE49+AK48-AK45</f>
        <v>722</v>
      </c>
      <c r="AL49" s="80">
        <f>T49+AL48-AL45</f>
        <v>722</v>
      </c>
      <c r="AN49" s="46">
        <f t="shared" si="0"/>
        <v>0</v>
      </c>
      <c r="AO49" s="46">
        <f t="shared" si="1"/>
        <v>0</v>
      </c>
    </row>
    <row r="50" spans="1:41" s="45" customFormat="1" ht="16" thickBot="1" x14ac:dyDescent="0.35">
      <c r="A50" s="68"/>
      <c r="B50" s="148" t="s">
        <v>9</v>
      </c>
      <c r="C50" s="85"/>
      <c r="D50" s="85"/>
      <c r="E50" s="82" t="e">
        <f>E49/(SUM(F45+H45+#REF!+G45)/20)*1000</f>
        <v>#REF!</v>
      </c>
      <c r="F50" s="82" t="e">
        <f>F49/(SUM(G45+#REF!+J45+H45)/20)*1000</f>
        <v>#REF!</v>
      </c>
      <c r="G50" s="82" t="e">
        <f>G49/(SUM(H45+K45+J45+#REF!)/20)*1000</f>
        <v>#REF!</v>
      </c>
      <c r="H50" s="82" t="e">
        <f>H49/(SUM(#REF!+J45+K45+L45)/20)*1000</f>
        <v>#REF!</v>
      </c>
      <c r="I50" s="83"/>
      <c r="J50" s="82">
        <f>J49/(SUM(K45+L45+M45+O45)/20)*1000</f>
        <v>0</v>
      </c>
      <c r="K50" s="82">
        <f>K49/(SUM(L45+M45+O45+P45)/20)*1000</f>
        <v>35624.204979102309</v>
      </c>
      <c r="L50" s="82">
        <f>L49/(SUM(M45+O45+P45+Q45)/20)*1000</f>
        <v>708663.96761133603</v>
      </c>
      <c r="M50" s="82">
        <f>M49/(SUM(O45+P45+Q45+R45)/20)*1000</f>
        <v>19008.282476024411</v>
      </c>
      <c r="N50" s="83"/>
      <c r="O50" s="82">
        <f>O49/(SUM(P45+Q45+R45+S45)/20)*1000</f>
        <v>18730.399048340001</v>
      </c>
      <c r="P50" s="82" t="e">
        <f>P49/(SUM(Q45+R45+#REF!+S45)/20)*1000</f>
        <v>#REF!</v>
      </c>
      <c r="Q50" s="82" t="e">
        <f>Q49/(SUM(R45+S45+#REF!+#REF!)/20)*1000</f>
        <v>#REF!</v>
      </c>
      <c r="R50" s="82" t="e">
        <f>R49/(SUM(S45+#REF!+#REF!+#REF!)/20)*1000</f>
        <v>#REF!</v>
      </c>
      <c r="S50" s="82" t="e">
        <f>S49/(SUM(#REF!+#REF!+#REF!+#REF!)/20)*1000</f>
        <v>#REF!</v>
      </c>
      <c r="T50" s="83"/>
      <c r="U50" s="84"/>
      <c r="V50" s="82" t="e">
        <f>V49/(SUM(W45+Y45+#REF!+X45)/20)*1000</f>
        <v>#REF!</v>
      </c>
      <c r="W50" s="82" t="e">
        <f>W49/(SUM(X45+#REF!+AA45+Y45)/20)*1000</f>
        <v>#REF!</v>
      </c>
      <c r="X50" s="82" t="e">
        <f>X49/(SUM(Y45+AB45+AA45+#REF!)/20)*1000</f>
        <v>#REF!</v>
      </c>
      <c r="Y50" s="82" t="e">
        <f>Y49/(SUM(#REF!+AA45+AB45+AC45)/20)*1000</f>
        <v>#REF!</v>
      </c>
      <c r="Z50" s="83"/>
      <c r="AA50" s="82">
        <f>AA49/(SUM(AB45+AC45+AD45+AF45)/20)*1000</f>
        <v>96808.51063829787</v>
      </c>
      <c r="AB50" s="82">
        <f>AB49/(SUM(AC45+AD45+AF45+AG45)/20)*1000</f>
        <v>156226.41509433961</v>
      </c>
      <c r="AC50" s="82" t="e">
        <f>AC49/(SUM(AD45+AF45+AG45+AH45)/20)*1000</f>
        <v>#DIV/0!</v>
      </c>
      <c r="AD50" s="82" t="e">
        <f>AD49/(SUM(AF45+AG45+AH45+AI45)/20)*1000</f>
        <v>#DIV/0!</v>
      </c>
      <c r="AE50" s="83"/>
      <c r="AF50" s="82" t="e">
        <f>AF49/(SUM(AG45+AH45+AI45+AJ45)/20)*1000</f>
        <v>#DIV/0!</v>
      </c>
      <c r="AG50" s="82" t="e">
        <f>AG49/(SUM(AH45+AI45+#REF!+AJ45)/20)*1000</f>
        <v>#REF!</v>
      </c>
      <c r="AH50" s="82" t="e">
        <f>AH49/(SUM(AI45+AJ45+#REF!+#REF!)/20)*1000</f>
        <v>#REF!</v>
      </c>
      <c r="AI50" s="82" t="e">
        <f>AI49/(SUM(AJ45+#REF!+#REF!+#REF!)/20)*1000</f>
        <v>#REF!</v>
      </c>
      <c r="AJ50" s="82" t="e">
        <f>AJ49/(SUM(#REF!+#REF!+#REF!+#REF!)/20)*1000</f>
        <v>#REF!</v>
      </c>
      <c r="AK50" s="83"/>
      <c r="AL50" s="84"/>
      <c r="AN50" s="46">
        <f t="shared" si="0"/>
        <v>0</v>
      </c>
      <c r="AO50" s="46">
        <f t="shared" si="1"/>
        <v>0</v>
      </c>
    </row>
    <row r="51" spans="1:41" s="45" customFormat="1" ht="12.75" customHeight="1" thickBot="1" x14ac:dyDescent="0.35">
      <c r="A51" s="154" t="s">
        <v>54</v>
      </c>
      <c r="B51" s="148" t="s">
        <v>5</v>
      </c>
      <c r="C51" s="77"/>
      <c r="D51" s="77"/>
      <c r="E51" s="78"/>
      <c r="F51" s="78">
        <v>13386</v>
      </c>
      <c r="G51" s="78">
        <v>3813</v>
      </c>
      <c r="H51" s="78">
        <v>20814</v>
      </c>
      <c r="I51" s="77">
        <f>SUM(E51:H51)</f>
        <v>38013</v>
      </c>
      <c r="J51" s="78"/>
      <c r="K51" s="79">
        <v>4500</v>
      </c>
      <c r="L51" s="78">
        <v>13681</v>
      </c>
      <c r="M51" s="79">
        <v>2996</v>
      </c>
      <c r="N51" s="77">
        <f>SUM(J51:M51)</f>
        <v>21177</v>
      </c>
      <c r="O51" s="79">
        <v>4856</v>
      </c>
      <c r="P51" s="78">
        <v>3922</v>
      </c>
      <c r="Q51" s="78">
        <v>6414</v>
      </c>
      <c r="R51" s="78">
        <v>5496</v>
      </c>
      <c r="S51" s="78">
        <v>3887</v>
      </c>
      <c r="T51" s="77">
        <f>SUM(O51:S51)</f>
        <v>24575</v>
      </c>
      <c r="U51" s="80">
        <f>T51+N51+I51+D55</f>
        <v>128606</v>
      </c>
      <c r="V51" s="78">
        <v>3341</v>
      </c>
      <c r="W51" s="78">
        <v>1312</v>
      </c>
      <c r="X51" s="78">
        <v>1422</v>
      </c>
      <c r="Y51" s="78">
        <v>575</v>
      </c>
      <c r="Z51" s="77">
        <f>SUM(V51:Y51)</f>
        <v>6650</v>
      </c>
      <c r="AA51" s="78">
        <v>743</v>
      </c>
      <c r="AB51" s="79">
        <v>125</v>
      </c>
      <c r="AC51" s="78">
        <v>162</v>
      </c>
      <c r="AD51" s="79">
        <v>16</v>
      </c>
      <c r="AE51" s="77">
        <f>SUM(AA51:AD51)</f>
        <v>1046</v>
      </c>
      <c r="AF51" s="79">
        <v>20</v>
      </c>
      <c r="AG51" s="78">
        <v>0</v>
      </c>
      <c r="AH51" s="78">
        <v>0</v>
      </c>
      <c r="AI51" s="78">
        <v>0</v>
      </c>
      <c r="AJ51" s="78">
        <v>0</v>
      </c>
      <c r="AK51" s="77">
        <f>SUM(AF51:AJ51)</f>
        <v>20</v>
      </c>
      <c r="AL51" s="80">
        <f>AK51+AE51+Z51</f>
        <v>7716</v>
      </c>
      <c r="AM51" s="45">
        <v>64</v>
      </c>
      <c r="AN51" s="46">
        <f t="shared" si="0"/>
        <v>8230784</v>
      </c>
      <c r="AO51" s="46">
        <f t="shared" si="1"/>
        <v>493824</v>
      </c>
    </row>
    <row r="52" spans="1:41" s="45" customFormat="1" ht="16" thickBot="1" x14ac:dyDescent="0.35">
      <c r="A52" s="154"/>
      <c r="B52" s="148" t="s">
        <v>6</v>
      </c>
      <c r="C52" s="77"/>
      <c r="D52" s="77"/>
      <c r="E52" s="78"/>
      <c r="F52" s="79">
        <v>13386</v>
      </c>
      <c r="G52" s="79">
        <v>3813</v>
      </c>
      <c r="H52" s="78">
        <v>20814</v>
      </c>
      <c r="I52" s="77"/>
      <c r="J52" s="79"/>
      <c r="K52" s="79">
        <v>0</v>
      </c>
      <c r="L52" s="79">
        <v>0</v>
      </c>
      <c r="M52" s="79">
        <v>30000</v>
      </c>
      <c r="N52" s="77"/>
      <c r="O52" s="79">
        <v>0</v>
      </c>
      <c r="P52" s="79">
        <v>0</v>
      </c>
      <c r="Q52" s="79">
        <v>10000</v>
      </c>
      <c r="R52" s="79">
        <v>3000</v>
      </c>
      <c r="S52" s="79">
        <v>7000</v>
      </c>
      <c r="T52" s="77"/>
      <c r="U52" s="80"/>
      <c r="V52" s="78">
        <v>0</v>
      </c>
      <c r="W52" s="79">
        <v>0</v>
      </c>
      <c r="X52" s="79">
        <v>0</v>
      </c>
      <c r="Y52" s="78">
        <v>0</v>
      </c>
      <c r="Z52" s="77"/>
      <c r="AA52" s="79">
        <v>0</v>
      </c>
      <c r="AB52" s="79">
        <v>0</v>
      </c>
      <c r="AC52" s="79">
        <v>0</v>
      </c>
      <c r="AD52" s="79">
        <v>0</v>
      </c>
      <c r="AE52" s="77"/>
      <c r="AF52" s="79">
        <v>0</v>
      </c>
      <c r="AG52" s="79">
        <v>0</v>
      </c>
      <c r="AH52" s="79">
        <v>0</v>
      </c>
      <c r="AI52" s="79">
        <v>0</v>
      </c>
      <c r="AJ52" s="79">
        <v>0</v>
      </c>
      <c r="AK52" s="77"/>
      <c r="AL52" s="80"/>
      <c r="AN52" s="46">
        <f t="shared" si="0"/>
        <v>0</v>
      </c>
      <c r="AO52" s="46">
        <f t="shared" si="1"/>
        <v>0</v>
      </c>
    </row>
    <row r="53" spans="1:41" s="45" customFormat="1" ht="16" thickBot="1" x14ac:dyDescent="0.35">
      <c r="A53" s="154"/>
      <c r="B53" s="148" t="s">
        <v>10</v>
      </c>
      <c r="C53" s="77">
        <v>3986</v>
      </c>
      <c r="D53" s="77"/>
      <c r="E53" s="77"/>
      <c r="F53" s="77"/>
      <c r="G53" s="77"/>
      <c r="H53" s="77"/>
      <c r="I53" s="77"/>
      <c r="J53" s="77"/>
      <c r="K53" s="77">
        <v>3986</v>
      </c>
      <c r="L53" s="77"/>
      <c r="M53" s="77"/>
      <c r="N53" s="77"/>
      <c r="O53" s="77"/>
      <c r="P53" s="79"/>
      <c r="Q53" s="77"/>
      <c r="R53" s="77"/>
      <c r="S53" s="77"/>
      <c r="T53" s="77"/>
      <c r="U53" s="80"/>
      <c r="V53" s="77"/>
      <c r="W53" s="77"/>
      <c r="X53" s="77"/>
      <c r="Y53" s="77">
        <v>4800</v>
      </c>
      <c r="Z53" s="77"/>
      <c r="AA53" s="77"/>
      <c r="AB53" s="77"/>
      <c r="AC53" s="77"/>
      <c r="AD53" s="77"/>
      <c r="AE53" s="77"/>
      <c r="AF53" s="77"/>
      <c r="AG53" s="79"/>
      <c r="AH53" s="77"/>
      <c r="AI53" s="77"/>
      <c r="AJ53" s="77"/>
      <c r="AK53" s="77"/>
      <c r="AL53" s="80"/>
      <c r="AN53" s="46">
        <f t="shared" si="0"/>
        <v>0</v>
      </c>
      <c r="AO53" s="46">
        <f t="shared" si="1"/>
        <v>0</v>
      </c>
    </row>
    <row r="54" spans="1:41" s="45" customFormat="1" ht="16" thickBot="1" x14ac:dyDescent="0.35">
      <c r="A54" s="154"/>
      <c r="B54" s="148" t="s">
        <v>7</v>
      </c>
      <c r="C54" s="77"/>
      <c r="D54" s="77"/>
      <c r="E54" s="79">
        <f>E53+E52</f>
        <v>0</v>
      </c>
      <c r="F54" s="79">
        <f>F53+F52</f>
        <v>13386</v>
      </c>
      <c r="G54" s="79">
        <f t="shared" ref="G54" si="32">G53+G52</f>
        <v>3813</v>
      </c>
      <c r="H54" s="79">
        <f>H53+H52</f>
        <v>20814</v>
      </c>
      <c r="I54" s="77">
        <f>SUM(E54:H54)</f>
        <v>38013</v>
      </c>
      <c r="J54" s="79">
        <f>J53+J52</f>
        <v>0</v>
      </c>
      <c r="K54" s="79">
        <f>K53+K52</f>
        <v>3986</v>
      </c>
      <c r="L54" s="79">
        <f>L53+L52</f>
        <v>0</v>
      </c>
      <c r="M54" s="79">
        <f>M53+M52</f>
        <v>30000</v>
      </c>
      <c r="N54" s="77">
        <f>SUM(J54:M54)</f>
        <v>33986</v>
      </c>
      <c r="O54" s="79">
        <f>O53+O52</f>
        <v>0</v>
      </c>
      <c r="P54" s="79">
        <f>P53+P52</f>
        <v>0</v>
      </c>
      <c r="Q54" s="79">
        <f>Q53+Q52</f>
        <v>10000</v>
      </c>
      <c r="R54" s="79">
        <f>R53+R52</f>
        <v>3000</v>
      </c>
      <c r="S54" s="79">
        <f>S53+S52</f>
        <v>7000</v>
      </c>
      <c r="T54" s="77">
        <f>SUM(O54:S54)</f>
        <v>20000</v>
      </c>
      <c r="U54" s="80">
        <f>T54+N54+I54+D55</f>
        <v>136840</v>
      </c>
      <c r="V54" s="79">
        <f>V53+V52</f>
        <v>0</v>
      </c>
      <c r="W54" s="79">
        <f>W53+W52</f>
        <v>0</v>
      </c>
      <c r="X54" s="79">
        <f t="shared" ref="X54" si="33">X53+X52</f>
        <v>0</v>
      </c>
      <c r="Y54" s="79">
        <f>Y53+Y52</f>
        <v>4800</v>
      </c>
      <c r="Z54" s="77">
        <f>SUM(V54:Y54)</f>
        <v>4800</v>
      </c>
      <c r="AA54" s="79">
        <f>AA53+AA52</f>
        <v>0</v>
      </c>
      <c r="AB54" s="79">
        <f>AB53+AB52</f>
        <v>0</v>
      </c>
      <c r="AC54" s="79">
        <f>AC53+AC52</f>
        <v>0</v>
      </c>
      <c r="AD54" s="79">
        <f>AD53+AD52</f>
        <v>0</v>
      </c>
      <c r="AE54" s="77">
        <f>SUM(AA54:AD54)</f>
        <v>0</v>
      </c>
      <c r="AF54" s="79">
        <f>AF53+AF52</f>
        <v>0</v>
      </c>
      <c r="AG54" s="79">
        <f>AG53+AG52</f>
        <v>0</v>
      </c>
      <c r="AH54" s="79">
        <f>AH53+AH52</f>
        <v>0</v>
      </c>
      <c r="AI54" s="79">
        <f>AI53+AI52</f>
        <v>0</v>
      </c>
      <c r="AJ54" s="79">
        <f>AJ53+AJ52</f>
        <v>0</v>
      </c>
      <c r="AK54" s="77">
        <f>SUM(AF54:AJ54)</f>
        <v>0</v>
      </c>
      <c r="AL54" s="80">
        <f>AK54+AE54+Z54</f>
        <v>4800</v>
      </c>
      <c r="AN54" s="46">
        <f t="shared" si="0"/>
        <v>0</v>
      </c>
      <c r="AO54" s="46">
        <f t="shared" si="1"/>
        <v>0</v>
      </c>
    </row>
    <row r="55" spans="1:41" s="45" customFormat="1" ht="16" thickBot="1" x14ac:dyDescent="0.35">
      <c r="A55" s="154"/>
      <c r="B55" s="148" t="s">
        <v>8</v>
      </c>
      <c r="C55" s="81">
        <v>37924</v>
      </c>
      <c r="D55" s="120">
        <v>44841</v>
      </c>
      <c r="E55" s="79">
        <f>E54-E51</f>
        <v>0</v>
      </c>
      <c r="F55" s="79">
        <f>E55+F54-F51</f>
        <v>0</v>
      </c>
      <c r="G55" s="79">
        <f>F55+G54-G51</f>
        <v>0</v>
      </c>
      <c r="H55" s="79">
        <f>F55+H54-H51</f>
        <v>0</v>
      </c>
      <c r="I55" s="77">
        <f>I54-I51</f>
        <v>0</v>
      </c>
      <c r="J55" s="79">
        <f>I55+J54-J51</f>
        <v>0</v>
      </c>
      <c r="K55" s="79">
        <f>J55+K54-K51</f>
        <v>-514</v>
      </c>
      <c r="L55" s="79">
        <f>K55+L54-L51</f>
        <v>-14195</v>
      </c>
      <c r="M55" s="79">
        <f>L55+M54-M51</f>
        <v>12809</v>
      </c>
      <c r="N55" s="77">
        <f>I55+N54-N51</f>
        <v>12809</v>
      </c>
      <c r="O55" s="79">
        <f>N55+O54-O51</f>
        <v>7953</v>
      </c>
      <c r="P55" s="79">
        <f>O55+P54-P51</f>
        <v>4031</v>
      </c>
      <c r="Q55" s="79">
        <f>P55+Q54-Q51</f>
        <v>7617</v>
      </c>
      <c r="R55" s="79">
        <f t="shared" ref="R55:S55" si="34">Q55+R54-R51</f>
        <v>5121</v>
      </c>
      <c r="S55" s="79">
        <f t="shared" si="34"/>
        <v>8234</v>
      </c>
      <c r="T55" s="77">
        <f>N55+T54-T51</f>
        <v>8234</v>
      </c>
      <c r="U55" s="80">
        <f>U54-U51</f>
        <v>8234</v>
      </c>
      <c r="V55" s="79">
        <f>U55+V54-V51</f>
        <v>4893</v>
      </c>
      <c r="W55" s="79">
        <f>V55+W54-W51</f>
        <v>3581</v>
      </c>
      <c r="X55" s="79">
        <f>W55+X54-X51</f>
        <v>2159</v>
      </c>
      <c r="Y55" s="79">
        <f>W55+Y54-Y51</f>
        <v>7806</v>
      </c>
      <c r="Z55" s="77">
        <f>T55+Z54-Z51</f>
        <v>6384</v>
      </c>
      <c r="AA55" s="79">
        <f>Z55+AA54-AA51</f>
        <v>5641</v>
      </c>
      <c r="AB55" s="79">
        <f>AA55+AB54-AB51</f>
        <v>5516</v>
      </c>
      <c r="AC55" s="79">
        <f>AB55+AC54-AC51</f>
        <v>5354</v>
      </c>
      <c r="AD55" s="79">
        <f>AC55+AD54-AD51</f>
        <v>5338</v>
      </c>
      <c r="AE55" s="77">
        <f>Z55+AE54-AE51</f>
        <v>5338</v>
      </c>
      <c r="AF55" s="79">
        <f>AE55+AF54-AF51</f>
        <v>5318</v>
      </c>
      <c r="AG55" s="79">
        <f>AF55+AG54-AG51</f>
        <v>5318</v>
      </c>
      <c r="AH55" s="79">
        <f>AG55+AH54-AH51</f>
        <v>5318</v>
      </c>
      <c r="AI55" s="79">
        <f t="shared" ref="AI55:AJ55" si="35">AH55+AI54-AI51</f>
        <v>5318</v>
      </c>
      <c r="AJ55" s="79">
        <f t="shared" si="35"/>
        <v>5318</v>
      </c>
      <c r="AK55" s="77">
        <f>AE55+AK54-AK51</f>
        <v>5318</v>
      </c>
      <c r="AL55" s="80">
        <f>T55+AL54-AL51</f>
        <v>5318</v>
      </c>
      <c r="AN55" s="46">
        <f t="shared" si="0"/>
        <v>0</v>
      </c>
      <c r="AO55" s="46">
        <f t="shared" si="1"/>
        <v>0</v>
      </c>
    </row>
    <row r="56" spans="1:41" s="45" customFormat="1" ht="16" thickBot="1" x14ac:dyDescent="0.35">
      <c r="A56" s="68"/>
      <c r="B56" s="148" t="s">
        <v>9</v>
      </c>
      <c r="C56" s="85"/>
      <c r="D56" s="85"/>
      <c r="E56" s="82" t="e">
        <f>E55/(SUM(F51+H51+#REF!+G51)/20)*1000</f>
        <v>#REF!</v>
      </c>
      <c r="F56" s="82" t="e">
        <f>F55/(SUM(G51+#REF!+J51+H51)/20)*1000</f>
        <v>#REF!</v>
      </c>
      <c r="G56" s="82" t="e">
        <f>G55/(SUM(H51+K51+J51+#REF!)/20)*1000</f>
        <v>#REF!</v>
      </c>
      <c r="H56" s="82" t="e">
        <f>H55/(SUM(#REF!+J51+K51+L51)/20)*1000</f>
        <v>#REF!</v>
      </c>
      <c r="I56" s="83"/>
      <c r="J56" s="82">
        <f>J55/(SUM(K51+L51+M51+O51)/20)*1000</f>
        <v>0</v>
      </c>
      <c r="K56" s="82">
        <f>K55/(SUM(L51+M51+O51+P51)/20)*1000</f>
        <v>-403.84993125122764</v>
      </c>
      <c r="L56" s="82">
        <f>L55/(SUM(M51+O51+P51+Q51)/20)*1000</f>
        <v>-15609.192874422697</v>
      </c>
      <c r="M56" s="82">
        <f>M55/(SUM(O51+P51+Q51+R51)/20)*1000</f>
        <v>12383.023975251353</v>
      </c>
      <c r="N56" s="83"/>
      <c r="O56" s="82">
        <f>O55/(SUM(P51+Q51+R51+S51)/20)*1000</f>
        <v>8066.3319640955433</v>
      </c>
      <c r="P56" s="82" t="e">
        <f>P55/(SUM(Q51+R51+#REF!+S51)/20)*1000</f>
        <v>#REF!</v>
      </c>
      <c r="Q56" s="82" t="e">
        <f>Q55/(SUM(R51+S51+#REF!+#REF!)/20)*1000</f>
        <v>#REF!</v>
      </c>
      <c r="R56" s="82" t="e">
        <f>R55/(SUM(S51+#REF!+#REF!+#REF!)/20)*1000</f>
        <v>#REF!</v>
      </c>
      <c r="S56" s="82" t="e">
        <f>S55/(SUM(#REF!+#REF!+#REF!+#REF!)/20)*1000</f>
        <v>#REF!</v>
      </c>
      <c r="T56" s="83"/>
      <c r="U56" s="84"/>
      <c r="V56" s="82" t="e">
        <f>V55/(SUM(W51+Y51+#REF!+X51)/20)*1000</f>
        <v>#REF!</v>
      </c>
      <c r="W56" s="82" t="e">
        <f>W55/(SUM(X51+#REF!+AA51+Y51)/20)*1000</f>
        <v>#REF!</v>
      </c>
      <c r="X56" s="82" t="e">
        <f>X55/(SUM(Y51+AB51+AA51+#REF!)/20)*1000</f>
        <v>#REF!</v>
      </c>
      <c r="Y56" s="82" t="e">
        <f>Y55/(SUM(#REF!+AA51+AB51+AC51)/20)*1000</f>
        <v>#REF!</v>
      </c>
      <c r="Z56" s="83"/>
      <c r="AA56" s="82">
        <f>AA55/(SUM(AB51+AC51+AD51+AF51)/20)*1000</f>
        <v>349287.92569659447</v>
      </c>
      <c r="AB56" s="82">
        <f>AB55/(SUM(AC51+AD51+AF51+AG51)/20)*1000</f>
        <v>557171.7171717172</v>
      </c>
      <c r="AC56" s="82">
        <f>AC55/(SUM(AD51+AF51+AG51+AH51)/20)*1000</f>
        <v>2974444.4444444445</v>
      </c>
      <c r="AD56" s="82">
        <f>AD55/(SUM(AF51+AG51+AH51+AI51)/20)*1000</f>
        <v>5338000</v>
      </c>
      <c r="AE56" s="83"/>
      <c r="AF56" s="82" t="e">
        <f>AF55/(SUM(AG51+AH51+AI51+AJ51)/20)*1000</f>
        <v>#DIV/0!</v>
      </c>
      <c r="AG56" s="82" t="e">
        <f>AG55/(SUM(AH51+AI51+#REF!+AJ51)/20)*1000</f>
        <v>#REF!</v>
      </c>
      <c r="AH56" s="82" t="e">
        <f>AH55/(SUM(AI51+AJ51+#REF!+#REF!)/20)*1000</f>
        <v>#REF!</v>
      </c>
      <c r="AI56" s="82" t="e">
        <f>AI55/(SUM(AJ51+#REF!+#REF!+#REF!)/20)*1000</f>
        <v>#REF!</v>
      </c>
      <c r="AJ56" s="82" t="e">
        <f>AJ55/(SUM(#REF!+#REF!+#REF!+#REF!)/20)*1000</f>
        <v>#REF!</v>
      </c>
      <c r="AK56" s="83"/>
      <c r="AL56" s="84"/>
      <c r="AN56" s="46">
        <f t="shared" si="0"/>
        <v>0</v>
      </c>
      <c r="AO56" s="46">
        <f t="shared" si="1"/>
        <v>0</v>
      </c>
    </row>
    <row r="57" spans="1:41" s="45" customFormat="1" ht="12.75" customHeight="1" thickBot="1" x14ac:dyDescent="0.35">
      <c r="A57" s="154" t="s">
        <v>91</v>
      </c>
      <c r="B57" s="148" t="s">
        <v>5</v>
      </c>
      <c r="C57" s="77"/>
      <c r="D57" s="77"/>
      <c r="E57" s="78"/>
      <c r="F57" s="78"/>
      <c r="G57" s="78"/>
      <c r="H57" s="78">
        <v>880</v>
      </c>
      <c r="I57" s="77">
        <f>SUM(E57:H57)</f>
        <v>880</v>
      </c>
      <c r="J57" s="78"/>
      <c r="K57" s="79">
        <v>3198</v>
      </c>
      <c r="L57" s="78">
        <v>1907</v>
      </c>
      <c r="M57" s="79">
        <v>83</v>
      </c>
      <c r="N57" s="77">
        <f>SUM(J57:M57)</f>
        <v>5188</v>
      </c>
      <c r="O57" s="79">
        <v>135</v>
      </c>
      <c r="P57" s="78">
        <v>135</v>
      </c>
      <c r="Q57" s="78">
        <v>135</v>
      </c>
      <c r="R57" s="78">
        <v>115</v>
      </c>
      <c r="S57" s="78">
        <v>80</v>
      </c>
      <c r="T57" s="77">
        <f>SUM(O57:S57)</f>
        <v>600</v>
      </c>
      <c r="U57" s="80">
        <f>T57+N57+I57+D61</f>
        <v>8035</v>
      </c>
      <c r="V57" s="78">
        <v>69</v>
      </c>
      <c r="W57" s="78">
        <v>70</v>
      </c>
      <c r="X57" s="78">
        <v>122</v>
      </c>
      <c r="Y57" s="78">
        <v>88</v>
      </c>
      <c r="Z57" s="77">
        <f>SUM(V57:Y57)</f>
        <v>349</v>
      </c>
      <c r="AA57" s="78">
        <v>125</v>
      </c>
      <c r="AB57" s="79">
        <v>124</v>
      </c>
      <c r="AC57" s="78">
        <v>159</v>
      </c>
      <c r="AD57" s="79">
        <v>0</v>
      </c>
      <c r="AE57" s="77">
        <f>SUM(AA57:AD57)</f>
        <v>408</v>
      </c>
      <c r="AF57" s="79">
        <v>0</v>
      </c>
      <c r="AG57" s="78">
        <v>0</v>
      </c>
      <c r="AH57" s="78">
        <v>0</v>
      </c>
      <c r="AI57" s="78">
        <v>0</v>
      </c>
      <c r="AJ57" s="78">
        <v>0</v>
      </c>
      <c r="AK57" s="77">
        <f>SUM(AF57:AJ57)</f>
        <v>0</v>
      </c>
      <c r="AL57" s="80">
        <f>AK57+AE57+Z57</f>
        <v>757</v>
      </c>
      <c r="AM57" s="45">
        <v>64</v>
      </c>
      <c r="AN57" s="46">
        <f t="shared" si="0"/>
        <v>514240</v>
      </c>
      <c r="AO57" s="46">
        <f t="shared" si="1"/>
        <v>48448</v>
      </c>
    </row>
    <row r="58" spans="1:41" s="45" customFormat="1" ht="16" thickBot="1" x14ac:dyDescent="0.35">
      <c r="A58" s="154"/>
      <c r="B58" s="148" t="s">
        <v>6</v>
      </c>
      <c r="C58" s="77"/>
      <c r="D58" s="77"/>
      <c r="E58" s="78"/>
      <c r="F58" s="79"/>
      <c r="G58" s="79"/>
      <c r="H58" s="78">
        <v>880</v>
      </c>
      <c r="I58" s="77"/>
      <c r="J58" s="79"/>
      <c r="K58" s="79">
        <v>0</v>
      </c>
      <c r="L58" s="79">
        <v>0</v>
      </c>
      <c r="M58" s="79">
        <v>4000</v>
      </c>
      <c r="N58" s="77"/>
      <c r="O58" s="79">
        <v>2000</v>
      </c>
      <c r="P58" s="79">
        <v>0</v>
      </c>
      <c r="Q58" s="79">
        <v>0</v>
      </c>
      <c r="R58" s="79">
        <v>0</v>
      </c>
      <c r="S58" s="79">
        <v>0</v>
      </c>
      <c r="T58" s="77"/>
      <c r="U58" s="80"/>
      <c r="V58" s="78">
        <v>0</v>
      </c>
      <c r="W58" s="79">
        <v>0</v>
      </c>
      <c r="X58" s="79">
        <v>0</v>
      </c>
      <c r="Y58" s="78">
        <v>0</v>
      </c>
      <c r="Z58" s="77"/>
      <c r="AA58" s="79">
        <v>0</v>
      </c>
      <c r="AB58" s="79">
        <v>0</v>
      </c>
      <c r="AC58" s="79">
        <v>0</v>
      </c>
      <c r="AD58" s="79">
        <v>0</v>
      </c>
      <c r="AE58" s="77"/>
      <c r="AF58" s="79">
        <v>0</v>
      </c>
      <c r="AG58" s="79">
        <v>0</v>
      </c>
      <c r="AH58" s="79">
        <v>0</v>
      </c>
      <c r="AI58" s="79">
        <v>0</v>
      </c>
      <c r="AJ58" s="79">
        <v>0</v>
      </c>
      <c r="AK58" s="77"/>
      <c r="AL58" s="80"/>
      <c r="AN58" s="46">
        <f t="shared" si="0"/>
        <v>0</v>
      </c>
      <c r="AO58" s="46">
        <f t="shared" si="1"/>
        <v>0</v>
      </c>
    </row>
    <row r="59" spans="1:41" s="45" customFormat="1" ht="16" thickBot="1" x14ac:dyDescent="0.35">
      <c r="A59" s="154"/>
      <c r="B59" s="148" t="s">
        <v>10</v>
      </c>
      <c r="C59" s="77">
        <v>4000</v>
      </c>
      <c r="D59" s="77"/>
      <c r="E59" s="77"/>
      <c r="F59" s="77"/>
      <c r="G59" s="77"/>
      <c r="H59" s="77"/>
      <c r="I59" s="77"/>
      <c r="J59" s="77"/>
      <c r="K59" s="77">
        <v>4000</v>
      </c>
      <c r="L59" s="77"/>
      <c r="M59" s="77"/>
      <c r="N59" s="77"/>
      <c r="O59" s="77"/>
      <c r="P59" s="79"/>
      <c r="Q59" s="77"/>
      <c r="R59" s="77"/>
      <c r="S59" s="77"/>
      <c r="T59" s="77"/>
      <c r="U59" s="80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9"/>
      <c r="AH59" s="77"/>
      <c r="AI59" s="77"/>
      <c r="AJ59" s="77"/>
      <c r="AK59" s="77"/>
      <c r="AL59" s="80"/>
      <c r="AN59" s="46">
        <f t="shared" si="0"/>
        <v>0</v>
      </c>
      <c r="AO59" s="46">
        <f t="shared" si="1"/>
        <v>0</v>
      </c>
    </row>
    <row r="60" spans="1:41" s="45" customFormat="1" ht="16" thickBot="1" x14ac:dyDescent="0.35">
      <c r="A60" s="154"/>
      <c r="B60" s="148" t="s">
        <v>7</v>
      </c>
      <c r="C60" s="77"/>
      <c r="D60" s="77"/>
      <c r="E60" s="79">
        <f>E59+E58</f>
        <v>0</v>
      </c>
      <c r="F60" s="79">
        <f>F59+F58</f>
        <v>0</v>
      </c>
      <c r="G60" s="79">
        <f t="shared" ref="G60" si="36">G59+G58</f>
        <v>0</v>
      </c>
      <c r="H60" s="79">
        <f>H59+H58</f>
        <v>880</v>
      </c>
      <c r="I60" s="77">
        <f>SUM(E60:H60)</f>
        <v>880</v>
      </c>
      <c r="J60" s="79">
        <f>J59+J58</f>
        <v>0</v>
      </c>
      <c r="K60" s="79">
        <f>K59+K58</f>
        <v>4000</v>
      </c>
      <c r="L60" s="79">
        <f>L59+L58</f>
        <v>0</v>
      </c>
      <c r="M60" s="79">
        <f>M59+M58</f>
        <v>4000</v>
      </c>
      <c r="N60" s="77">
        <f>SUM(J60:M60)</f>
        <v>8000</v>
      </c>
      <c r="O60" s="79">
        <f>O59+O58</f>
        <v>2000</v>
      </c>
      <c r="P60" s="79">
        <f>P59+P58</f>
        <v>0</v>
      </c>
      <c r="Q60" s="79">
        <f>Q59+Q58</f>
        <v>0</v>
      </c>
      <c r="R60" s="79">
        <f>R59+R58</f>
        <v>0</v>
      </c>
      <c r="S60" s="79">
        <f>S59+S58</f>
        <v>0</v>
      </c>
      <c r="T60" s="77">
        <f>SUM(O60:S60)</f>
        <v>2000</v>
      </c>
      <c r="U60" s="80">
        <f>T60+N60+I60+D61</f>
        <v>12247</v>
      </c>
      <c r="V60" s="79">
        <f>V59+V58</f>
        <v>0</v>
      </c>
      <c r="W60" s="79">
        <f>W59+W58</f>
        <v>0</v>
      </c>
      <c r="X60" s="79">
        <f t="shared" ref="X60" si="37">X59+X58</f>
        <v>0</v>
      </c>
      <c r="Y60" s="79">
        <f>Y59+Y58</f>
        <v>0</v>
      </c>
      <c r="Z60" s="77">
        <f>SUM(V60:Y60)</f>
        <v>0</v>
      </c>
      <c r="AA60" s="79">
        <f>AA59+AA58</f>
        <v>0</v>
      </c>
      <c r="AB60" s="79">
        <f>AB59+AB58</f>
        <v>0</v>
      </c>
      <c r="AC60" s="79">
        <f>AC59+AC58</f>
        <v>0</v>
      </c>
      <c r="AD60" s="79">
        <f>AD59+AD58</f>
        <v>0</v>
      </c>
      <c r="AE60" s="77">
        <f>SUM(AA60:AD60)</f>
        <v>0</v>
      </c>
      <c r="AF60" s="79">
        <f>AF59+AF58</f>
        <v>0</v>
      </c>
      <c r="AG60" s="79">
        <f>AG59+AG58</f>
        <v>0</v>
      </c>
      <c r="AH60" s="79">
        <f>AH59+AH58</f>
        <v>0</v>
      </c>
      <c r="AI60" s="79">
        <f>AI59+AI58</f>
        <v>0</v>
      </c>
      <c r="AJ60" s="79">
        <f>AJ59+AJ58</f>
        <v>0</v>
      </c>
      <c r="AK60" s="77">
        <f>SUM(AF60:AJ60)</f>
        <v>0</v>
      </c>
      <c r="AL60" s="80">
        <f>AK60+AE60+Z60</f>
        <v>0</v>
      </c>
      <c r="AN60" s="46">
        <f t="shared" si="0"/>
        <v>0</v>
      </c>
      <c r="AO60" s="46">
        <f t="shared" si="1"/>
        <v>0</v>
      </c>
    </row>
    <row r="61" spans="1:41" s="45" customFormat="1" ht="16" thickBot="1" x14ac:dyDescent="0.35">
      <c r="A61" s="154"/>
      <c r="B61" s="148" t="s">
        <v>8</v>
      </c>
      <c r="C61" s="81">
        <v>5459</v>
      </c>
      <c r="D61" s="120">
        <v>1367</v>
      </c>
      <c r="E61" s="79">
        <f>E60-E57</f>
        <v>0</v>
      </c>
      <c r="F61" s="79">
        <f>E61+F60-F57</f>
        <v>0</v>
      </c>
      <c r="G61" s="79">
        <f>F61+G60-G57</f>
        <v>0</v>
      </c>
      <c r="H61" s="79">
        <f>F61+H60-H57</f>
        <v>0</v>
      </c>
      <c r="I61" s="77">
        <f>I60-I57</f>
        <v>0</v>
      </c>
      <c r="J61" s="79">
        <f>I61+J60-J57</f>
        <v>0</v>
      </c>
      <c r="K61" s="79">
        <f>J61+K60-K57</f>
        <v>802</v>
      </c>
      <c r="L61" s="79">
        <f>K61+L60-L57</f>
        <v>-1105</v>
      </c>
      <c r="M61" s="79">
        <f>L61+M60-M57</f>
        <v>2812</v>
      </c>
      <c r="N61" s="77">
        <f>I61+N60-N57</f>
        <v>2812</v>
      </c>
      <c r="O61" s="79">
        <f>N61+O60-O57</f>
        <v>4677</v>
      </c>
      <c r="P61" s="79">
        <f>O61+P60-P57</f>
        <v>4542</v>
      </c>
      <c r="Q61" s="79">
        <f>P61+Q60-Q57</f>
        <v>4407</v>
      </c>
      <c r="R61" s="79">
        <f t="shared" ref="R61:S61" si="38">Q61+R60-R57</f>
        <v>4292</v>
      </c>
      <c r="S61" s="79">
        <f t="shared" si="38"/>
        <v>4212</v>
      </c>
      <c r="T61" s="77">
        <f>N61+T60-T57</f>
        <v>4212</v>
      </c>
      <c r="U61" s="80">
        <f>U60-U57</f>
        <v>4212</v>
      </c>
      <c r="V61" s="79">
        <f>U61+V60-V57</f>
        <v>4143</v>
      </c>
      <c r="W61" s="79">
        <f>V61+W60-W57</f>
        <v>4073</v>
      </c>
      <c r="X61" s="79">
        <f>W61+X60-X57</f>
        <v>3951</v>
      </c>
      <c r="Y61" s="79">
        <f>W61+Y60-Y57</f>
        <v>3985</v>
      </c>
      <c r="Z61" s="77">
        <f>T61+Z60-Z57</f>
        <v>3863</v>
      </c>
      <c r="AA61" s="79">
        <f>Z61+AA60-AA57</f>
        <v>3738</v>
      </c>
      <c r="AB61" s="79">
        <f>AA61+AB60-AB57</f>
        <v>3614</v>
      </c>
      <c r="AC61" s="79">
        <f>AB61+AC60-AC57</f>
        <v>3455</v>
      </c>
      <c r="AD61" s="79">
        <f>AC61+AD60-AD57</f>
        <v>3455</v>
      </c>
      <c r="AE61" s="77">
        <f>Z61+AE60-AE57</f>
        <v>3455</v>
      </c>
      <c r="AF61" s="79">
        <f>AE61+AF60-AF57</f>
        <v>3455</v>
      </c>
      <c r="AG61" s="79">
        <f>AF61+AG60-AG57</f>
        <v>3455</v>
      </c>
      <c r="AH61" s="79">
        <f>AG61+AH60-AH57</f>
        <v>3455</v>
      </c>
      <c r="AI61" s="79">
        <f t="shared" ref="AI61:AJ61" si="39">AH61+AI60-AI57</f>
        <v>3455</v>
      </c>
      <c r="AJ61" s="79">
        <f t="shared" si="39"/>
        <v>3455</v>
      </c>
      <c r="AK61" s="77">
        <f>AE61+AK60-AK57</f>
        <v>3455</v>
      </c>
      <c r="AL61" s="80">
        <f>T61+AL60-AL57</f>
        <v>3455</v>
      </c>
      <c r="AN61" s="46">
        <f t="shared" si="0"/>
        <v>0</v>
      </c>
      <c r="AO61" s="46">
        <f t="shared" si="1"/>
        <v>0</v>
      </c>
    </row>
    <row r="62" spans="1:41" s="45" customFormat="1" ht="16" thickBot="1" x14ac:dyDescent="0.35">
      <c r="A62" s="68"/>
      <c r="B62" s="148" t="s">
        <v>9</v>
      </c>
      <c r="C62" s="85"/>
      <c r="D62" s="85"/>
      <c r="E62" s="82" t="e">
        <f>E61/(SUM(F57+H57+#REF!+G57)/20)*1000</f>
        <v>#REF!</v>
      </c>
      <c r="F62" s="82" t="e">
        <f>F61/(SUM(G57+#REF!+J57+H57)/20)*1000</f>
        <v>#REF!</v>
      </c>
      <c r="G62" s="82" t="e">
        <f>G61/(SUM(H57+K57+J57+#REF!)/20)*1000</f>
        <v>#REF!</v>
      </c>
      <c r="H62" s="82" t="e">
        <f>H61/(SUM(#REF!+J57+K57+L57)/20)*1000</f>
        <v>#REF!</v>
      </c>
      <c r="I62" s="83"/>
      <c r="J62" s="82">
        <f>J61/(SUM(K57+L57+M57+O57)/20)*1000</f>
        <v>0</v>
      </c>
      <c r="K62" s="82">
        <f>K61/(SUM(L57+M57+O57+P57)/20)*1000</f>
        <v>7097.3451327433631</v>
      </c>
      <c r="L62" s="82">
        <f>L61/(SUM(M57+O57+P57+Q57)/20)*1000</f>
        <v>-45286.885245901642</v>
      </c>
      <c r="M62" s="82">
        <f>M61/(SUM(O57+P57+Q57+R57)/20)*1000</f>
        <v>108153.84615384616</v>
      </c>
      <c r="N62" s="83"/>
      <c r="O62" s="82">
        <f>O61/(SUM(P57+Q57+R57+S57)/20)*1000</f>
        <v>201161.29032258064</v>
      </c>
      <c r="P62" s="82" t="e">
        <f>P61/(SUM(Q57+R57+#REF!+S57)/20)*1000</f>
        <v>#REF!</v>
      </c>
      <c r="Q62" s="82" t="e">
        <f>Q61/(SUM(R57+S57+#REF!+#REF!)/20)*1000</f>
        <v>#REF!</v>
      </c>
      <c r="R62" s="82" t="e">
        <f>R61/(SUM(S57+#REF!+#REF!+#REF!)/20)*1000</f>
        <v>#REF!</v>
      </c>
      <c r="S62" s="82" t="e">
        <f>S61/(SUM(#REF!+#REF!+#REF!+#REF!)/20)*1000</f>
        <v>#REF!</v>
      </c>
      <c r="T62" s="83"/>
      <c r="U62" s="84"/>
      <c r="V62" s="82" t="e">
        <f>V61/(SUM(W57+Y57+#REF!+X57)/20)*1000</f>
        <v>#REF!</v>
      </c>
      <c r="W62" s="82" t="e">
        <f>W61/(SUM(X57+#REF!+AA57+Y57)/20)*1000</f>
        <v>#REF!</v>
      </c>
      <c r="X62" s="82" t="e">
        <f>X61/(SUM(Y57+AB57+AA57+#REF!)/20)*1000</f>
        <v>#REF!</v>
      </c>
      <c r="Y62" s="82" t="e">
        <f>Y61/(SUM(#REF!+AA57+AB57+AC57)/20)*1000</f>
        <v>#REF!</v>
      </c>
      <c r="Z62" s="83"/>
      <c r="AA62" s="82">
        <f>AA61/(SUM(AB57+AC57+AD57+AF57)/20)*1000</f>
        <v>264169.61130742048</v>
      </c>
      <c r="AB62" s="82">
        <f>AB61/(SUM(AC57+AD57+AF57+AG57)/20)*1000</f>
        <v>454591.19496855343</v>
      </c>
      <c r="AC62" s="82" t="e">
        <f>AC61/(SUM(AD57+AF57+AG57+AH57)/20)*1000</f>
        <v>#DIV/0!</v>
      </c>
      <c r="AD62" s="82" t="e">
        <f>AD61/(SUM(AF57+AG57+AH57+AI57)/20)*1000</f>
        <v>#DIV/0!</v>
      </c>
      <c r="AE62" s="83"/>
      <c r="AF62" s="82" t="e">
        <f>AF61/(SUM(AG57+AH57+AI57+AJ57)/20)*1000</f>
        <v>#DIV/0!</v>
      </c>
      <c r="AG62" s="82" t="e">
        <f>AG61/(SUM(AH57+AI57+#REF!+AJ57)/20)*1000</f>
        <v>#REF!</v>
      </c>
      <c r="AH62" s="82" t="e">
        <f>AH61/(SUM(AI57+AJ57+#REF!+#REF!)/20)*1000</f>
        <v>#REF!</v>
      </c>
      <c r="AI62" s="82" t="e">
        <f>AI61/(SUM(AJ57+#REF!+#REF!+#REF!)/20)*1000</f>
        <v>#REF!</v>
      </c>
      <c r="AJ62" s="82" t="e">
        <f>AJ61/(SUM(#REF!+#REF!+#REF!+#REF!)/20)*1000</f>
        <v>#REF!</v>
      </c>
      <c r="AK62" s="83"/>
      <c r="AL62" s="84"/>
      <c r="AN62" s="46">
        <f t="shared" si="0"/>
        <v>0</v>
      </c>
      <c r="AO62" s="46">
        <f t="shared" si="1"/>
        <v>0</v>
      </c>
    </row>
    <row r="63" spans="1:41" s="45" customFormat="1" ht="12.75" customHeight="1" thickBot="1" x14ac:dyDescent="0.35">
      <c r="A63" s="154" t="s">
        <v>57</v>
      </c>
      <c r="B63" s="148" t="s">
        <v>5</v>
      </c>
      <c r="C63" s="77"/>
      <c r="D63" s="77"/>
      <c r="E63" s="78"/>
      <c r="F63" s="78">
        <v>3969</v>
      </c>
      <c r="G63" s="78"/>
      <c r="H63" s="78"/>
      <c r="I63" s="77">
        <f>SUM(E63:H63)</f>
        <v>3969</v>
      </c>
      <c r="J63" s="78">
        <v>1500</v>
      </c>
      <c r="K63" s="79">
        <v>5751</v>
      </c>
      <c r="L63" s="78">
        <v>1926</v>
      </c>
      <c r="M63" s="79">
        <v>411</v>
      </c>
      <c r="N63" s="77">
        <f>SUM(J63:M63)</f>
        <v>9588</v>
      </c>
      <c r="O63" s="79">
        <v>724</v>
      </c>
      <c r="P63" s="78">
        <v>725</v>
      </c>
      <c r="Q63" s="78">
        <v>724</v>
      </c>
      <c r="R63" s="78">
        <v>2258</v>
      </c>
      <c r="S63" s="78">
        <v>660</v>
      </c>
      <c r="T63" s="77">
        <f>SUM(O63:S63)</f>
        <v>5091</v>
      </c>
      <c r="U63" s="80">
        <f>T63+N63+I63+D67</f>
        <v>26619</v>
      </c>
      <c r="V63" s="78">
        <v>576</v>
      </c>
      <c r="W63" s="78">
        <v>573</v>
      </c>
      <c r="X63" s="78">
        <v>742</v>
      </c>
      <c r="Y63" s="78">
        <v>198</v>
      </c>
      <c r="Z63" s="77">
        <f>SUM(V63:Y63)</f>
        <v>2089</v>
      </c>
      <c r="AA63" s="78">
        <v>270</v>
      </c>
      <c r="AB63" s="79">
        <v>278</v>
      </c>
      <c r="AC63" s="78">
        <v>352</v>
      </c>
      <c r="AD63" s="79">
        <v>0</v>
      </c>
      <c r="AE63" s="77">
        <f>SUM(AA63:AD63)</f>
        <v>900</v>
      </c>
      <c r="AF63" s="79">
        <v>0</v>
      </c>
      <c r="AG63" s="78">
        <v>0</v>
      </c>
      <c r="AH63" s="78">
        <v>0</v>
      </c>
      <c r="AI63" s="78">
        <v>0</v>
      </c>
      <c r="AJ63" s="78">
        <v>0</v>
      </c>
      <c r="AK63" s="77">
        <f>SUM(AF63:AJ63)</f>
        <v>0</v>
      </c>
      <c r="AL63" s="80">
        <f>AK63+AE63+Z63</f>
        <v>2989</v>
      </c>
      <c r="AM63" s="45">
        <v>64</v>
      </c>
      <c r="AN63" s="46">
        <f t="shared" si="0"/>
        <v>1703616</v>
      </c>
      <c r="AO63" s="46">
        <f t="shared" si="1"/>
        <v>191296</v>
      </c>
    </row>
    <row r="64" spans="1:41" s="45" customFormat="1" ht="16" thickBot="1" x14ac:dyDescent="0.35">
      <c r="A64" s="154"/>
      <c r="B64" s="148" t="s">
        <v>6</v>
      </c>
      <c r="C64" s="77"/>
      <c r="D64" s="77"/>
      <c r="E64" s="78"/>
      <c r="F64" s="79">
        <v>3969</v>
      </c>
      <c r="G64" s="78"/>
      <c r="H64" s="78"/>
      <c r="I64" s="77"/>
      <c r="J64" s="79">
        <v>1500</v>
      </c>
      <c r="K64" s="79">
        <v>1500</v>
      </c>
      <c r="L64" s="79">
        <v>0</v>
      </c>
      <c r="M64" s="79">
        <v>0</v>
      </c>
      <c r="N64" s="77"/>
      <c r="O64" s="79">
        <v>0</v>
      </c>
      <c r="P64" s="79">
        <v>6000</v>
      </c>
      <c r="Q64" s="79">
        <v>0</v>
      </c>
      <c r="R64" s="79">
        <v>6000</v>
      </c>
      <c r="S64" s="79">
        <v>0</v>
      </c>
      <c r="T64" s="77"/>
      <c r="U64" s="80"/>
      <c r="V64" s="78">
        <v>0</v>
      </c>
      <c r="W64" s="79">
        <v>3000</v>
      </c>
      <c r="X64" s="78">
        <v>0</v>
      </c>
      <c r="Y64" s="78">
        <v>0</v>
      </c>
      <c r="Z64" s="77"/>
      <c r="AA64" s="79">
        <v>0</v>
      </c>
      <c r="AB64" s="79">
        <v>0</v>
      </c>
      <c r="AC64" s="79">
        <v>0</v>
      </c>
      <c r="AD64" s="79">
        <v>0</v>
      </c>
      <c r="AE64" s="77"/>
      <c r="AF64" s="79">
        <v>0</v>
      </c>
      <c r="AG64" s="79">
        <v>0</v>
      </c>
      <c r="AH64" s="79">
        <v>0</v>
      </c>
      <c r="AI64" s="79">
        <v>0</v>
      </c>
      <c r="AJ64" s="79">
        <v>0</v>
      </c>
      <c r="AK64" s="77"/>
      <c r="AL64" s="80"/>
      <c r="AN64" s="46">
        <f t="shared" si="0"/>
        <v>0</v>
      </c>
      <c r="AO64" s="46">
        <f t="shared" si="1"/>
        <v>0</v>
      </c>
    </row>
    <row r="65" spans="1:41" s="45" customFormat="1" ht="16" thickBot="1" x14ac:dyDescent="0.35">
      <c r="A65" s="154"/>
      <c r="B65" s="148" t="s">
        <v>10</v>
      </c>
      <c r="C65" s="77">
        <v>0</v>
      </c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80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80"/>
      <c r="AN65" s="46">
        <f t="shared" si="0"/>
        <v>0</v>
      </c>
      <c r="AO65" s="46">
        <f t="shared" si="1"/>
        <v>0</v>
      </c>
    </row>
    <row r="66" spans="1:41" s="45" customFormat="1" ht="16" thickBot="1" x14ac:dyDescent="0.35">
      <c r="A66" s="154"/>
      <c r="B66" s="148" t="s">
        <v>7</v>
      </c>
      <c r="C66" s="77"/>
      <c r="D66" s="77"/>
      <c r="E66" s="79">
        <f>E65+E64</f>
        <v>0</v>
      </c>
      <c r="F66" s="79">
        <f>F65+F64</f>
        <v>3969</v>
      </c>
      <c r="G66" s="79">
        <f t="shared" ref="G66" si="40">G65+G64</f>
        <v>0</v>
      </c>
      <c r="H66" s="79">
        <f>H65+H64</f>
        <v>0</v>
      </c>
      <c r="I66" s="77">
        <f>SUM(E66:H66)</f>
        <v>3969</v>
      </c>
      <c r="J66" s="79">
        <f>J65+J64</f>
        <v>1500</v>
      </c>
      <c r="K66" s="79">
        <f>K65+K64</f>
        <v>1500</v>
      </c>
      <c r="L66" s="79">
        <f>L65+L64</f>
        <v>0</v>
      </c>
      <c r="M66" s="79">
        <f>M65+M64</f>
        <v>0</v>
      </c>
      <c r="N66" s="77">
        <f>SUM(J66:M66)</f>
        <v>3000</v>
      </c>
      <c r="O66" s="79">
        <f>O65+O64</f>
        <v>0</v>
      </c>
      <c r="P66" s="79">
        <f>P65+P64</f>
        <v>6000</v>
      </c>
      <c r="Q66" s="79">
        <f>Q65+Q64</f>
        <v>0</v>
      </c>
      <c r="R66" s="79">
        <f>R65+R64</f>
        <v>6000</v>
      </c>
      <c r="S66" s="79">
        <f>S65+S64</f>
        <v>0</v>
      </c>
      <c r="T66" s="77">
        <f>SUM(O66:S66)</f>
        <v>12000</v>
      </c>
      <c r="U66" s="80">
        <f>T66+N66+I66+D67</f>
        <v>26940</v>
      </c>
      <c r="V66" s="79">
        <f>V65+V64</f>
        <v>0</v>
      </c>
      <c r="W66" s="79">
        <f>W65+W64</f>
        <v>3000</v>
      </c>
      <c r="X66" s="79">
        <f t="shared" ref="X66" si="41">X65+X64</f>
        <v>0</v>
      </c>
      <c r="Y66" s="79">
        <f>Y65+Y64</f>
        <v>0</v>
      </c>
      <c r="Z66" s="77">
        <f>SUM(V66:Y66)</f>
        <v>3000</v>
      </c>
      <c r="AA66" s="79">
        <f>AA65+AA64</f>
        <v>0</v>
      </c>
      <c r="AB66" s="79">
        <f>AB65+AB64</f>
        <v>0</v>
      </c>
      <c r="AC66" s="79">
        <f>AC65+AC64</f>
        <v>0</v>
      </c>
      <c r="AD66" s="79">
        <f>AD65+AD64</f>
        <v>0</v>
      </c>
      <c r="AE66" s="77">
        <f>SUM(AA66:AD66)</f>
        <v>0</v>
      </c>
      <c r="AF66" s="79">
        <f>AF65+AF64</f>
        <v>0</v>
      </c>
      <c r="AG66" s="79">
        <f>AG65+AG64</f>
        <v>0</v>
      </c>
      <c r="AH66" s="79">
        <f>AH65+AH64</f>
        <v>0</v>
      </c>
      <c r="AI66" s="79">
        <f>AI65+AI64</f>
        <v>0</v>
      </c>
      <c r="AJ66" s="79">
        <f>AJ65+AJ64</f>
        <v>0</v>
      </c>
      <c r="AK66" s="77">
        <f>SUM(AF66:AJ66)</f>
        <v>0</v>
      </c>
      <c r="AL66" s="80">
        <f>AK66+AE66+Z66</f>
        <v>3000</v>
      </c>
      <c r="AN66" s="46">
        <f t="shared" si="0"/>
        <v>0</v>
      </c>
      <c r="AO66" s="46">
        <f t="shared" si="1"/>
        <v>0</v>
      </c>
    </row>
    <row r="67" spans="1:41" s="45" customFormat="1" ht="16" thickBot="1" x14ac:dyDescent="0.35">
      <c r="A67" s="154"/>
      <c r="B67" s="148" t="s">
        <v>8</v>
      </c>
      <c r="C67" s="81">
        <v>5191</v>
      </c>
      <c r="D67" s="120">
        <v>7971</v>
      </c>
      <c r="E67" s="79">
        <f>E66-E63</f>
        <v>0</v>
      </c>
      <c r="F67" s="79">
        <f>E67+F66-F63</f>
        <v>0</v>
      </c>
      <c r="G67" s="79">
        <f>F67+G66-G63</f>
        <v>0</v>
      </c>
      <c r="H67" s="79">
        <f>F67+H66-H63</f>
        <v>0</v>
      </c>
      <c r="I67" s="77">
        <f>I66-I63</f>
        <v>0</v>
      </c>
      <c r="J67" s="79">
        <f>I67+J66-J63</f>
        <v>0</v>
      </c>
      <c r="K67" s="79">
        <f>J67+K66-K63</f>
        <v>-4251</v>
      </c>
      <c r="L67" s="79">
        <f>K67+L66-L63</f>
        <v>-6177</v>
      </c>
      <c r="M67" s="79">
        <f>L67+M66-M63</f>
        <v>-6588</v>
      </c>
      <c r="N67" s="77">
        <f>I67+N66-N63</f>
        <v>-6588</v>
      </c>
      <c r="O67" s="79">
        <f>N67+O66-O63</f>
        <v>-7312</v>
      </c>
      <c r="P67" s="79">
        <f>O67+P66-P63</f>
        <v>-2037</v>
      </c>
      <c r="Q67" s="79">
        <f>P67+Q66-Q63</f>
        <v>-2761</v>
      </c>
      <c r="R67" s="79">
        <f t="shared" ref="R67:S67" si="42">Q67+R66-R63</f>
        <v>981</v>
      </c>
      <c r="S67" s="79">
        <f t="shared" si="42"/>
        <v>321</v>
      </c>
      <c r="T67" s="77">
        <f>N67+T66-T63</f>
        <v>321</v>
      </c>
      <c r="U67" s="80">
        <f>U66-U63</f>
        <v>321</v>
      </c>
      <c r="V67" s="79">
        <f>U67+V66-V63</f>
        <v>-255</v>
      </c>
      <c r="W67" s="79">
        <f>V67+W66-W63</f>
        <v>2172</v>
      </c>
      <c r="X67" s="79">
        <f>W67+X66-X63</f>
        <v>1430</v>
      </c>
      <c r="Y67" s="79">
        <f>W67+Y66-Y63</f>
        <v>1974</v>
      </c>
      <c r="Z67" s="77">
        <f>T67+Z66-Z63</f>
        <v>1232</v>
      </c>
      <c r="AA67" s="79">
        <f>Z67+AA66-AA63</f>
        <v>962</v>
      </c>
      <c r="AB67" s="79">
        <f>AA67+AB66-AB63</f>
        <v>684</v>
      </c>
      <c r="AC67" s="79">
        <f>AB67+AC66-AC63</f>
        <v>332</v>
      </c>
      <c r="AD67" s="79">
        <f>AC67+AD66-AD63</f>
        <v>332</v>
      </c>
      <c r="AE67" s="77">
        <f>Z67+AE66-AE63</f>
        <v>332</v>
      </c>
      <c r="AF67" s="79">
        <f>AE67+AF66-AF63</f>
        <v>332</v>
      </c>
      <c r="AG67" s="79">
        <f>AF67+AG66-AG63</f>
        <v>332</v>
      </c>
      <c r="AH67" s="79">
        <f>AG67+AH66-AH63</f>
        <v>332</v>
      </c>
      <c r="AI67" s="79">
        <f t="shared" ref="AI67:AJ67" si="43">AH67+AI66-AI63</f>
        <v>332</v>
      </c>
      <c r="AJ67" s="79">
        <f t="shared" si="43"/>
        <v>332</v>
      </c>
      <c r="AK67" s="77">
        <f>AE67+AK66-AK63</f>
        <v>332</v>
      </c>
      <c r="AL67" s="80">
        <f>T67+AL66-AL63</f>
        <v>332</v>
      </c>
      <c r="AN67" s="46">
        <f t="shared" ref="AN67:AN130" si="44">AM67*U67</f>
        <v>0</v>
      </c>
      <c r="AO67" s="46">
        <f t="shared" si="1"/>
        <v>0</v>
      </c>
    </row>
    <row r="68" spans="1:41" s="45" customFormat="1" ht="16" thickBot="1" x14ac:dyDescent="0.35">
      <c r="A68" s="68"/>
      <c r="B68" s="148" t="s">
        <v>9</v>
      </c>
      <c r="C68" s="85"/>
      <c r="D68" s="85"/>
      <c r="E68" s="82" t="e">
        <f>E67/(SUM(F63+H63+#REF!+G63)/20)*1000</f>
        <v>#REF!</v>
      </c>
      <c r="F68" s="82" t="e">
        <f>F67/(SUM(G63+#REF!+J63+H63)/20)*1000</f>
        <v>#REF!</v>
      </c>
      <c r="G68" s="82" t="e">
        <f>G67/(SUM(H63+K63+J63+#REF!)/20)*1000</f>
        <v>#REF!</v>
      </c>
      <c r="H68" s="82" t="e">
        <f>H67/(SUM(#REF!+J63+K63+L63)/20)*1000</f>
        <v>#REF!</v>
      </c>
      <c r="I68" s="83"/>
      <c r="J68" s="82">
        <f>J67/(SUM(K63+L63+M63+O63)/20)*1000</f>
        <v>0</v>
      </c>
      <c r="K68" s="82">
        <f>K67/(SUM(L63+M63+O63+P63)/20)*1000</f>
        <v>-22456.418383518223</v>
      </c>
      <c r="L68" s="82">
        <f>L67/(SUM(M63+O63+P63+Q63)/20)*1000</f>
        <v>-47809.597523219818</v>
      </c>
      <c r="M68" s="82">
        <f>M67/(SUM(O63+P63+Q63+R63)/20)*1000</f>
        <v>-29735.951252538929</v>
      </c>
      <c r="N68" s="83"/>
      <c r="O68" s="82">
        <f>O67/(SUM(P63+Q63+R63+S63)/20)*1000</f>
        <v>-33487.520036638423</v>
      </c>
      <c r="P68" s="82" t="e">
        <f>P67/(SUM(Q63+R63+#REF!+S63)/20)*1000</f>
        <v>#REF!</v>
      </c>
      <c r="Q68" s="82" t="e">
        <f>Q67/(SUM(R63+S63+#REF!+#REF!)/20)*1000</f>
        <v>#REF!</v>
      </c>
      <c r="R68" s="82" t="e">
        <f>R67/(SUM(S63+#REF!+#REF!+#REF!)/20)*1000</f>
        <v>#REF!</v>
      </c>
      <c r="S68" s="82" t="e">
        <f>S67/(SUM(#REF!+#REF!+#REF!+#REF!)/20)*1000</f>
        <v>#REF!</v>
      </c>
      <c r="T68" s="83"/>
      <c r="U68" s="84"/>
      <c r="V68" s="82" t="e">
        <f>V67/(SUM(W63+Y63+#REF!+X63)/20)*1000</f>
        <v>#REF!</v>
      </c>
      <c r="W68" s="82" t="e">
        <f>W67/(SUM(X63+#REF!+AA63+Y63)/20)*1000</f>
        <v>#REF!</v>
      </c>
      <c r="X68" s="82" t="e">
        <f>X67/(SUM(Y63+AB63+AA63+#REF!)/20)*1000</f>
        <v>#REF!</v>
      </c>
      <c r="Y68" s="82" t="e">
        <f>Y67/(SUM(#REF!+AA63+AB63+AC63)/20)*1000</f>
        <v>#REF!</v>
      </c>
      <c r="Z68" s="83"/>
      <c r="AA68" s="82">
        <f>AA67/(SUM(AB63+AC63+AD63+AF63)/20)*1000</f>
        <v>30539.682539682541</v>
      </c>
      <c r="AB68" s="82">
        <f>AB67/(SUM(AC63+AD63+AF63+AG63)/20)*1000</f>
        <v>38863.63636363636</v>
      </c>
      <c r="AC68" s="82" t="e">
        <f>AC67/(SUM(AD63+AF63+AG63+AH63)/20)*1000</f>
        <v>#DIV/0!</v>
      </c>
      <c r="AD68" s="82" t="e">
        <f>AD67/(SUM(AF63+AG63+AH63+AI63)/20)*1000</f>
        <v>#DIV/0!</v>
      </c>
      <c r="AE68" s="83"/>
      <c r="AF68" s="82" t="e">
        <f>AF67/(SUM(AG63+AH63+AI63+AJ63)/20)*1000</f>
        <v>#DIV/0!</v>
      </c>
      <c r="AG68" s="82" t="e">
        <f>AG67/(SUM(AH63+AI63+#REF!+AJ63)/20)*1000</f>
        <v>#REF!</v>
      </c>
      <c r="AH68" s="82" t="e">
        <f>AH67/(SUM(AI63+AJ63+#REF!+#REF!)/20)*1000</f>
        <v>#REF!</v>
      </c>
      <c r="AI68" s="82" t="e">
        <f>AI67/(SUM(AJ63+#REF!+#REF!+#REF!)/20)*1000</f>
        <v>#REF!</v>
      </c>
      <c r="AJ68" s="82" t="e">
        <f>AJ67/(SUM(#REF!+#REF!+#REF!+#REF!)/20)*1000</f>
        <v>#REF!</v>
      </c>
      <c r="AK68" s="83"/>
      <c r="AL68" s="84"/>
      <c r="AN68" s="46">
        <f t="shared" si="44"/>
        <v>0</v>
      </c>
      <c r="AO68" s="46">
        <f t="shared" ref="AO68:AO131" si="45">AL68*AM68</f>
        <v>0</v>
      </c>
    </row>
    <row r="69" spans="1:41" s="45" customFormat="1" ht="12.75" customHeight="1" thickBot="1" x14ac:dyDescent="0.35">
      <c r="A69" s="152" t="s">
        <v>55</v>
      </c>
      <c r="B69" s="148" t="s">
        <v>5</v>
      </c>
      <c r="C69" s="77"/>
      <c r="D69" s="77"/>
      <c r="E69" s="78"/>
      <c r="F69" s="78"/>
      <c r="G69" s="79"/>
      <c r="H69" s="78"/>
      <c r="I69" s="77">
        <f>SUM(E69:H69)</f>
        <v>0</v>
      </c>
      <c r="J69" s="78"/>
      <c r="K69" s="79">
        <v>-1585</v>
      </c>
      <c r="L69" s="78">
        <v>147</v>
      </c>
      <c r="M69" s="79">
        <v>70</v>
      </c>
      <c r="N69" s="77">
        <f>SUM(J69:M69)</f>
        <v>-1368</v>
      </c>
      <c r="O69" s="79">
        <v>124</v>
      </c>
      <c r="P69" s="78">
        <v>122</v>
      </c>
      <c r="Q69" s="78">
        <v>124</v>
      </c>
      <c r="R69" s="78">
        <v>106</v>
      </c>
      <c r="S69" s="78">
        <v>176</v>
      </c>
      <c r="T69" s="77">
        <f>SUM(O69:S69)</f>
        <v>652</v>
      </c>
      <c r="U69" s="80">
        <f>T69+N69+I69+D73</f>
        <v>1430</v>
      </c>
      <c r="V69" s="78">
        <v>155</v>
      </c>
      <c r="W69" s="78">
        <v>154</v>
      </c>
      <c r="X69" s="79">
        <v>197</v>
      </c>
      <c r="Y69" s="78">
        <v>44</v>
      </c>
      <c r="Z69" s="77">
        <f>SUM(V69:Y69)</f>
        <v>550</v>
      </c>
      <c r="AA69" s="78">
        <v>62</v>
      </c>
      <c r="AB69" s="79">
        <v>62</v>
      </c>
      <c r="AC69" s="78">
        <v>80</v>
      </c>
      <c r="AD69" s="79">
        <v>0</v>
      </c>
      <c r="AE69" s="77">
        <f>SUM(AA69:AD69)</f>
        <v>204</v>
      </c>
      <c r="AF69" s="79">
        <v>0</v>
      </c>
      <c r="AG69" s="78">
        <v>0</v>
      </c>
      <c r="AH69" s="78">
        <v>0</v>
      </c>
      <c r="AI69" s="78">
        <v>0</v>
      </c>
      <c r="AJ69" s="78">
        <v>0</v>
      </c>
      <c r="AK69" s="77">
        <f>SUM(AF69:AJ69)</f>
        <v>0</v>
      </c>
      <c r="AL69" s="80">
        <f>AK69+AE69+Z69</f>
        <v>754</v>
      </c>
      <c r="AM69" s="45">
        <v>32</v>
      </c>
      <c r="AN69" s="46">
        <f t="shared" si="44"/>
        <v>45760</v>
      </c>
      <c r="AO69" s="46">
        <f t="shared" si="45"/>
        <v>24128</v>
      </c>
    </row>
    <row r="70" spans="1:41" s="45" customFormat="1" ht="16" thickBot="1" x14ac:dyDescent="0.35">
      <c r="A70" s="152"/>
      <c r="B70" s="148" t="s">
        <v>6</v>
      </c>
      <c r="C70" s="77"/>
      <c r="D70" s="77"/>
      <c r="E70" s="79"/>
      <c r="F70" s="79"/>
      <c r="G70" s="79"/>
      <c r="H70" s="78"/>
      <c r="I70" s="77"/>
      <c r="J70" s="79"/>
      <c r="K70" s="79">
        <v>0</v>
      </c>
      <c r="L70" s="79">
        <v>0</v>
      </c>
      <c r="M70" s="79">
        <v>0</v>
      </c>
      <c r="N70" s="77"/>
      <c r="O70" s="79">
        <v>0</v>
      </c>
      <c r="P70" s="79">
        <v>0</v>
      </c>
      <c r="Q70" s="79">
        <v>0</v>
      </c>
      <c r="R70" s="79">
        <v>0</v>
      </c>
      <c r="S70" s="79">
        <v>0</v>
      </c>
      <c r="T70" s="77"/>
      <c r="U70" s="80"/>
      <c r="V70" s="79">
        <v>0</v>
      </c>
      <c r="W70" s="79">
        <v>0</v>
      </c>
      <c r="X70" s="79">
        <v>0</v>
      </c>
      <c r="Y70" s="78">
        <v>0</v>
      </c>
      <c r="Z70" s="77"/>
      <c r="AA70" s="79">
        <v>0</v>
      </c>
      <c r="AB70" s="79">
        <v>0</v>
      </c>
      <c r="AC70" s="79">
        <v>0</v>
      </c>
      <c r="AD70" s="79">
        <v>0</v>
      </c>
      <c r="AE70" s="77"/>
      <c r="AF70" s="79">
        <v>0</v>
      </c>
      <c r="AG70" s="79">
        <v>0</v>
      </c>
      <c r="AH70" s="79">
        <v>0</v>
      </c>
      <c r="AI70" s="79">
        <v>0</v>
      </c>
      <c r="AJ70" s="79">
        <v>0</v>
      </c>
      <c r="AK70" s="77"/>
      <c r="AL70" s="80"/>
      <c r="AN70" s="46">
        <f t="shared" si="44"/>
        <v>0</v>
      </c>
      <c r="AO70" s="46">
        <f t="shared" si="45"/>
        <v>0</v>
      </c>
    </row>
    <row r="71" spans="1:41" s="45" customFormat="1" ht="16" thickBot="1" x14ac:dyDescent="0.35">
      <c r="A71" s="152"/>
      <c r="B71" s="148" t="s">
        <v>10</v>
      </c>
      <c r="C71" s="77">
        <v>0</v>
      </c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80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80"/>
      <c r="AN71" s="46">
        <f t="shared" si="44"/>
        <v>0</v>
      </c>
      <c r="AO71" s="46">
        <f t="shared" si="45"/>
        <v>0</v>
      </c>
    </row>
    <row r="72" spans="1:41" s="45" customFormat="1" ht="16" thickBot="1" x14ac:dyDescent="0.35">
      <c r="A72" s="152"/>
      <c r="B72" s="148" t="s">
        <v>7</v>
      </c>
      <c r="C72" s="77"/>
      <c r="D72" s="77"/>
      <c r="E72" s="79">
        <f>E71+E70</f>
        <v>0</v>
      </c>
      <c r="F72" s="79">
        <f>F71+F70</f>
        <v>0</v>
      </c>
      <c r="G72" s="79">
        <f t="shared" ref="G72" si="46">G71+G70</f>
        <v>0</v>
      </c>
      <c r="H72" s="79">
        <f>H71+H70</f>
        <v>0</v>
      </c>
      <c r="I72" s="77">
        <f>SUM(E72:H72)</f>
        <v>0</v>
      </c>
      <c r="J72" s="79">
        <f>J71+J70</f>
        <v>0</v>
      </c>
      <c r="K72" s="79">
        <f>K71+K70</f>
        <v>0</v>
      </c>
      <c r="L72" s="79">
        <f>L71+L70</f>
        <v>0</v>
      </c>
      <c r="M72" s="79">
        <f>M71+M70</f>
        <v>0</v>
      </c>
      <c r="N72" s="77">
        <f>SUM(J72:M72)</f>
        <v>0</v>
      </c>
      <c r="O72" s="79">
        <f>O71+O70</f>
        <v>0</v>
      </c>
      <c r="P72" s="79">
        <f>P71+P70</f>
        <v>0</v>
      </c>
      <c r="Q72" s="79">
        <f>Q71+Q70</f>
        <v>0</v>
      </c>
      <c r="R72" s="79">
        <f>R71+R70</f>
        <v>0</v>
      </c>
      <c r="S72" s="79">
        <f>S71+S70</f>
        <v>0</v>
      </c>
      <c r="T72" s="77">
        <f>SUM(O72:S72)</f>
        <v>0</v>
      </c>
      <c r="U72" s="80">
        <f>T72+N72+I72+D73</f>
        <v>2146</v>
      </c>
      <c r="V72" s="79">
        <f>V71+V70</f>
        <v>0</v>
      </c>
      <c r="W72" s="79">
        <f>W71+W70</f>
        <v>0</v>
      </c>
      <c r="X72" s="79">
        <f t="shared" ref="X72" si="47">X71+X70</f>
        <v>0</v>
      </c>
      <c r="Y72" s="79">
        <f>Y71+Y70</f>
        <v>0</v>
      </c>
      <c r="Z72" s="77">
        <f>SUM(V72:Y72)</f>
        <v>0</v>
      </c>
      <c r="AA72" s="79">
        <f>AA71+AA70</f>
        <v>0</v>
      </c>
      <c r="AB72" s="79">
        <f>AB71+AB70</f>
        <v>0</v>
      </c>
      <c r="AC72" s="79">
        <f>AC71+AC70</f>
        <v>0</v>
      </c>
      <c r="AD72" s="79">
        <f>AD71+AD70</f>
        <v>0</v>
      </c>
      <c r="AE72" s="77">
        <f>SUM(AA72:AD72)</f>
        <v>0</v>
      </c>
      <c r="AF72" s="79">
        <f>AF71+AF70</f>
        <v>0</v>
      </c>
      <c r="AG72" s="79">
        <f>AG71+AG70</f>
        <v>0</v>
      </c>
      <c r="AH72" s="79">
        <f>AH71+AH70</f>
        <v>0</v>
      </c>
      <c r="AI72" s="79">
        <f>AI71+AI70</f>
        <v>0</v>
      </c>
      <c r="AJ72" s="79">
        <f>AJ71+AJ70</f>
        <v>0</v>
      </c>
      <c r="AK72" s="77">
        <f>SUM(AF72:AJ72)</f>
        <v>0</v>
      </c>
      <c r="AL72" s="80">
        <f>AK72+AE72+Z72</f>
        <v>0</v>
      </c>
      <c r="AN72" s="46">
        <f t="shared" si="44"/>
        <v>0</v>
      </c>
      <c r="AO72" s="46">
        <f t="shared" si="45"/>
        <v>0</v>
      </c>
    </row>
    <row r="73" spans="1:41" s="45" customFormat="1" ht="16" thickBot="1" x14ac:dyDescent="0.35">
      <c r="A73" s="152"/>
      <c r="B73" s="148" t="s">
        <v>8</v>
      </c>
      <c r="C73" s="81">
        <v>2136</v>
      </c>
      <c r="D73" s="120">
        <v>2146</v>
      </c>
      <c r="E73" s="79">
        <f>E72-E69</f>
        <v>0</v>
      </c>
      <c r="F73" s="79">
        <f>E73+F72-F69</f>
        <v>0</v>
      </c>
      <c r="G73" s="79">
        <f>F73+G72-G69</f>
        <v>0</v>
      </c>
      <c r="H73" s="79">
        <f>F73+H72-H69</f>
        <v>0</v>
      </c>
      <c r="I73" s="77">
        <f>I72-I69</f>
        <v>0</v>
      </c>
      <c r="J73" s="79">
        <f>I73+J72-J69</f>
        <v>0</v>
      </c>
      <c r="K73" s="79">
        <f>J73+K72-K69</f>
        <v>1585</v>
      </c>
      <c r="L73" s="79">
        <f>K73+L72-L69</f>
        <v>1438</v>
      </c>
      <c r="M73" s="79">
        <f>L73+M72-M69</f>
        <v>1368</v>
      </c>
      <c r="N73" s="77">
        <f>I73+N72-N69</f>
        <v>1368</v>
      </c>
      <c r="O73" s="79">
        <f>N73+O72-O69</f>
        <v>1244</v>
      </c>
      <c r="P73" s="79">
        <f>O73+P72-P69</f>
        <v>1122</v>
      </c>
      <c r="Q73" s="79">
        <f>P73+Q72-Q69</f>
        <v>998</v>
      </c>
      <c r="R73" s="79">
        <f t="shared" ref="R73:S73" si="48">Q73+R72-R69</f>
        <v>892</v>
      </c>
      <c r="S73" s="79">
        <f t="shared" si="48"/>
        <v>716</v>
      </c>
      <c r="T73" s="77">
        <f>N73+T72-T69</f>
        <v>716</v>
      </c>
      <c r="U73" s="80">
        <f>U72-U69</f>
        <v>716</v>
      </c>
      <c r="V73" s="79">
        <f>U73+V72-V69</f>
        <v>561</v>
      </c>
      <c r="W73" s="79">
        <f>V73+W72-W69</f>
        <v>407</v>
      </c>
      <c r="X73" s="79">
        <f>W73+X72-X69</f>
        <v>210</v>
      </c>
      <c r="Y73" s="79">
        <f>W73+Y72-Y69</f>
        <v>363</v>
      </c>
      <c r="Z73" s="77">
        <f>T73+Z72-Z69</f>
        <v>166</v>
      </c>
      <c r="AA73" s="79">
        <f>Z73+AA72-AA69</f>
        <v>104</v>
      </c>
      <c r="AB73" s="79">
        <f>AA73+AB72-AB69</f>
        <v>42</v>
      </c>
      <c r="AC73" s="79">
        <f>AB73+AC72-AC69</f>
        <v>-38</v>
      </c>
      <c r="AD73" s="79">
        <f>AC73+AD72-AD69</f>
        <v>-38</v>
      </c>
      <c r="AE73" s="77">
        <f>Z73+AE72-AE69</f>
        <v>-38</v>
      </c>
      <c r="AF73" s="79">
        <f>AE73+AF72-AF69</f>
        <v>-38</v>
      </c>
      <c r="AG73" s="79">
        <f>AF73+AG72-AG69</f>
        <v>-38</v>
      </c>
      <c r="AH73" s="79">
        <f>AG73+AH72-AH69</f>
        <v>-38</v>
      </c>
      <c r="AI73" s="79">
        <f t="shared" ref="AI73:AJ73" si="49">AH73+AI72-AI69</f>
        <v>-38</v>
      </c>
      <c r="AJ73" s="79">
        <f t="shared" si="49"/>
        <v>-38</v>
      </c>
      <c r="AK73" s="77">
        <f>AE73+AK72-AK69</f>
        <v>-38</v>
      </c>
      <c r="AL73" s="80">
        <f>T73+AL72-AL69</f>
        <v>-38</v>
      </c>
      <c r="AN73" s="46">
        <f t="shared" si="44"/>
        <v>0</v>
      </c>
      <c r="AO73" s="46">
        <f t="shared" si="45"/>
        <v>0</v>
      </c>
    </row>
    <row r="74" spans="1:41" s="45" customFormat="1" ht="16" thickBot="1" x14ac:dyDescent="0.35">
      <c r="A74" s="68"/>
      <c r="B74" s="148" t="s">
        <v>9</v>
      </c>
      <c r="C74" s="85"/>
      <c r="D74" s="85"/>
      <c r="E74" s="82" t="e">
        <f>E73/(SUM(F69+H69+#REF!+G69)/20)*1000</f>
        <v>#REF!</v>
      </c>
      <c r="F74" s="82" t="e">
        <f>F73/(SUM(G69+#REF!+J69+H69)/20)*1000</f>
        <v>#REF!</v>
      </c>
      <c r="G74" s="82" t="e">
        <f>G73/(SUM(H69+K69+J69+#REF!)/20)*1000</f>
        <v>#REF!</v>
      </c>
      <c r="H74" s="82" t="e">
        <f>H73/(SUM(#REF!+J69+K69+L69)/20)*1000</f>
        <v>#REF!</v>
      </c>
      <c r="I74" s="83"/>
      <c r="J74" s="82">
        <f>J73/(SUM(K69+L69+M69+O69)/20)*1000</f>
        <v>0</v>
      </c>
      <c r="K74" s="82">
        <f>K73/(SUM(L69+M69+O69+P69)/20)*1000</f>
        <v>68466.522678185749</v>
      </c>
      <c r="L74" s="82">
        <f>L73/(SUM(M69+O69+P69+Q69)/20)*1000</f>
        <v>65363.63636363636</v>
      </c>
      <c r="M74" s="82">
        <f>M73/(SUM(O69+P69+Q69+R69)/20)*1000</f>
        <v>57478.991596638647</v>
      </c>
      <c r="N74" s="83"/>
      <c r="O74" s="82">
        <f>O73/(SUM(P69+Q69+R69+S69)/20)*1000</f>
        <v>47121.212121212127</v>
      </c>
      <c r="P74" s="82" t="e">
        <f>P73/(SUM(Q69+R69+#REF!+S69)/20)*1000</f>
        <v>#REF!</v>
      </c>
      <c r="Q74" s="82" t="e">
        <f>Q73/(SUM(R69+S69+#REF!+#REF!)/20)*1000</f>
        <v>#REF!</v>
      </c>
      <c r="R74" s="82" t="e">
        <f>R73/(SUM(S69+#REF!+#REF!+#REF!)/20)*1000</f>
        <v>#REF!</v>
      </c>
      <c r="S74" s="82" t="e">
        <f>S73/(SUM(#REF!+#REF!+#REF!+#REF!)/20)*1000</f>
        <v>#REF!</v>
      </c>
      <c r="T74" s="83"/>
      <c r="U74" s="84"/>
      <c r="V74" s="82" t="e">
        <f>V73/(SUM(W69+Y69+#REF!+X69)/20)*1000</f>
        <v>#REF!</v>
      </c>
      <c r="W74" s="82" t="e">
        <f>W73/(SUM(X69+#REF!+AA69+Y69)/20)*1000</f>
        <v>#REF!</v>
      </c>
      <c r="X74" s="82" t="e">
        <f>X73/(SUM(Y69+AB69+AA69+#REF!)/20)*1000</f>
        <v>#REF!</v>
      </c>
      <c r="Y74" s="82" t="e">
        <f>Y73/(SUM(#REF!+AA69+AB69+AC69)/20)*1000</f>
        <v>#REF!</v>
      </c>
      <c r="Z74" s="83"/>
      <c r="AA74" s="82">
        <f>AA73/(SUM(AB69+AC69+AD69+AF69)/20)*1000</f>
        <v>14647.887323943662</v>
      </c>
      <c r="AB74" s="82">
        <f>AB73/(SUM(AC69+AD69+AF69+AG69)/20)*1000</f>
        <v>10500</v>
      </c>
      <c r="AC74" s="82" t="e">
        <f>AC73/(SUM(AD69+AF69+AG69+AH69)/20)*1000</f>
        <v>#DIV/0!</v>
      </c>
      <c r="AD74" s="82" t="e">
        <f>AD73/(SUM(AF69+AG69+AH69+AI69)/20)*1000</f>
        <v>#DIV/0!</v>
      </c>
      <c r="AE74" s="83"/>
      <c r="AF74" s="82" t="e">
        <f>AF73/(SUM(AG69+AH69+AI69+AJ69)/20)*1000</f>
        <v>#DIV/0!</v>
      </c>
      <c r="AG74" s="82" t="e">
        <f>AG73/(SUM(AH69+AI69+#REF!+AJ69)/20)*1000</f>
        <v>#REF!</v>
      </c>
      <c r="AH74" s="82" t="e">
        <f>AH73/(SUM(AI69+AJ69+#REF!+#REF!)/20)*1000</f>
        <v>#REF!</v>
      </c>
      <c r="AI74" s="82" t="e">
        <f>AI73/(SUM(AJ69+#REF!+#REF!+#REF!)/20)*1000</f>
        <v>#REF!</v>
      </c>
      <c r="AJ74" s="82" t="e">
        <f>AJ73/(SUM(#REF!+#REF!+#REF!+#REF!)/20)*1000</f>
        <v>#REF!</v>
      </c>
      <c r="AK74" s="83"/>
      <c r="AL74" s="84"/>
      <c r="AN74" s="46">
        <f t="shared" si="44"/>
        <v>0</v>
      </c>
      <c r="AO74" s="46">
        <f t="shared" si="45"/>
        <v>0</v>
      </c>
    </row>
    <row r="75" spans="1:41" s="45" customFormat="1" ht="12.75" customHeight="1" thickBot="1" x14ac:dyDescent="0.35">
      <c r="A75" s="152" t="s">
        <v>56</v>
      </c>
      <c r="B75" s="148" t="s">
        <v>5</v>
      </c>
      <c r="C75" s="77"/>
      <c r="D75" s="77"/>
      <c r="E75" s="78"/>
      <c r="F75" s="78"/>
      <c r="G75" s="78"/>
      <c r="H75" s="78"/>
      <c r="I75" s="77">
        <f>SUM(E75:H75)</f>
        <v>0</v>
      </c>
      <c r="J75" s="78"/>
      <c r="K75" s="79">
        <v>-1498</v>
      </c>
      <c r="L75" s="78">
        <v>3403</v>
      </c>
      <c r="M75" s="79">
        <v>5021</v>
      </c>
      <c r="N75" s="77">
        <f>SUM(J75:M75)</f>
        <v>6926</v>
      </c>
      <c r="O75" s="79">
        <v>8781</v>
      </c>
      <c r="P75" s="78">
        <v>8823</v>
      </c>
      <c r="Q75" s="78">
        <v>8854</v>
      </c>
      <c r="R75" s="78">
        <v>7591</v>
      </c>
      <c r="S75" s="78">
        <v>3796</v>
      </c>
      <c r="T75" s="77">
        <f>SUM(O75:S75)</f>
        <v>37845</v>
      </c>
      <c r="U75" s="80">
        <f>T75+N75+I75+D79</f>
        <v>66091</v>
      </c>
      <c r="V75" s="78">
        <v>3331</v>
      </c>
      <c r="W75" s="78">
        <v>3331</v>
      </c>
      <c r="X75" s="78">
        <v>4284</v>
      </c>
      <c r="Y75" s="78">
        <v>449</v>
      </c>
      <c r="Z75" s="77">
        <f>SUM(V75:Y75)</f>
        <v>11395</v>
      </c>
      <c r="AA75" s="78">
        <v>620</v>
      </c>
      <c r="AB75" s="79">
        <v>624</v>
      </c>
      <c r="AC75" s="78">
        <v>802</v>
      </c>
      <c r="AD75" s="79">
        <v>0</v>
      </c>
      <c r="AE75" s="77">
        <f>SUM(AA75:AD75)</f>
        <v>2046</v>
      </c>
      <c r="AF75" s="79">
        <v>0</v>
      </c>
      <c r="AG75" s="78">
        <v>0</v>
      </c>
      <c r="AH75" s="78">
        <v>0</v>
      </c>
      <c r="AI75" s="78">
        <v>0</v>
      </c>
      <c r="AJ75" s="78">
        <v>0</v>
      </c>
      <c r="AK75" s="77">
        <f>SUM(AF75:AJ75)</f>
        <v>0</v>
      </c>
      <c r="AL75" s="80">
        <f>AK75+AE75+Z75</f>
        <v>13441</v>
      </c>
      <c r="AM75" s="45">
        <v>64</v>
      </c>
      <c r="AN75" s="46">
        <f t="shared" si="44"/>
        <v>4229824</v>
      </c>
      <c r="AO75" s="46">
        <f t="shared" si="45"/>
        <v>860224</v>
      </c>
    </row>
    <row r="76" spans="1:41" s="45" customFormat="1" ht="16" thickBot="1" x14ac:dyDescent="0.35">
      <c r="A76" s="152"/>
      <c r="B76" s="148" t="s">
        <v>6</v>
      </c>
      <c r="C76" s="77"/>
      <c r="D76" s="77"/>
      <c r="E76" s="79"/>
      <c r="F76" s="79"/>
      <c r="G76" s="79"/>
      <c r="H76" s="78"/>
      <c r="I76" s="77"/>
      <c r="J76" s="79"/>
      <c r="K76" s="79">
        <v>0</v>
      </c>
      <c r="L76" s="78">
        <v>0</v>
      </c>
      <c r="M76" s="79">
        <v>0</v>
      </c>
      <c r="N76" s="77"/>
      <c r="O76" s="79">
        <v>0</v>
      </c>
      <c r="P76" s="78">
        <v>0</v>
      </c>
      <c r="Q76" s="79">
        <v>0</v>
      </c>
      <c r="R76" s="79">
        <v>22000</v>
      </c>
      <c r="S76" s="79">
        <v>0</v>
      </c>
      <c r="T76" s="77"/>
      <c r="U76" s="80"/>
      <c r="V76" s="79">
        <v>0</v>
      </c>
      <c r="W76" s="79">
        <v>0</v>
      </c>
      <c r="X76" s="79">
        <v>10000</v>
      </c>
      <c r="Y76" s="78">
        <v>0</v>
      </c>
      <c r="Z76" s="77"/>
      <c r="AA76" s="79">
        <v>0</v>
      </c>
      <c r="AB76" s="79">
        <v>0</v>
      </c>
      <c r="AC76" s="78">
        <v>0</v>
      </c>
      <c r="AD76" s="79">
        <v>0</v>
      </c>
      <c r="AE76" s="77"/>
      <c r="AF76" s="79">
        <v>0</v>
      </c>
      <c r="AG76" s="78">
        <v>0</v>
      </c>
      <c r="AH76" s="79">
        <v>0</v>
      </c>
      <c r="AI76" s="79">
        <v>0</v>
      </c>
      <c r="AJ76" s="79">
        <v>0</v>
      </c>
      <c r="AK76" s="77"/>
      <c r="AL76" s="80"/>
      <c r="AN76" s="46">
        <f t="shared" si="44"/>
        <v>0</v>
      </c>
      <c r="AO76" s="46">
        <f t="shared" si="45"/>
        <v>0</v>
      </c>
    </row>
    <row r="77" spans="1:41" s="45" customFormat="1" ht="16" thickBot="1" x14ac:dyDescent="0.35">
      <c r="A77" s="152"/>
      <c r="B77" s="148" t="s">
        <v>10</v>
      </c>
      <c r="C77" s="77">
        <v>26000</v>
      </c>
      <c r="D77" s="77"/>
      <c r="E77" s="77"/>
      <c r="F77" s="77"/>
      <c r="G77" s="77"/>
      <c r="H77" s="77"/>
      <c r="I77" s="77"/>
      <c r="J77" s="77"/>
      <c r="K77" s="77">
        <v>26000</v>
      </c>
      <c r="L77" s="77"/>
      <c r="M77" s="77"/>
      <c r="N77" s="77"/>
      <c r="O77" s="77"/>
      <c r="P77" s="77"/>
      <c r="Q77" s="77"/>
      <c r="R77" s="77"/>
      <c r="S77" s="77"/>
      <c r="T77" s="77"/>
      <c r="U77" s="80"/>
      <c r="V77" s="77"/>
      <c r="W77" s="77"/>
      <c r="X77" s="77"/>
      <c r="Y77" s="77">
        <v>26000</v>
      </c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80"/>
      <c r="AN77" s="46">
        <f t="shared" si="44"/>
        <v>0</v>
      </c>
      <c r="AO77" s="46">
        <f t="shared" si="45"/>
        <v>0</v>
      </c>
    </row>
    <row r="78" spans="1:41" s="45" customFormat="1" ht="16" thickBot="1" x14ac:dyDescent="0.35">
      <c r="A78" s="152"/>
      <c r="B78" s="148" t="s">
        <v>7</v>
      </c>
      <c r="C78" s="77"/>
      <c r="D78" s="77"/>
      <c r="E78" s="79">
        <f>E77+E76</f>
        <v>0</v>
      </c>
      <c r="F78" s="79">
        <f>F77+F76</f>
        <v>0</v>
      </c>
      <c r="G78" s="79">
        <f t="shared" ref="G78" si="50">G77+G76</f>
        <v>0</v>
      </c>
      <c r="H78" s="79">
        <f>H77+H76</f>
        <v>0</v>
      </c>
      <c r="I78" s="77">
        <f>SUM(E78:H78)</f>
        <v>0</v>
      </c>
      <c r="J78" s="79">
        <f>J77+J76</f>
        <v>0</v>
      </c>
      <c r="K78" s="79">
        <f>K77+K76</f>
        <v>26000</v>
      </c>
      <c r="L78" s="79">
        <f>L77+L76</f>
        <v>0</v>
      </c>
      <c r="M78" s="79">
        <f>M77+M76</f>
        <v>0</v>
      </c>
      <c r="N78" s="77">
        <f>SUM(J78:M78)</f>
        <v>26000</v>
      </c>
      <c r="O78" s="79">
        <f>O77+O76</f>
        <v>0</v>
      </c>
      <c r="P78" s="79">
        <f>P77+P76</f>
        <v>0</v>
      </c>
      <c r="Q78" s="79">
        <f>Q77+Q76</f>
        <v>0</v>
      </c>
      <c r="R78" s="79">
        <f>R77+R76</f>
        <v>22000</v>
      </c>
      <c r="S78" s="79">
        <f>S77+S76</f>
        <v>0</v>
      </c>
      <c r="T78" s="77">
        <f>SUM(O78:S78)</f>
        <v>22000</v>
      </c>
      <c r="U78" s="80">
        <f>T78+N78+I78+D79</f>
        <v>69320</v>
      </c>
      <c r="V78" s="79">
        <f>V77+V76</f>
        <v>0</v>
      </c>
      <c r="W78" s="79">
        <f>W77+W76</f>
        <v>0</v>
      </c>
      <c r="X78" s="79">
        <f t="shared" ref="X78" si="51">X77+X76</f>
        <v>10000</v>
      </c>
      <c r="Y78" s="79">
        <f>Y77+Y76</f>
        <v>26000</v>
      </c>
      <c r="Z78" s="77">
        <f>SUM(V78:Y78)</f>
        <v>36000</v>
      </c>
      <c r="AA78" s="79">
        <f>AA77+AA76</f>
        <v>0</v>
      </c>
      <c r="AB78" s="79">
        <f>AB77+AB76</f>
        <v>0</v>
      </c>
      <c r="AC78" s="79">
        <f>AC77+AC76</f>
        <v>0</v>
      </c>
      <c r="AD78" s="79">
        <f>AD77+AD76</f>
        <v>0</v>
      </c>
      <c r="AE78" s="77">
        <f>SUM(AA78:AD78)</f>
        <v>0</v>
      </c>
      <c r="AF78" s="79">
        <f>AF77+AF76</f>
        <v>0</v>
      </c>
      <c r="AG78" s="79">
        <f>AG77+AG76</f>
        <v>0</v>
      </c>
      <c r="AH78" s="79">
        <f>AH77+AH76</f>
        <v>0</v>
      </c>
      <c r="AI78" s="79">
        <f>AI77+AI76</f>
        <v>0</v>
      </c>
      <c r="AJ78" s="79">
        <f>AJ77+AJ76</f>
        <v>0</v>
      </c>
      <c r="AK78" s="77">
        <f>SUM(AF78:AJ78)</f>
        <v>0</v>
      </c>
      <c r="AL78" s="80">
        <f>AK78+AE78+Z78</f>
        <v>36000</v>
      </c>
      <c r="AN78" s="46">
        <f t="shared" si="44"/>
        <v>0</v>
      </c>
      <c r="AO78" s="46">
        <f t="shared" si="45"/>
        <v>0</v>
      </c>
    </row>
    <row r="79" spans="1:41" s="45" customFormat="1" ht="16" thickBot="1" x14ac:dyDescent="0.35">
      <c r="A79" s="152"/>
      <c r="B79" s="148" t="s">
        <v>8</v>
      </c>
      <c r="C79" s="81">
        <v>38820</v>
      </c>
      <c r="D79" s="120">
        <v>21320</v>
      </c>
      <c r="E79" s="79">
        <f>E78-E75</f>
        <v>0</v>
      </c>
      <c r="F79" s="79">
        <f>E79+F78-F75</f>
        <v>0</v>
      </c>
      <c r="G79" s="79">
        <f>F79+G78-G75</f>
        <v>0</v>
      </c>
      <c r="H79" s="79">
        <f>F79+H78-H75</f>
        <v>0</v>
      </c>
      <c r="I79" s="77">
        <f>I78-I75</f>
        <v>0</v>
      </c>
      <c r="J79" s="79">
        <f>I79+J78-J75</f>
        <v>0</v>
      </c>
      <c r="K79" s="79">
        <f>J79+K78-K75</f>
        <v>27498</v>
      </c>
      <c r="L79" s="79">
        <f>K79+L78-L75</f>
        <v>24095</v>
      </c>
      <c r="M79" s="79">
        <f>L79+M78-M75</f>
        <v>19074</v>
      </c>
      <c r="N79" s="77">
        <f>I79+N78-N75</f>
        <v>19074</v>
      </c>
      <c r="O79" s="79">
        <f>N79+O78-O75</f>
        <v>10293</v>
      </c>
      <c r="P79" s="79">
        <f>O79+P78-P75</f>
        <v>1470</v>
      </c>
      <c r="Q79" s="79">
        <f>P79+Q78-Q75</f>
        <v>-7384</v>
      </c>
      <c r="R79" s="79">
        <f t="shared" ref="R79:S79" si="52">Q79+R78-R75</f>
        <v>7025</v>
      </c>
      <c r="S79" s="79">
        <f t="shared" si="52"/>
        <v>3229</v>
      </c>
      <c r="T79" s="77">
        <f>N79+T78-T75</f>
        <v>3229</v>
      </c>
      <c r="U79" s="80">
        <f>U78-U75</f>
        <v>3229</v>
      </c>
      <c r="V79" s="79">
        <f>U79+V78-V75</f>
        <v>-102</v>
      </c>
      <c r="W79" s="79">
        <f>V79+W78-W75</f>
        <v>-3433</v>
      </c>
      <c r="X79" s="79">
        <f>W79+X78-X75</f>
        <v>2283</v>
      </c>
      <c r="Y79" s="79">
        <f>W79+Y78-Y75</f>
        <v>22118</v>
      </c>
      <c r="Z79" s="77">
        <f>T79+Z78-Z75</f>
        <v>27834</v>
      </c>
      <c r="AA79" s="79">
        <f>Z79+AA78-AA75</f>
        <v>27214</v>
      </c>
      <c r="AB79" s="79">
        <f>AA79+AB78-AB75</f>
        <v>26590</v>
      </c>
      <c r="AC79" s="79">
        <f>AB79+AC78-AC75</f>
        <v>25788</v>
      </c>
      <c r="AD79" s="79">
        <f>AC79+AD78-AD75</f>
        <v>25788</v>
      </c>
      <c r="AE79" s="77">
        <f>Z79+AE78-AE75</f>
        <v>25788</v>
      </c>
      <c r="AF79" s="79">
        <f>AE79+AF78-AF75</f>
        <v>25788</v>
      </c>
      <c r="AG79" s="79">
        <f>AF79+AG78-AG75</f>
        <v>25788</v>
      </c>
      <c r="AH79" s="79">
        <f>AG79+AH78-AH75</f>
        <v>25788</v>
      </c>
      <c r="AI79" s="79">
        <f t="shared" ref="AI79:AJ79" si="53">AH79+AI78-AI75</f>
        <v>25788</v>
      </c>
      <c r="AJ79" s="79">
        <f t="shared" si="53"/>
        <v>25788</v>
      </c>
      <c r="AK79" s="77">
        <f>AE79+AK78-AK75</f>
        <v>25788</v>
      </c>
      <c r="AL79" s="80">
        <f>T79+AL78-AL75</f>
        <v>25788</v>
      </c>
      <c r="AN79" s="46">
        <f t="shared" si="44"/>
        <v>0</v>
      </c>
      <c r="AO79" s="46">
        <f t="shared" si="45"/>
        <v>0</v>
      </c>
    </row>
    <row r="80" spans="1:41" s="45" customFormat="1" ht="16" thickBot="1" x14ac:dyDescent="0.35">
      <c r="A80" s="68"/>
      <c r="B80" s="148" t="s">
        <v>9</v>
      </c>
      <c r="C80" s="85"/>
      <c r="D80" s="85"/>
      <c r="E80" s="82" t="e">
        <f>E79/(SUM(F75+H75+#REF!+G75)/20)*1000</f>
        <v>#REF!</v>
      </c>
      <c r="F80" s="82" t="e">
        <f>F79/(SUM(G75+#REF!+J75+H75)/20)*1000</f>
        <v>#REF!</v>
      </c>
      <c r="G80" s="82" t="e">
        <f>G79/(SUM(H75+K75+J75+#REF!)/20)*1000</f>
        <v>#REF!</v>
      </c>
      <c r="H80" s="82" t="e">
        <f>H79/(SUM(#REF!+J75+K75+L75)/20)*1000</f>
        <v>#REF!</v>
      </c>
      <c r="I80" s="83"/>
      <c r="J80" s="82">
        <f>J79/(SUM(K75+L75+M75+O75)/20)*1000</f>
        <v>0</v>
      </c>
      <c r="K80" s="82">
        <f>K79/(SUM(L75+M75+O75+P75)/20)*1000</f>
        <v>21129.552789303827</v>
      </c>
      <c r="L80" s="82">
        <f>L79/(SUM(M75+O75+P75+Q75)/20)*1000</f>
        <v>15308.618444042058</v>
      </c>
      <c r="M80" s="82">
        <f>M79/(SUM(O75+P75+Q75+R75)/20)*1000</f>
        <v>11203.853270286938</v>
      </c>
      <c r="N80" s="83"/>
      <c r="O80" s="82">
        <f>O79/(SUM(P75+Q75+R75+S75)/20)*1000</f>
        <v>7082.9892650701895</v>
      </c>
      <c r="P80" s="82" t="e">
        <f>P79/(SUM(Q75+R75+#REF!+S75)/20)*1000</f>
        <v>#REF!</v>
      </c>
      <c r="Q80" s="82" t="e">
        <f>Q79/(SUM(R75+S75+#REF!+#REF!)/20)*1000</f>
        <v>#REF!</v>
      </c>
      <c r="R80" s="82" t="e">
        <f>R79/(SUM(S75+#REF!+#REF!+#REF!)/20)*1000</f>
        <v>#REF!</v>
      </c>
      <c r="S80" s="82" t="e">
        <f>S79/(SUM(#REF!+#REF!+#REF!+#REF!)/20)*1000</f>
        <v>#REF!</v>
      </c>
      <c r="T80" s="83"/>
      <c r="U80" s="84"/>
      <c r="V80" s="82" t="e">
        <f>V79/(SUM(W75+Y75+#REF!+X75)/20)*1000</f>
        <v>#REF!</v>
      </c>
      <c r="W80" s="82" t="e">
        <f>W79/(SUM(X75+#REF!+AA75+Y75)/20)*1000</f>
        <v>#REF!</v>
      </c>
      <c r="X80" s="82" t="e">
        <f>X79/(SUM(Y75+AB75+AA75+#REF!)/20)*1000</f>
        <v>#REF!</v>
      </c>
      <c r="Y80" s="82" t="e">
        <f>Y79/(SUM(#REF!+AA75+AB75+AC75)/20)*1000</f>
        <v>#REF!</v>
      </c>
      <c r="Z80" s="83"/>
      <c r="AA80" s="82">
        <f>AA79/(SUM(AB75+AC75+AD75+AF75)/20)*1000</f>
        <v>381683.02945301542</v>
      </c>
      <c r="AB80" s="82">
        <f>AB79/(SUM(AC75+AD75+AF75+AG75)/20)*1000</f>
        <v>663092.26932668337</v>
      </c>
      <c r="AC80" s="82" t="e">
        <f>AC79/(SUM(AD75+AF75+AG75+AH75)/20)*1000</f>
        <v>#DIV/0!</v>
      </c>
      <c r="AD80" s="82" t="e">
        <f>AD79/(SUM(AF75+AG75+AH75+AI75)/20)*1000</f>
        <v>#DIV/0!</v>
      </c>
      <c r="AE80" s="83"/>
      <c r="AF80" s="82" t="e">
        <f>AF79/(SUM(AG75+AH75+AI75+AJ75)/20)*1000</f>
        <v>#DIV/0!</v>
      </c>
      <c r="AG80" s="82" t="e">
        <f>AG79/(SUM(AH75+AI75+#REF!+AJ75)/20)*1000</f>
        <v>#REF!</v>
      </c>
      <c r="AH80" s="82" t="e">
        <f>AH79/(SUM(AI75+AJ75+#REF!+#REF!)/20)*1000</f>
        <v>#REF!</v>
      </c>
      <c r="AI80" s="82" t="e">
        <f>AI79/(SUM(AJ75+#REF!+#REF!+#REF!)/20)*1000</f>
        <v>#REF!</v>
      </c>
      <c r="AJ80" s="82" t="e">
        <f>AJ79/(SUM(#REF!+#REF!+#REF!+#REF!)/20)*1000</f>
        <v>#REF!</v>
      </c>
      <c r="AK80" s="83"/>
      <c r="AL80" s="84"/>
      <c r="AN80" s="46">
        <f t="shared" si="44"/>
        <v>0</v>
      </c>
      <c r="AO80" s="46">
        <f t="shared" si="45"/>
        <v>0</v>
      </c>
    </row>
    <row r="81" spans="1:41" s="45" customFormat="1" ht="12.75" customHeight="1" thickBot="1" x14ac:dyDescent="0.35">
      <c r="A81" s="153" t="s">
        <v>79</v>
      </c>
      <c r="B81" s="51" t="s">
        <v>5</v>
      </c>
      <c r="C81" s="77"/>
      <c r="D81" s="77"/>
      <c r="E81" s="78"/>
      <c r="F81" s="78"/>
      <c r="G81" s="78"/>
      <c r="H81" s="78"/>
      <c r="I81" s="77">
        <f>SUM(E81:H81)</f>
        <v>0</v>
      </c>
      <c r="J81" s="78"/>
      <c r="K81" s="79">
        <v>8679</v>
      </c>
      <c r="L81" s="78">
        <v>4228</v>
      </c>
      <c r="M81" s="79">
        <v>3732</v>
      </c>
      <c r="N81" s="77">
        <f>SUM(J81:M81)</f>
        <v>16639</v>
      </c>
      <c r="O81" s="79">
        <v>26723</v>
      </c>
      <c r="P81" s="78">
        <v>5558</v>
      </c>
      <c r="Q81" s="78">
        <v>7318</v>
      </c>
      <c r="R81" s="78">
        <v>7623</v>
      </c>
      <c r="S81" s="78">
        <v>6951</v>
      </c>
      <c r="T81" s="77">
        <f>SUM(O81:S81)</f>
        <v>54173</v>
      </c>
      <c r="U81" s="80">
        <f>T81+N81+I81+D85</f>
        <v>164581</v>
      </c>
      <c r="V81" s="78">
        <v>7298</v>
      </c>
      <c r="W81" s="78">
        <v>4104</v>
      </c>
      <c r="X81" s="78">
        <v>3872</v>
      </c>
      <c r="Y81" s="78">
        <v>3152</v>
      </c>
      <c r="Z81" s="77">
        <f>SUM(V81:Y81)</f>
        <v>18426</v>
      </c>
      <c r="AA81" s="78">
        <v>4452</v>
      </c>
      <c r="AB81" s="79">
        <v>1212</v>
      </c>
      <c r="AC81" s="78">
        <v>1644</v>
      </c>
      <c r="AD81" s="79">
        <v>1512</v>
      </c>
      <c r="AE81" s="77">
        <f>SUM(AA81:AD81)</f>
        <v>8820</v>
      </c>
      <c r="AF81" s="79">
        <v>1956</v>
      </c>
      <c r="AG81" s="78">
        <v>20</v>
      </c>
      <c r="AH81" s="78">
        <v>24</v>
      </c>
      <c r="AI81" s="78">
        <v>136</v>
      </c>
      <c r="AJ81" s="78">
        <v>4</v>
      </c>
      <c r="AK81" s="77">
        <f>SUM(AF81:AJ81)</f>
        <v>2140</v>
      </c>
      <c r="AL81" s="80">
        <f>AK81+AE81+Z81</f>
        <v>29386</v>
      </c>
      <c r="AM81" s="45">
        <v>16</v>
      </c>
      <c r="AN81" s="46">
        <f t="shared" si="44"/>
        <v>2633296</v>
      </c>
      <c r="AO81" s="46">
        <f t="shared" si="45"/>
        <v>470176</v>
      </c>
    </row>
    <row r="82" spans="1:41" s="45" customFormat="1" ht="16" thickBot="1" x14ac:dyDescent="0.35">
      <c r="A82" s="153"/>
      <c r="B82" s="51" t="s">
        <v>6</v>
      </c>
      <c r="C82" s="77"/>
      <c r="D82" s="77"/>
      <c r="E82" s="78"/>
      <c r="F82" s="79"/>
      <c r="G82" s="79"/>
      <c r="H82" s="78"/>
      <c r="I82" s="77"/>
      <c r="J82" s="79"/>
      <c r="K82" s="79">
        <v>19000</v>
      </c>
      <c r="L82" s="78">
        <v>0</v>
      </c>
      <c r="M82" s="79">
        <v>20000</v>
      </c>
      <c r="N82" s="77"/>
      <c r="O82" s="79">
        <v>0</v>
      </c>
      <c r="P82" s="78">
        <v>0</v>
      </c>
      <c r="Q82" s="79">
        <v>0</v>
      </c>
      <c r="R82" s="79">
        <v>30000</v>
      </c>
      <c r="S82" s="79">
        <v>20000</v>
      </c>
      <c r="T82" s="77"/>
      <c r="U82" s="80"/>
      <c r="V82" s="78">
        <v>10000</v>
      </c>
      <c r="W82" s="79">
        <v>0</v>
      </c>
      <c r="X82" s="79">
        <v>2000</v>
      </c>
      <c r="Y82" s="78">
        <v>0</v>
      </c>
      <c r="Z82" s="77"/>
      <c r="AA82" s="79">
        <v>0</v>
      </c>
      <c r="AB82" s="79">
        <v>0</v>
      </c>
      <c r="AC82" s="78">
        <v>0</v>
      </c>
      <c r="AD82" s="79">
        <v>0</v>
      </c>
      <c r="AE82" s="77"/>
      <c r="AF82" s="79">
        <v>0</v>
      </c>
      <c r="AG82" s="78">
        <v>0</v>
      </c>
      <c r="AH82" s="79">
        <v>0</v>
      </c>
      <c r="AI82" s="79">
        <v>0</v>
      </c>
      <c r="AJ82" s="79">
        <v>0</v>
      </c>
      <c r="AK82" s="77"/>
      <c r="AL82" s="80"/>
      <c r="AN82" s="46">
        <f t="shared" si="44"/>
        <v>0</v>
      </c>
      <c r="AO82" s="46">
        <f t="shared" si="45"/>
        <v>0</v>
      </c>
    </row>
    <row r="83" spans="1:41" s="45" customFormat="1" ht="16" thickBot="1" x14ac:dyDescent="0.35">
      <c r="A83" s="153"/>
      <c r="B83" s="51" t="s">
        <v>10</v>
      </c>
      <c r="C83" s="77">
        <v>0</v>
      </c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80"/>
      <c r="V83" s="77"/>
      <c r="W83" s="77"/>
      <c r="X83" s="77"/>
      <c r="Y83" s="77">
        <v>19000</v>
      </c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80"/>
      <c r="AN83" s="46">
        <f t="shared" si="44"/>
        <v>0</v>
      </c>
      <c r="AO83" s="46">
        <f t="shared" si="45"/>
        <v>0</v>
      </c>
    </row>
    <row r="84" spans="1:41" s="45" customFormat="1" ht="16" thickBot="1" x14ac:dyDescent="0.35">
      <c r="A84" s="153"/>
      <c r="B84" s="51" t="s">
        <v>7</v>
      </c>
      <c r="C84" s="77"/>
      <c r="D84" s="77"/>
      <c r="E84" s="79">
        <f>E83+E82</f>
        <v>0</v>
      </c>
      <c r="F84" s="79">
        <f>F83+F82</f>
        <v>0</v>
      </c>
      <c r="G84" s="79">
        <f t="shared" ref="G84" si="54">G83+G82</f>
        <v>0</v>
      </c>
      <c r="H84" s="79">
        <f>H83+H82</f>
        <v>0</v>
      </c>
      <c r="I84" s="77">
        <f>SUM(E84:H84)</f>
        <v>0</v>
      </c>
      <c r="J84" s="79">
        <f>J83+J82</f>
        <v>0</v>
      </c>
      <c r="K84" s="79">
        <f>K83+K82</f>
        <v>19000</v>
      </c>
      <c r="L84" s="79">
        <f>L83+L82</f>
        <v>0</v>
      </c>
      <c r="M84" s="79">
        <f>M83+M82</f>
        <v>20000</v>
      </c>
      <c r="N84" s="77">
        <f>SUM(J84:M84)</f>
        <v>39000</v>
      </c>
      <c r="O84" s="79">
        <f>O83+O82</f>
        <v>0</v>
      </c>
      <c r="P84" s="79">
        <f>P83+P82</f>
        <v>0</v>
      </c>
      <c r="Q84" s="79">
        <f>Q83+Q82</f>
        <v>0</v>
      </c>
      <c r="R84" s="79">
        <f>R83+R82</f>
        <v>30000</v>
      </c>
      <c r="S84" s="79">
        <f>S83+S82</f>
        <v>20000</v>
      </c>
      <c r="T84" s="77">
        <f>SUM(O84:S84)</f>
        <v>50000</v>
      </c>
      <c r="U84" s="80">
        <f>T84+N84+I84+D85</f>
        <v>182769</v>
      </c>
      <c r="V84" s="79">
        <f>V83+V82</f>
        <v>10000</v>
      </c>
      <c r="W84" s="79">
        <f>W83+W82</f>
        <v>0</v>
      </c>
      <c r="X84" s="79">
        <f t="shared" ref="X84" si="55">X83+X82</f>
        <v>2000</v>
      </c>
      <c r="Y84" s="79">
        <f>Y83+Y82</f>
        <v>19000</v>
      </c>
      <c r="Z84" s="77">
        <f>SUM(V84:Y84)</f>
        <v>31000</v>
      </c>
      <c r="AA84" s="79">
        <f>AA83+AA82</f>
        <v>0</v>
      </c>
      <c r="AB84" s="79">
        <f>AB83+AB82</f>
        <v>0</v>
      </c>
      <c r="AC84" s="79">
        <f>AC83+AC82</f>
        <v>0</v>
      </c>
      <c r="AD84" s="79">
        <f>AD83+AD82</f>
        <v>0</v>
      </c>
      <c r="AE84" s="77">
        <f>SUM(AA84:AD84)</f>
        <v>0</v>
      </c>
      <c r="AF84" s="79">
        <f>AF83+AF82</f>
        <v>0</v>
      </c>
      <c r="AG84" s="79">
        <f>AG83+AG82</f>
        <v>0</v>
      </c>
      <c r="AH84" s="79">
        <f>AH83+AH82</f>
        <v>0</v>
      </c>
      <c r="AI84" s="79">
        <f>AI83+AI82</f>
        <v>0</v>
      </c>
      <c r="AJ84" s="79">
        <f>AJ83+AJ82</f>
        <v>0</v>
      </c>
      <c r="AK84" s="77">
        <f>SUM(AF84:AJ84)</f>
        <v>0</v>
      </c>
      <c r="AL84" s="80">
        <f>AK84+AE84+Z84</f>
        <v>31000</v>
      </c>
      <c r="AN84" s="46">
        <f t="shared" si="44"/>
        <v>0</v>
      </c>
      <c r="AO84" s="46">
        <f t="shared" si="45"/>
        <v>0</v>
      </c>
    </row>
    <row r="85" spans="1:41" s="45" customFormat="1" ht="16" thickBot="1" x14ac:dyDescent="0.35">
      <c r="A85" s="153"/>
      <c r="B85" s="51" t="s">
        <v>8</v>
      </c>
      <c r="C85" s="81">
        <v>25285</v>
      </c>
      <c r="D85" s="120">
        <v>93769</v>
      </c>
      <c r="E85" s="79">
        <f>E84-E81</f>
        <v>0</v>
      </c>
      <c r="F85" s="79">
        <f>E85+F84-F81</f>
        <v>0</v>
      </c>
      <c r="G85" s="79">
        <f>F85+G84-G81</f>
        <v>0</v>
      </c>
      <c r="H85" s="79">
        <f>F85+H84-H81</f>
        <v>0</v>
      </c>
      <c r="I85" s="77">
        <f>I84-I81</f>
        <v>0</v>
      </c>
      <c r="J85" s="79">
        <f>I85+J84-J81</f>
        <v>0</v>
      </c>
      <c r="K85" s="79">
        <f>J85+K84-K81</f>
        <v>10321</v>
      </c>
      <c r="L85" s="79">
        <f>K85+L84-L81</f>
        <v>6093</v>
      </c>
      <c r="M85" s="79">
        <f>L85+M84-M81</f>
        <v>22361</v>
      </c>
      <c r="N85" s="77">
        <f>I85+N84-N81</f>
        <v>22361</v>
      </c>
      <c r="O85" s="79">
        <f>N85+O84-O81</f>
        <v>-4362</v>
      </c>
      <c r="P85" s="79">
        <f>O85+P84-P81</f>
        <v>-9920</v>
      </c>
      <c r="Q85" s="79">
        <f>P85+Q84-Q81</f>
        <v>-17238</v>
      </c>
      <c r="R85" s="79">
        <f t="shared" ref="R85:S85" si="56">Q85+R84-R81</f>
        <v>5139</v>
      </c>
      <c r="S85" s="79">
        <f t="shared" si="56"/>
        <v>18188</v>
      </c>
      <c r="T85" s="77">
        <f>N85+T84-T81</f>
        <v>18188</v>
      </c>
      <c r="U85" s="80">
        <f>U84-U81</f>
        <v>18188</v>
      </c>
      <c r="V85" s="79">
        <f>U85+V84-V81</f>
        <v>20890</v>
      </c>
      <c r="W85" s="79">
        <f>V85+W84-W81</f>
        <v>16786</v>
      </c>
      <c r="X85" s="79">
        <f>W85+X84-X81</f>
        <v>14914</v>
      </c>
      <c r="Y85" s="79">
        <f>W85+Y84-Y81</f>
        <v>32634</v>
      </c>
      <c r="Z85" s="77">
        <f>T85+Z84-Z81</f>
        <v>30762</v>
      </c>
      <c r="AA85" s="79">
        <f>Z85+AA84-AA81</f>
        <v>26310</v>
      </c>
      <c r="AB85" s="79">
        <f>AA85+AB84-AB81</f>
        <v>25098</v>
      </c>
      <c r="AC85" s="79">
        <f>AB85+AC84-AC81</f>
        <v>23454</v>
      </c>
      <c r="AD85" s="79">
        <f>AC85+AD84-AD81</f>
        <v>21942</v>
      </c>
      <c r="AE85" s="77">
        <f>Z85+AE84-AE81</f>
        <v>21942</v>
      </c>
      <c r="AF85" s="79">
        <f>AE85+AF84-AF81</f>
        <v>19986</v>
      </c>
      <c r="AG85" s="79">
        <f>AF85+AG84-AG81</f>
        <v>19966</v>
      </c>
      <c r="AH85" s="79">
        <f>AG85+AH84-AH81</f>
        <v>19942</v>
      </c>
      <c r="AI85" s="79">
        <f t="shared" ref="AI85:AJ85" si="57">AH85+AI84-AI81</f>
        <v>19806</v>
      </c>
      <c r="AJ85" s="79">
        <f t="shared" si="57"/>
        <v>19802</v>
      </c>
      <c r="AK85" s="77">
        <f>AE85+AK84-AK81</f>
        <v>19802</v>
      </c>
      <c r="AL85" s="80">
        <f>T85+AL84-AL81</f>
        <v>19802</v>
      </c>
      <c r="AN85" s="46">
        <f t="shared" si="44"/>
        <v>0</v>
      </c>
      <c r="AO85" s="46">
        <f t="shared" si="45"/>
        <v>0</v>
      </c>
    </row>
    <row r="86" spans="1:41" s="45" customFormat="1" ht="16" thickBot="1" x14ac:dyDescent="0.35">
      <c r="A86" s="149"/>
      <c r="B86" s="51" t="s">
        <v>9</v>
      </c>
      <c r="C86" s="85"/>
      <c r="D86" s="85"/>
      <c r="E86" s="82" t="e">
        <f>E85/(SUM(F81+H81+#REF!+G81)/20)*1000</f>
        <v>#REF!</v>
      </c>
      <c r="F86" s="82" t="e">
        <f>F85/(SUM(G81+#REF!+J81+H81)/20)*1000</f>
        <v>#REF!</v>
      </c>
      <c r="G86" s="82" t="e">
        <f>G85/(SUM(H81+K81+J81+#REF!)/20)*1000</f>
        <v>#REF!</v>
      </c>
      <c r="H86" s="82" t="e">
        <f>H85/(SUM(#REF!+J81+K81+L81)/20)*1000</f>
        <v>#REF!</v>
      </c>
      <c r="I86" s="83"/>
      <c r="J86" s="82">
        <f>J85/(SUM(K81+L81+M81+O81)/20)*1000</f>
        <v>0</v>
      </c>
      <c r="K86" s="82">
        <f>K85/(SUM(L81+M81+O81+P81)/20)*1000</f>
        <v>5129.5941949752741</v>
      </c>
      <c r="L86" s="82">
        <f>L85/(SUM(M81+O81+P81+Q81)/20)*1000</f>
        <v>2812.3052779765062</v>
      </c>
      <c r="M86" s="82">
        <f>M85/(SUM(O81+P81+Q81+R81)/20)*1000</f>
        <v>9470.5857439329138</v>
      </c>
      <c r="N86" s="83"/>
      <c r="O86" s="82">
        <f>O85/(SUM(P81+Q81+R81+S81)/20)*1000</f>
        <v>-3178.1420765027324</v>
      </c>
      <c r="P86" s="82" t="e">
        <f>P85/(SUM(Q81+R81+#REF!+S81)/20)*1000</f>
        <v>#REF!</v>
      </c>
      <c r="Q86" s="82" t="e">
        <f>Q85/(SUM(R81+S81+#REF!+#REF!)/20)*1000</f>
        <v>#REF!</v>
      </c>
      <c r="R86" s="82" t="e">
        <f>R85/(SUM(S81+#REF!+#REF!+#REF!)/20)*1000</f>
        <v>#REF!</v>
      </c>
      <c r="S86" s="82" t="e">
        <f>S85/(SUM(#REF!+#REF!+#REF!+#REF!)/20)*1000</f>
        <v>#REF!</v>
      </c>
      <c r="T86" s="83"/>
      <c r="U86" s="84"/>
      <c r="V86" s="82" t="e">
        <f>V85/(SUM(W81+Y81+#REF!+X81)/20)*1000</f>
        <v>#REF!</v>
      </c>
      <c r="W86" s="82" t="e">
        <f>W85/(SUM(X81+#REF!+AA81+Y81)/20)*1000</f>
        <v>#REF!</v>
      </c>
      <c r="X86" s="82" t="e">
        <f>X85/(SUM(Y81+AB81+AA81+#REF!)/20)*1000</f>
        <v>#REF!</v>
      </c>
      <c r="Y86" s="82" t="e">
        <f>Y85/(SUM(#REF!+AA81+AB81+AC81)/20)*1000</f>
        <v>#REF!</v>
      </c>
      <c r="Z86" s="83"/>
      <c r="AA86" s="82">
        <f>AA85/(SUM(AB81+AC81+AD81+AF81)/20)*1000</f>
        <v>83206.831119544586</v>
      </c>
      <c r="AB86" s="82">
        <f>AB85/(SUM(AC81+AD81+AF81+AG81)/20)*1000</f>
        <v>97809.820732657827</v>
      </c>
      <c r="AC86" s="82">
        <f>AC85/(SUM(AD81+AF81+AG81+AH81)/20)*1000</f>
        <v>133564.92027334851</v>
      </c>
      <c r="AD86" s="82">
        <f>AD85/(SUM(AF81+AG81+AH81+AI81)/20)*1000</f>
        <v>205449.4382022472</v>
      </c>
      <c r="AE86" s="83"/>
      <c r="AF86" s="82">
        <f>AF85/(SUM(AG81+AH81+AI81+AJ81)/20)*1000</f>
        <v>2172391.3043478266</v>
      </c>
      <c r="AG86" s="82" t="e">
        <f>AG85/(SUM(AH81+AI81+#REF!+AJ81)/20)*1000</f>
        <v>#REF!</v>
      </c>
      <c r="AH86" s="82" t="e">
        <f>AH85/(SUM(AI81+AJ81+#REF!+#REF!)/20)*1000</f>
        <v>#REF!</v>
      </c>
      <c r="AI86" s="82" t="e">
        <f>AI85/(SUM(AJ81+#REF!+#REF!+#REF!)/20)*1000</f>
        <v>#REF!</v>
      </c>
      <c r="AJ86" s="82" t="e">
        <f>AJ85/(SUM(#REF!+#REF!+#REF!+#REF!)/20)*1000</f>
        <v>#REF!</v>
      </c>
      <c r="AK86" s="83"/>
      <c r="AL86" s="84"/>
      <c r="AN86" s="46">
        <f t="shared" si="44"/>
        <v>0</v>
      </c>
      <c r="AO86" s="46">
        <f t="shared" si="45"/>
        <v>0</v>
      </c>
    </row>
    <row r="87" spans="1:41" s="45" customFormat="1" ht="12.75" customHeight="1" thickBot="1" x14ac:dyDescent="0.35">
      <c r="A87" s="153" t="s">
        <v>80</v>
      </c>
      <c r="B87" s="51" t="s">
        <v>5</v>
      </c>
      <c r="C87" s="77"/>
      <c r="D87" s="77"/>
      <c r="E87" s="78"/>
      <c r="F87" s="78">
        <v>226000</v>
      </c>
      <c r="G87" s="78"/>
      <c r="H87" s="78">
        <v>55000</v>
      </c>
      <c r="I87" s="77">
        <f>SUM(E87:H87)</f>
        <v>281000</v>
      </c>
      <c r="J87" s="78"/>
      <c r="K87" s="79">
        <v>-69435</v>
      </c>
      <c r="L87" s="78">
        <v>139856</v>
      </c>
      <c r="M87" s="79">
        <v>142844</v>
      </c>
      <c r="N87" s="77">
        <f>SUM(J87:M87)</f>
        <v>213265</v>
      </c>
      <c r="O87" s="79">
        <v>226418</v>
      </c>
      <c r="P87" s="78">
        <v>165287</v>
      </c>
      <c r="Q87" s="78">
        <v>215764</v>
      </c>
      <c r="R87" s="78">
        <v>214101</v>
      </c>
      <c r="S87" s="78">
        <v>163703</v>
      </c>
      <c r="T87" s="77">
        <f>SUM(O87:S87)</f>
        <v>985273</v>
      </c>
      <c r="U87" s="80">
        <f>T87+N87+I87+D91</f>
        <v>2136413</v>
      </c>
      <c r="V87" s="78">
        <v>144838</v>
      </c>
      <c r="W87" s="78">
        <v>95488</v>
      </c>
      <c r="X87" s="78">
        <v>104684</v>
      </c>
      <c r="Y87" s="78">
        <v>57428</v>
      </c>
      <c r="Z87" s="77">
        <f>SUM(V87:Y87)</f>
        <v>402438</v>
      </c>
      <c r="AA87" s="78">
        <v>74297</v>
      </c>
      <c r="AB87" s="79">
        <v>31035</v>
      </c>
      <c r="AC87" s="78">
        <v>41128</v>
      </c>
      <c r="AD87" s="79">
        <v>20359</v>
      </c>
      <c r="AE87" s="77">
        <f>SUM(AA87:AD87)</f>
        <v>166819</v>
      </c>
      <c r="AF87" s="79">
        <v>26944</v>
      </c>
      <c r="AG87" s="78">
        <v>4072</v>
      </c>
      <c r="AH87" s="78">
        <v>4100</v>
      </c>
      <c r="AI87" s="78">
        <v>2984</v>
      </c>
      <c r="AJ87" s="78">
        <v>0</v>
      </c>
      <c r="AK87" s="77">
        <f>SUM(AF87:AJ87)</f>
        <v>38100</v>
      </c>
      <c r="AL87" s="80">
        <f>AK87+AE87+Z87</f>
        <v>607357</v>
      </c>
      <c r="AM87" s="45">
        <v>32</v>
      </c>
      <c r="AN87" s="46">
        <f t="shared" si="44"/>
        <v>68365216</v>
      </c>
      <c r="AO87" s="46">
        <f t="shared" si="45"/>
        <v>19435424</v>
      </c>
    </row>
    <row r="88" spans="1:41" s="45" customFormat="1" ht="16" thickBot="1" x14ac:dyDescent="0.35">
      <c r="A88" s="153"/>
      <c r="B88" s="51" t="s">
        <v>6</v>
      </c>
      <c r="C88" s="77"/>
      <c r="D88" s="77"/>
      <c r="E88" s="78"/>
      <c r="F88" s="79">
        <v>226000</v>
      </c>
      <c r="G88" s="79"/>
      <c r="H88" s="78">
        <v>55000</v>
      </c>
      <c r="I88" s="77"/>
      <c r="J88" s="79"/>
      <c r="K88" s="79">
        <v>0</v>
      </c>
      <c r="L88" s="78">
        <v>0</v>
      </c>
      <c r="M88" s="79">
        <v>400000</v>
      </c>
      <c r="N88" s="77"/>
      <c r="O88" s="79">
        <v>100000</v>
      </c>
      <c r="P88" s="78">
        <v>0</v>
      </c>
      <c r="Q88" s="79">
        <v>0</v>
      </c>
      <c r="R88" s="79">
        <v>500000</v>
      </c>
      <c r="S88" s="79">
        <v>0</v>
      </c>
      <c r="T88" s="77"/>
      <c r="U88" s="80"/>
      <c r="V88" s="78">
        <v>0</v>
      </c>
      <c r="W88" s="79">
        <v>0</v>
      </c>
      <c r="X88" s="79">
        <v>0</v>
      </c>
      <c r="Y88" s="78">
        <v>0</v>
      </c>
      <c r="Z88" s="77"/>
      <c r="AA88" s="79">
        <v>0</v>
      </c>
      <c r="AB88" s="79">
        <v>0</v>
      </c>
      <c r="AC88" s="78">
        <v>0</v>
      </c>
      <c r="AD88" s="79">
        <v>0</v>
      </c>
      <c r="AE88" s="77"/>
      <c r="AF88" s="79">
        <v>0</v>
      </c>
      <c r="AG88" s="78">
        <v>0</v>
      </c>
      <c r="AH88" s="79">
        <v>0</v>
      </c>
      <c r="AI88" s="79">
        <v>0</v>
      </c>
      <c r="AJ88" s="79">
        <v>0</v>
      </c>
      <c r="AK88" s="77"/>
      <c r="AL88" s="80"/>
      <c r="AN88" s="46">
        <f t="shared" si="44"/>
        <v>0</v>
      </c>
      <c r="AO88" s="46">
        <f t="shared" si="45"/>
        <v>0</v>
      </c>
    </row>
    <row r="89" spans="1:41" s="45" customFormat="1" ht="16" thickBot="1" x14ac:dyDescent="0.35">
      <c r="A89" s="153"/>
      <c r="B89" s="51" t="s">
        <v>10</v>
      </c>
      <c r="C89" s="77">
        <v>389000</v>
      </c>
      <c r="D89" s="77"/>
      <c r="E89" s="77"/>
      <c r="F89" s="77"/>
      <c r="G89" s="77"/>
      <c r="H89" s="77"/>
      <c r="I89" s="77"/>
      <c r="J89" s="77"/>
      <c r="K89" s="77">
        <v>389000</v>
      </c>
      <c r="L89" s="77"/>
      <c r="M89" s="77"/>
      <c r="N89" s="77"/>
      <c r="O89" s="77"/>
      <c r="P89" s="77"/>
      <c r="Q89" s="77"/>
      <c r="R89" s="77"/>
      <c r="S89" s="77"/>
      <c r="T89" s="77"/>
      <c r="U89" s="80"/>
      <c r="V89" s="77"/>
      <c r="W89" s="77"/>
      <c r="X89" s="77"/>
      <c r="Y89" s="77">
        <v>35000</v>
      </c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80"/>
      <c r="AN89" s="46">
        <f t="shared" si="44"/>
        <v>0</v>
      </c>
      <c r="AO89" s="46">
        <f t="shared" si="45"/>
        <v>0</v>
      </c>
    </row>
    <row r="90" spans="1:41" s="45" customFormat="1" ht="16" thickBot="1" x14ac:dyDescent="0.35">
      <c r="A90" s="153"/>
      <c r="B90" s="51" t="s">
        <v>7</v>
      </c>
      <c r="C90" s="77"/>
      <c r="D90" s="77"/>
      <c r="E90" s="79">
        <f>E89+E88</f>
        <v>0</v>
      </c>
      <c r="F90" s="79">
        <f>F89+F88</f>
        <v>226000</v>
      </c>
      <c r="G90" s="79">
        <f t="shared" ref="G90" si="58">G89+G88</f>
        <v>0</v>
      </c>
      <c r="H90" s="79">
        <f>H89+H88</f>
        <v>55000</v>
      </c>
      <c r="I90" s="77">
        <f>SUM(E90:H90)</f>
        <v>281000</v>
      </c>
      <c r="J90" s="79">
        <f>J89+J88</f>
        <v>0</v>
      </c>
      <c r="K90" s="79">
        <f>K89+K88</f>
        <v>389000</v>
      </c>
      <c r="L90" s="79">
        <f>L89+L88</f>
        <v>0</v>
      </c>
      <c r="M90" s="79">
        <f>M89+M88</f>
        <v>400000</v>
      </c>
      <c r="N90" s="77">
        <f>SUM(J90:M90)</f>
        <v>789000</v>
      </c>
      <c r="O90" s="79">
        <f>O89+O88</f>
        <v>100000</v>
      </c>
      <c r="P90" s="79">
        <f>P89+P88</f>
        <v>0</v>
      </c>
      <c r="Q90" s="79">
        <f>Q89+Q88</f>
        <v>0</v>
      </c>
      <c r="R90" s="79">
        <f>R89+R88</f>
        <v>500000</v>
      </c>
      <c r="S90" s="79">
        <f>S89+S88</f>
        <v>0</v>
      </c>
      <c r="T90" s="77">
        <f>SUM(O90:S90)</f>
        <v>600000</v>
      </c>
      <c r="U90" s="80">
        <f>T90+N90+I90+D91</f>
        <v>2326875</v>
      </c>
      <c r="V90" s="79">
        <f>V89+V88</f>
        <v>0</v>
      </c>
      <c r="W90" s="79">
        <f>W89+W88</f>
        <v>0</v>
      </c>
      <c r="X90" s="79">
        <f t="shared" ref="X90" si="59">X89+X88</f>
        <v>0</v>
      </c>
      <c r="Y90" s="79">
        <f>Y89+Y88</f>
        <v>35000</v>
      </c>
      <c r="Z90" s="77">
        <f>SUM(V90:Y90)</f>
        <v>35000</v>
      </c>
      <c r="AA90" s="79">
        <f>AA89+AA88</f>
        <v>0</v>
      </c>
      <c r="AB90" s="79">
        <f>AB89+AB88</f>
        <v>0</v>
      </c>
      <c r="AC90" s="79">
        <f>AC89+AC88</f>
        <v>0</v>
      </c>
      <c r="AD90" s="79">
        <f>AD89+AD88</f>
        <v>0</v>
      </c>
      <c r="AE90" s="77">
        <f>SUM(AA90:AD90)</f>
        <v>0</v>
      </c>
      <c r="AF90" s="79">
        <f>AF89+AF88</f>
        <v>0</v>
      </c>
      <c r="AG90" s="79">
        <f>AG89+AG88</f>
        <v>0</v>
      </c>
      <c r="AH90" s="79">
        <f>AH89+AH88</f>
        <v>0</v>
      </c>
      <c r="AI90" s="79">
        <f>AI89+AI88</f>
        <v>0</v>
      </c>
      <c r="AJ90" s="79">
        <f>AJ89+AJ88</f>
        <v>0</v>
      </c>
      <c r="AK90" s="77">
        <f>SUM(AF90:AJ90)</f>
        <v>0</v>
      </c>
      <c r="AL90" s="80">
        <f>AK90+AE90+Z90</f>
        <v>35000</v>
      </c>
      <c r="AN90" s="46">
        <f t="shared" si="44"/>
        <v>0</v>
      </c>
      <c r="AO90" s="46">
        <f t="shared" si="45"/>
        <v>0</v>
      </c>
    </row>
    <row r="91" spans="1:41" s="45" customFormat="1" ht="16" thickBot="1" x14ac:dyDescent="0.35">
      <c r="A91" s="153"/>
      <c r="B91" s="51" t="s">
        <v>8</v>
      </c>
      <c r="C91" s="81">
        <v>703359</v>
      </c>
      <c r="D91" s="120">
        <v>656875</v>
      </c>
      <c r="E91" s="79">
        <f>E90-E87</f>
        <v>0</v>
      </c>
      <c r="F91" s="79">
        <f>E91+F90-F87</f>
        <v>0</v>
      </c>
      <c r="G91" s="79">
        <f>F91+G90-G87</f>
        <v>0</v>
      </c>
      <c r="H91" s="79">
        <f>F91+H90-H87</f>
        <v>0</v>
      </c>
      <c r="I91" s="77">
        <f>I90-I87</f>
        <v>0</v>
      </c>
      <c r="J91" s="79">
        <f>I91+J90-J87</f>
        <v>0</v>
      </c>
      <c r="K91" s="79">
        <f>J91+K90-K87</f>
        <v>458435</v>
      </c>
      <c r="L91" s="79">
        <f>K91+L90-L87</f>
        <v>318579</v>
      </c>
      <c r="M91" s="79">
        <f>L91+M90-M87</f>
        <v>575735</v>
      </c>
      <c r="N91" s="77">
        <f>I91+N90-N87</f>
        <v>575735</v>
      </c>
      <c r="O91" s="79">
        <f>N91+O90-O87</f>
        <v>449317</v>
      </c>
      <c r="P91" s="79">
        <f>O91+P90-P87</f>
        <v>284030</v>
      </c>
      <c r="Q91" s="79">
        <f>P91+Q90-Q87</f>
        <v>68266</v>
      </c>
      <c r="R91" s="79">
        <f t="shared" ref="R91:S91" si="60">Q91+R90-R87</f>
        <v>354165</v>
      </c>
      <c r="S91" s="79">
        <f t="shared" si="60"/>
        <v>190462</v>
      </c>
      <c r="T91" s="77">
        <f>N91+T90-T87</f>
        <v>190462</v>
      </c>
      <c r="U91" s="80">
        <f>U90-U87</f>
        <v>190462</v>
      </c>
      <c r="V91" s="79">
        <f>U91+V90-V87</f>
        <v>45624</v>
      </c>
      <c r="W91" s="79">
        <f>V91+W90-W87</f>
        <v>-49864</v>
      </c>
      <c r="X91" s="79">
        <f>W91+X90-X87</f>
        <v>-154548</v>
      </c>
      <c r="Y91" s="79">
        <f>W91+Y90-Y87</f>
        <v>-72292</v>
      </c>
      <c r="Z91" s="77">
        <f>T91+Z90-Z87</f>
        <v>-176976</v>
      </c>
      <c r="AA91" s="79">
        <f>Z91+AA90-AA87</f>
        <v>-251273</v>
      </c>
      <c r="AB91" s="79">
        <f>AA91+AB90-AB87</f>
        <v>-282308</v>
      </c>
      <c r="AC91" s="79">
        <f>AB91+AC90-AC87</f>
        <v>-323436</v>
      </c>
      <c r="AD91" s="79">
        <f>AC91+AD90-AD87</f>
        <v>-343795</v>
      </c>
      <c r="AE91" s="77">
        <f>Z91+AE90-AE87</f>
        <v>-343795</v>
      </c>
      <c r="AF91" s="79">
        <f>AE91+AF90-AF87</f>
        <v>-370739</v>
      </c>
      <c r="AG91" s="79">
        <f>AF91+AG90-AG87</f>
        <v>-374811</v>
      </c>
      <c r="AH91" s="79">
        <f>AG91+AH90-AH87</f>
        <v>-378911</v>
      </c>
      <c r="AI91" s="79">
        <f t="shared" ref="AI91:AJ91" si="61">AH91+AI90-AI87</f>
        <v>-381895</v>
      </c>
      <c r="AJ91" s="79">
        <f t="shared" si="61"/>
        <v>-381895</v>
      </c>
      <c r="AK91" s="77">
        <f>AE91+AK90-AK87</f>
        <v>-381895</v>
      </c>
      <c r="AL91" s="80">
        <f>T91+AL90-AL87</f>
        <v>-381895</v>
      </c>
      <c r="AN91" s="46">
        <f t="shared" si="44"/>
        <v>0</v>
      </c>
      <c r="AO91" s="46">
        <f t="shared" si="45"/>
        <v>0</v>
      </c>
    </row>
    <row r="92" spans="1:41" s="45" customFormat="1" ht="16" thickBot="1" x14ac:dyDescent="0.35">
      <c r="A92" s="149"/>
      <c r="B92" s="51" t="s">
        <v>9</v>
      </c>
      <c r="C92" s="85"/>
      <c r="D92" s="85"/>
      <c r="E92" s="82" t="e">
        <f>E91/(SUM(F87+H87+#REF!+G87)/20)*1000</f>
        <v>#REF!</v>
      </c>
      <c r="F92" s="82" t="e">
        <f>F91/(SUM(G87+#REF!+J87+H87)/20)*1000</f>
        <v>#REF!</v>
      </c>
      <c r="G92" s="82" t="e">
        <f>G91/(SUM(H87+K87+J87+#REF!)/20)*1000</f>
        <v>#REF!</v>
      </c>
      <c r="H92" s="82" t="e">
        <f>H91/(SUM(#REF!+J87+K87+L87)/20)*1000</f>
        <v>#REF!</v>
      </c>
      <c r="I92" s="83"/>
      <c r="J92" s="82">
        <f>J91/(SUM(K87+L87+M87+O87)/20)*1000</f>
        <v>0</v>
      </c>
      <c r="K92" s="82">
        <f>K91/(SUM(L87+M87+O87+P87)/20)*1000</f>
        <v>13595.24321438898</v>
      </c>
      <c r="L92" s="82">
        <f>L91/(SUM(M87+O87+P87+Q87)/20)*1000</f>
        <v>8491.8960487156692</v>
      </c>
      <c r="M92" s="82">
        <f>M91/(SUM(O87+P87+Q87+R87)/20)*1000</f>
        <v>14015.482551699793</v>
      </c>
      <c r="N92" s="83"/>
      <c r="O92" s="82">
        <f>O91/(SUM(P87+Q87+R87+S87)/20)*1000</f>
        <v>11841.972445328818</v>
      </c>
      <c r="P92" s="82" t="e">
        <f>P91/(SUM(Q87+R87+#REF!+S87)/20)*1000</f>
        <v>#REF!</v>
      </c>
      <c r="Q92" s="82" t="e">
        <f>Q91/(SUM(R87+S87+#REF!+#REF!)/20)*1000</f>
        <v>#REF!</v>
      </c>
      <c r="R92" s="82" t="e">
        <f>R91/(SUM(S87+#REF!+#REF!+#REF!)/20)*1000</f>
        <v>#REF!</v>
      </c>
      <c r="S92" s="82" t="e">
        <f>S91/(SUM(#REF!+#REF!+#REF!+#REF!)/20)*1000</f>
        <v>#REF!</v>
      </c>
      <c r="T92" s="83"/>
      <c r="U92" s="84"/>
      <c r="V92" s="82" t="e">
        <f>V91/(SUM(W87+Y87+#REF!+X87)/20)*1000</f>
        <v>#REF!</v>
      </c>
      <c r="W92" s="82" t="e">
        <f>W91/(SUM(X87+#REF!+AA87+Y87)/20)*1000</f>
        <v>#REF!</v>
      </c>
      <c r="X92" s="82" t="e">
        <f>X91/(SUM(Y87+AB87+AA87+#REF!)/20)*1000</f>
        <v>#REF!</v>
      </c>
      <c r="Y92" s="82" t="e">
        <f>Y91/(SUM(#REF!+AA87+AB87+AC87)/20)*1000</f>
        <v>#REF!</v>
      </c>
      <c r="Z92" s="83"/>
      <c r="AA92" s="82">
        <f>AA91/(SUM(AB87+AC87+AD87+AF87)/20)*1000</f>
        <v>-42066.02715416938</v>
      </c>
      <c r="AB92" s="82">
        <f>AB91/(SUM(AC87+AD87+AF87+AG87)/20)*1000</f>
        <v>-61037.587970119894</v>
      </c>
      <c r="AC92" s="82">
        <f>AC91/(SUM(AD87+AF87+AG87+AH87)/20)*1000</f>
        <v>-116606.03875619649</v>
      </c>
      <c r="AD92" s="82">
        <f>AD91/(SUM(AF87+AG87+AH87+AI87)/20)*1000</f>
        <v>-180469.81627296589</v>
      </c>
      <c r="AE92" s="83"/>
      <c r="AF92" s="82">
        <f>AF91/(SUM(AG87+AH87+AI87+AJ87)/20)*1000</f>
        <v>-664645.034062388</v>
      </c>
      <c r="AG92" s="82" t="e">
        <f>AG91/(SUM(AH87+AI87+#REF!+AJ87)/20)*1000</f>
        <v>#REF!</v>
      </c>
      <c r="AH92" s="82" t="e">
        <f>AH91/(SUM(AI87+AJ87+#REF!+#REF!)/20)*1000</f>
        <v>#REF!</v>
      </c>
      <c r="AI92" s="82" t="e">
        <f>AI91/(SUM(AJ87+#REF!+#REF!+#REF!)/20)*1000</f>
        <v>#REF!</v>
      </c>
      <c r="AJ92" s="82" t="e">
        <f>AJ91/(SUM(#REF!+#REF!+#REF!+#REF!)/20)*1000</f>
        <v>#REF!</v>
      </c>
      <c r="AK92" s="83"/>
      <c r="AL92" s="84"/>
      <c r="AN92" s="46">
        <f t="shared" si="44"/>
        <v>0</v>
      </c>
      <c r="AO92" s="46">
        <f t="shared" si="45"/>
        <v>0</v>
      </c>
    </row>
    <row r="93" spans="1:41" s="45" customFormat="1" ht="12.75" customHeight="1" thickBot="1" x14ac:dyDescent="0.35">
      <c r="A93" s="153" t="s">
        <v>81</v>
      </c>
      <c r="B93" s="51" t="s">
        <v>5</v>
      </c>
      <c r="C93" s="77"/>
      <c r="D93" s="77"/>
      <c r="E93" s="78"/>
      <c r="F93" s="78">
        <v>30000</v>
      </c>
      <c r="G93" s="78"/>
      <c r="H93" s="78">
        <v>48000</v>
      </c>
      <c r="I93" s="77">
        <f>SUM(E93:H93)</f>
        <v>78000</v>
      </c>
      <c r="J93" s="78"/>
      <c r="K93" s="79">
        <v>93439</v>
      </c>
      <c r="L93" s="78">
        <v>39988</v>
      </c>
      <c r="M93" s="79">
        <v>18431</v>
      </c>
      <c r="N93" s="77">
        <f>SUM(J93:M93)</f>
        <v>151858</v>
      </c>
      <c r="O93" s="79">
        <v>30175</v>
      </c>
      <c r="P93" s="78">
        <v>31099</v>
      </c>
      <c r="Q93" s="78">
        <v>35327</v>
      </c>
      <c r="R93" s="78">
        <v>32033</v>
      </c>
      <c r="S93" s="78">
        <v>20299</v>
      </c>
      <c r="T93" s="77">
        <f>SUM(O93:S93)</f>
        <v>148933</v>
      </c>
      <c r="U93" s="80">
        <f>T93+N93+I93+D97</f>
        <v>501498</v>
      </c>
      <c r="V93" s="78">
        <v>18085</v>
      </c>
      <c r="W93" s="78">
        <v>15124</v>
      </c>
      <c r="X93" s="78">
        <v>17600</v>
      </c>
      <c r="Y93" s="78">
        <v>7882</v>
      </c>
      <c r="Z93" s="77">
        <f>SUM(V93:Y93)</f>
        <v>58691</v>
      </c>
      <c r="AA93" s="78">
        <v>9657</v>
      </c>
      <c r="AB93" s="79">
        <v>4075</v>
      </c>
      <c r="AC93" s="78">
        <v>5257</v>
      </c>
      <c r="AD93" s="79">
        <v>1030</v>
      </c>
      <c r="AE93" s="77">
        <f>SUM(AA93:AD93)</f>
        <v>20019</v>
      </c>
      <c r="AF93" s="79">
        <v>1198</v>
      </c>
      <c r="AG93" s="78">
        <v>336</v>
      </c>
      <c r="AH93" s="78">
        <v>340</v>
      </c>
      <c r="AI93" s="78">
        <v>260</v>
      </c>
      <c r="AJ93" s="78">
        <v>0</v>
      </c>
      <c r="AK93" s="77">
        <f>SUM(AF93:AJ93)</f>
        <v>2134</v>
      </c>
      <c r="AL93" s="80">
        <f>AK93+AE93+Z93</f>
        <v>80844</v>
      </c>
      <c r="AM93" s="45">
        <v>64</v>
      </c>
      <c r="AN93" s="46">
        <f t="shared" si="44"/>
        <v>32095872</v>
      </c>
      <c r="AO93" s="46">
        <f t="shared" si="45"/>
        <v>5174016</v>
      </c>
    </row>
    <row r="94" spans="1:41" s="45" customFormat="1" ht="16" thickBot="1" x14ac:dyDescent="0.35">
      <c r="A94" s="153"/>
      <c r="B94" s="51" t="s">
        <v>6</v>
      </c>
      <c r="C94" s="77"/>
      <c r="D94" s="77"/>
      <c r="E94" s="78"/>
      <c r="F94" s="79">
        <v>30000</v>
      </c>
      <c r="G94" s="79"/>
      <c r="H94" s="78">
        <v>48000</v>
      </c>
      <c r="I94" s="77"/>
      <c r="J94" s="79"/>
      <c r="K94" s="79">
        <v>82000</v>
      </c>
      <c r="L94" s="78">
        <v>30000</v>
      </c>
      <c r="M94" s="79">
        <v>64000</v>
      </c>
      <c r="N94" s="77"/>
      <c r="O94" s="79">
        <v>20000</v>
      </c>
      <c r="P94" s="78">
        <v>0</v>
      </c>
      <c r="Q94" s="79">
        <v>0</v>
      </c>
      <c r="R94" s="79">
        <v>90000</v>
      </c>
      <c r="S94" s="79">
        <v>0</v>
      </c>
      <c r="T94" s="77"/>
      <c r="U94" s="80"/>
      <c r="V94" s="78">
        <v>0</v>
      </c>
      <c r="W94" s="79">
        <v>0</v>
      </c>
      <c r="X94" s="79">
        <v>0</v>
      </c>
      <c r="Y94" s="78">
        <v>0</v>
      </c>
      <c r="Z94" s="77"/>
      <c r="AA94" s="79">
        <v>0</v>
      </c>
      <c r="AB94" s="79">
        <v>0</v>
      </c>
      <c r="AC94" s="78">
        <v>0</v>
      </c>
      <c r="AD94" s="79">
        <v>0</v>
      </c>
      <c r="AE94" s="77"/>
      <c r="AF94" s="79">
        <v>0</v>
      </c>
      <c r="AG94" s="78">
        <v>0</v>
      </c>
      <c r="AH94" s="79">
        <v>0</v>
      </c>
      <c r="AI94" s="79">
        <v>0</v>
      </c>
      <c r="AJ94" s="79">
        <v>0</v>
      </c>
      <c r="AK94" s="77"/>
      <c r="AL94" s="80"/>
      <c r="AN94" s="46">
        <f t="shared" si="44"/>
        <v>0</v>
      </c>
      <c r="AO94" s="46">
        <f t="shared" si="45"/>
        <v>0</v>
      </c>
    </row>
    <row r="95" spans="1:41" s="45" customFormat="1" ht="16" thickBot="1" x14ac:dyDescent="0.35">
      <c r="A95" s="153"/>
      <c r="B95" s="51" t="s">
        <v>10</v>
      </c>
      <c r="C95" s="77">
        <v>0</v>
      </c>
      <c r="D95" s="77"/>
      <c r="E95" s="77"/>
      <c r="F95" s="77"/>
      <c r="G95" s="79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80"/>
      <c r="V95" s="77"/>
      <c r="W95" s="77"/>
      <c r="X95" s="79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80"/>
      <c r="AN95" s="46">
        <f t="shared" si="44"/>
        <v>0</v>
      </c>
      <c r="AO95" s="46">
        <f t="shared" si="45"/>
        <v>0</v>
      </c>
    </row>
    <row r="96" spans="1:41" s="45" customFormat="1" ht="16" thickBot="1" x14ac:dyDescent="0.35">
      <c r="A96" s="153"/>
      <c r="B96" s="51" t="s">
        <v>7</v>
      </c>
      <c r="C96" s="77"/>
      <c r="D96" s="77"/>
      <c r="E96" s="79">
        <f>E95+E94</f>
        <v>0</v>
      </c>
      <c r="F96" s="79">
        <f>F95+F94</f>
        <v>30000</v>
      </c>
      <c r="G96" s="79">
        <f t="shared" ref="G96" si="62">G95+G94</f>
        <v>0</v>
      </c>
      <c r="H96" s="79">
        <f>H95+H94</f>
        <v>48000</v>
      </c>
      <c r="I96" s="77">
        <f>SUM(E96:H96)</f>
        <v>78000</v>
      </c>
      <c r="J96" s="79">
        <f>J95+J94</f>
        <v>0</v>
      </c>
      <c r="K96" s="79">
        <f>K95+K94</f>
        <v>82000</v>
      </c>
      <c r="L96" s="79">
        <f>L95+L94</f>
        <v>30000</v>
      </c>
      <c r="M96" s="79">
        <f>M95+M94</f>
        <v>64000</v>
      </c>
      <c r="N96" s="77">
        <f>SUM(J96:M96)</f>
        <v>176000</v>
      </c>
      <c r="O96" s="79">
        <f>O95+O94</f>
        <v>20000</v>
      </c>
      <c r="P96" s="79">
        <f>P95+P94</f>
        <v>0</v>
      </c>
      <c r="Q96" s="79">
        <f>Q95+Q94</f>
        <v>0</v>
      </c>
      <c r="R96" s="79">
        <f>R95+R94</f>
        <v>90000</v>
      </c>
      <c r="S96" s="79">
        <f>S95+S94</f>
        <v>0</v>
      </c>
      <c r="T96" s="77">
        <f>SUM(O96:S96)</f>
        <v>110000</v>
      </c>
      <c r="U96" s="80">
        <f>T96+N96+I96+D97</f>
        <v>486707</v>
      </c>
      <c r="V96" s="79">
        <f>V95+V94</f>
        <v>0</v>
      </c>
      <c r="W96" s="79">
        <f>W95+W94</f>
        <v>0</v>
      </c>
      <c r="X96" s="79">
        <f t="shared" ref="X96" si="63">X95+X94</f>
        <v>0</v>
      </c>
      <c r="Y96" s="79">
        <f>Y95+Y94</f>
        <v>0</v>
      </c>
      <c r="Z96" s="77">
        <f>SUM(V96:Y96)</f>
        <v>0</v>
      </c>
      <c r="AA96" s="79">
        <f>AA95+AA94</f>
        <v>0</v>
      </c>
      <c r="AB96" s="79">
        <f>AB95+AB94</f>
        <v>0</v>
      </c>
      <c r="AC96" s="79">
        <f>AC95+AC94</f>
        <v>0</v>
      </c>
      <c r="AD96" s="79">
        <f>AD95+AD94</f>
        <v>0</v>
      </c>
      <c r="AE96" s="77">
        <f>SUM(AA96:AD96)</f>
        <v>0</v>
      </c>
      <c r="AF96" s="79">
        <f>AF95+AF94</f>
        <v>0</v>
      </c>
      <c r="AG96" s="79">
        <f>AG95+AG94</f>
        <v>0</v>
      </c>
      <c r="AH96" s="79">
        <f>AH95+AH94</f>
        <v>0</v>
      </c>
      <c r="AI96" s="79">
        <f>AI95+AI94</f>
        <v>0</v>
      </c>
      <c r="AJ96" s="79">
        <f>AJ95+AJ94</f>
        <v>0</v>
      </c>
      <c r="AK96" s="77">
        <f>SUM(AF96:AJ96)</f>
        <v>0</v>
      </c>
      <c r="AL96" s="80">
        <f>AK96+AE96+Z96</f>
        <v>0</v>
      </c>
      <c r="AN96" s="46">
        <f t="shared" si="44"/>
        <v>0</v>
      </c>
      <c r="AO96" s="46">
        <f t="shared" si="45"/>
        <v>0</v>
      </c>
    </row>
    <row r="97" spans="1:41" s="45" customFormat="1" ht="16" thickBot="1" x14ac:dyDescent="0.35">
      <c r="A97" s="153"/>
      <c r="B97" s="51" t="s">
        <v>8</v>
      </c>
      <c r="C97" s="81">
        <v>15791</v>
      </c>
      <c r="D97" s="120">
        <v>122707</v>
      </c>
      <c r="E97" s="79">
        <f>E96-E93</f>
        <v>0</v>
      </c>
      <c r="F97" s="79">
        <f>E97+F96-F93</f>
        <v>0</v>
      </c>
      <c r="G97" s="79">
        <f>F97+G96-G93</f>
        <v>0</v>
      </c>
      <c r="H97" s="79">
        <f>F97+H96-H93</f>
        <v>0</v>
      </c>
      <c r="I97" s="77">
        <f>I96-I93</f>
        <v>0</v>
      </c>
      <c r="J97" s="79">
        <f>I97+J96-J93</f>
        <v>0</v>
      </c>
      <c r="K97" s="79">
        <f>J97+K96-K93</f>
        <v>-11439</v>
      </c>
      <c r="L97" s="79">
        <f>K97+L96-L93</f>
        <v>-21427</v>
      </c>
      <c r="M97" s="79">
        <f>L97+M96-M93</f>
        <v>24142</v>
      </c>
      <c r="N97" s="77">
        <f>I97+N96-N93</f>
        <v>24142</v>
      </c>
      <c r="O97" s="79">
        <f>N97+O96-O93</f>
        <v>13967</v>
      </c>
      <c r="P97" s="79">
        <f>O97+P96-P93</f>
        <v>-17132</v>
      </c>
      <c r="Q97" s="79">
        <f>P97+Q96-Q93</f>
        <v>-52459</v>
      </c>
      <c r="R97" s="79">
        <f t="shared" ref="R97:S97" si="64">Q97+R96-R93</f>
        <v>5508</v>
      </c>
      <c r="S97" s="79">
        <f t="shared" si="64"/>
        <v>-14791</v>
      </c>
      <c r="T97" s="77">
        <f>N97+T96-T93</f>
        <v>-14791</v>
      </c>
      <c r="U97" s="80">
        <f>U96-U93</f>
        <v>-14791</v>
      </c>
      <c r="V97" s="79">
        <f>U97+V96-V93</f>
        <v>-32876</v>
      </c>
      <c r="W97" s="79">
        <f>V97+W96-W93</f>
        <v>-48000</v>
      </c>
      <c r="X97" s="79">
        <f>W97+X96-X93</f>
        <v>-65600</v>
      </c>
      <c r="Y97" s="79">
        <f>W97+Y96-Y93</f>
        <v>-55882</v>
      </c>
      <c r="Z97" s="77">
        <f>T97+Z96-Z93</f>
        <v>-73482</v>
      </c>
      <c r="AA97" s="79">
        <f>Z97+AA96-AA93</f>
        <v>-83139</v>
      </c>
      <c r="AB97" s="79">
        <f>AA97+AB96-AB93</f>
        <v>-87214</v>
      </c>
      <c r="AC97" s="79">
        <f>AB97+AC96-AC93</f>
        <v>-92471</v>
      </c>
      <c r="AD97" s="79">
        <f>AC97+AD96-AD93</f>
        <v>-93501</v>
      </c>
      <c r="AE97" s="77">
        <f>Z97+AE96-AE93</f>
        <v>-93501</v>
      </c>
      <c r="AF97" s="79">
        <f>AE97+AF96-AF93</f>
        <v>-94699</v>
      </c>
      <c r="AG97" s="79">
        <f>AF97+AG96-AG93</f>
        <v>-95035</v>
      </c>
      <c r="AH97" s="79">
        <f>AG97+AH96-AH93</f>
        <v>-95375</v>
      </c>
      <c r="AI97" s="79">
        <f t="shared" ref="AI97:AJ97" si="65">AH97+AI96-AI93</f>
        <v>-95635</v>
      </c>
      <c r="AJ97" s="79">
        <f t="shared" si="65"/>
        <v>-95635</v>
      </c>
      <c r="AK97" s="77">
        <f>AE97+AK96-AK93</f>
        <v>-95635</v>
      </c>
      <c r="AL97" s="80">
        <f>T97+AL96-AL93</f>
        <v>-95635</v>
      </c>
      <c r="AN97" s="46">
        <f t="shared" si="44"/>
        <v>0</v>
      </c>
      <c r="AO97" s="46">
        <f t="shared" si="45"/>
        <v>0</v>
      </c>
    </row>
    <row r="98" spans="1:41" s="45" customFormat="1" ht="16" thickBot="1" x14ac:dyDescent="0.35">
      <c r="A98" s="70"/>
      <c r="B98" s="51" t="s">
        <v>9</v>
      </c>
      <c r="C98" s="85"/>
      <c r="D98" s="85"/>
      <c r="E98" s="82" t="e">
        <f>E97/(SUM(F93+H93+#REF!+G93)/20)*1000</f>
        <v>#REF!</v>
      </c>
      <c r="F98" s="82" t="e">
        <f>F97/(SUM(G93+#REF!+J93+H93)/20)*1000</f>
        <v>#REF!</v>
      </c>
      <c r="G98" s="82" t="e">
        <f>G97/(SUM(H93+K93+J93+#REF!)/20)*1000</f>
        <v>#REF!</v>
      </c>
      <c r="H98" s="82" t="e">
        <f>H97/(SUM(#REF!+J93+K93+L93)/20)*1000</f>
        <v>#REF!</v>
      </c>
      <c r="I98" s="83"/>
      <c r="J98" s="82">
        <f>J97/(SUM(K93+L93+M93+O93)/20)*1000</f>
        <v>0</v>
      </c>
      <c r="K98" s="82">
        <f>K97/(SUM(L93+M93+O93+P93)/20)*1000</f>
        <v>-1911.3899726801067</v>
      </c>
      <c r="L98" s="82">
        <f>L97/(SUM(M93+O93+P93+Q93)/20)*1000</f>
        <v>-3725.3981500799778</v>
      </c>
      <c r="M98" s="82">
        <f>M97/(SUM(O93+P93+Q93+R93)/20)*1000</f>
        <v>3753.5954724256421</v>
      </c>
      <c r="N98" s="83"/>
      <c r="O98" s="82">
        <f>O97/(SUM(P93+Q93+R93+S93)/20)*1000</f>
        <v>2352.178379561798</v>
      </c>
      <c r="P98" s="82" t="e">
        <f>P97/(SUM(Q93+R93+#REF!+S93)/20)*1000</f>
        <v>#REF!</v>
      </c>
      <c r="Q98" s="82" t="e">
        <f>Q97/(SUM(R93+S93+#REF!+#REF!)/20)*1000</f>
        <v>#REF!</v>
      </c>
      <c r="R98" s="82" t="e">
        <f>R97/(SUM(S93+#REF!+#REF!+#REF!)/20)*1000</f>
        <v>#REF!</v>
      </c>
      <c r="S98" s="82" t="e">
        <f>S97/(SUM(#REF!+#REF!+#REF!+#REF!)/20)*1000</f>
        <v>#REF!</v>
      </c>
      <c r="T98" s="83"/>
      <c r="U98" s="84"/>
      <c r="V98" s="82" t="e">
        <f>V97/(SUM(W93+Y93+#REF!+X93)/20)*1000</f>
        <v>#REF!</v>
      </c>
      <c r="W98" s="82" t="e">
        <f>W97/(SUM(X93+#REF!+AA93+Y93)/20)*1000</f>
        <v>#REF!</v>
      </c>
      <c r="X98" s="82" t="e">
        <f>X97/(SUM(Y93+AB93+AA93+#REF!)/20)*1000</f>
        <v>#REF!</v>
      </c>
      <c r="Y98" s="82" t="e">
        <f>Y97/(SUM(#REF!+AA93+AB93+AC93)/20)*1000</f>
        <v>#REF!</v>
      </c>
      <c r="Z98" s="83"/>
      <c r="AA98" s="82">
        <f>AA97/(SUM(AB93+AC93+AD93+AF93)/20)*1000</f>
        <v>-143839.10034602074</v>
      </c>
      <c r="AB98" s="82">
        <f>AB97/(SUM(AC93+AD93+AF93+AG93)/20)*1000</f>
        <v>-223025.18859480883</v>
      </c>
      <c r="AC98" s="82">
        <f>AC97/(SUM(AD93+AF93+AG93+AH93)/20)*1000</f>
        <v>-636852.61707988987</v>
      </c>
      <c r="AD98" s="82">
        <f>AD97/(SUM(AF93+AG93+AH93+AI93)/20)*1000</f>
        <v>-876298.03186504217</v>
      </c>
      <c r="AE98" s="83"/>
      <c r="AF98" s="82">
        <f>AF97/(SUM(AG93+AH93+AI93+AJ93)/20)*1000</f>
        <v>-2023482.905982906</v>
      </c>
      <c r="AG98" s="82" t="e">
        <f>AG97/(SUM(AH93+AI93+#REF!+AJ93)/20)*1000</f>
        <v>#REF!</v>
      </c>
      <c r="AH98" s="82" t="e">
        <f>AH97/(SUM(AI93+AJ93+#REF!+#REF!)/20)*1000</f>
        <v>#REF!</v>
      </c>
      <c r="AI98" s="82" t="e">
        <f>AI97/(SUM(AJ93+#REF!+#REF!+#REF!)/20)*1000</f>
        <v>#REF!</v>
      </c>
      <c r="AJ98" s="82" t="e">
        <f>AJ97/(SUM(#REF!+#REF!+#REF!+#REF!)/20)*1000</f>
        <v>#REF!</v>
      </c>
      <c r="AK98" s="83"/>
      <c r="AL98" s="84"/>
      <c r="AN98" s="46">
        <f t="shared" si="44"/>
        <v>0</v>
      </c>
      <c r="AO98" s="46">
        <f t="shared" si="45"/>
        <v>0</v>
      </c>
    </row>
    <row r="99" spans="1:41" s="45" customFormat="1" ht="16" thickBot="1" x14ac:dyDescent="0.35">
      <c r="A99" s="153" t="s">
        <v>92</v>
      </c>
      <c r="B99" s="148" t="s">
        <v>5</v>
      </c>
      <c r="C99" s="77"/>
      <c r="D99" s="77"/>
      <c r="E99" s="78"/>
      <c r="F99" s="78">
        <v>6000</v>
      </c>
      <c r="G99" s="78"/>
      <c r="H99" s="78"/>
      <c r="I99" s="77">
        <f>SUM(E99:H99)</f>
        <v>6000</v>
      </c>
      <c r="J99" s="78"/>
      <c r="K99" s="79">
        <v>-8036</v>
      </c>
      <c r="L99" s="78">
        <v>1326</v>
      </c>
      <c r="M99" s="79">
        <v>558</v>
      </c>
      <c r="N99" s="77">
        <f>SUM(J99:M99)</f>
        <v>-6152</v>
      </c>
      <c r="O99" s="79">
        <v>969</v>
      </c>
      <c r="P99" s="78">
        <v>985</v>
      </c>
      <c r="Q99" s="78">
        <v>984</v>
      </c>
      <c r="R99" s="78">
        <v>845</v>
      </c>
      <c r="S99" s="78">
        <v>640</v>
      </c>
      <c r="T99" s="77">
        <f>SUM(O99:S99)</f>
        <v>4423</v>
      </c>
      <c r="U99" s="80">
        <f>T99+N99+I99+D103</f>
        <v>22466</v>
      </c>
      <c r="V99" s="78">
        <v>558</v>
      </c>
      <c r="W99" s="78">
        <v>560</v>
      </c>
      <c r="X99" s="78">
        <v>718</v>
      </c>
      <c r="Y99" s="78">
        <v>112</v>
      </c>
      <c r="Z99" s="77">
        <f>SUM(V99:Y99)</f>
        <v>1948</v>
      </c>
      <c r="AA99" s="78">
        <v>162</v>
      </c>
      <c r="AB99" s="79">
        <v>164</v>
      </c>
      <c r="AC99" s="78">
        <v>207</v>
      </c>
      <c r="AD99" s="79">
        <v>10</v>
      </c>
      <c r="AE99" s="77">
        <f>SUM(AA99:AD99)</f>
        <v>543</v>
      </c>
      <c r="AF99" s="79">
        <v>20</v>
      </c>
      <c r="AG99" s="78">
        <v>16</v>
      </c>
      <c r="AH99" s="78">
        <v>14</v>
      </c>
      <c r="AI99" s="78">
        <v>10</v>
      </c>
      <c r="AJ99" s="78">
        <v>0</v>
      </c>
      <c r="AK99" s="77">
        <f>SUM(AF99:AJ99)</f>
        <v>60</v>
      </c>
      <c r="AL99" s="80">
        <f>AK99+AE99+Z99</f>
        <v>2551</v>
      </c>
      <c r="AM99" s="45">
        <v>64</v>
      </c>
      <c r="AN99" s="46">
        <f t="shared" si="44"/>
        <v>1437824</v>
      </c>
      <c r="AO99" s="46">
        <f t="shared" si="45"/>
        <v>163264</v>
      </c>
    </row>
    <row r="100" spans="1:41" s="45" customFormat="1" ht="16" thickBot="1" x14ac:dyDescent="0.35">
      <c r="A100" s="153"/>
      <c r="B100" s="148" t="s">
        <v>6</v>
      </c>
      <c r="C100" s="77"/>
      <c r="D100" s="77"/>
      <c r="E100" s="78"/>
      <c r="F100" s="79">
        <v>6000</v>
      </c>
      <c r="G100" s="79"/>
      <c r="H100" s="78"/>
      <c r="I100" s="77"/>
      <c r="J100" s="79"/>
      <c r="K100" s="79">
        <v>0</v>
      </c>
      <c r="L100" s="78">
        <v>0</v>
      </c>
      <c r="M100" s="79">
        <v>6000</v>
      </c>
      <c r="N100" s="77"/>
      <c r="O100" s="79">
        <v>0</v>
      </c>
      <c r="P100" s="78">
        <v>0</v>
      </c>
      <c r="Q100" s="79">
        <v>0</v>
      </c>
      <c r="R100" s="79">
        <v>0</v>
      </c>
      <c r="S100" s="79">
        <v>0</v>
      </c>
      <c r="T100" s="77"/>
      <c r="U100" s="80"/>
      <c r="V100" s="78">
        <v>0</v>
      </c>
      <c r="W100" s="79">
        <v>0</v>
      </c>
      <c r="X100" s="79">
        <v>0</v>
      </c>
      <c r="Y100" s="78">
        <v>0</v>
      </c>
      <c r="Z100" s="77"/>
      <c r="AA100" s="79">
        <v>0</v>
      </c>
      <c r="AB100" s="79">
        <v>0</v>
      </c>
      <c r="AC100" s="78">
        <v>0</v>
      </c>
      <c r="AD100" s="79">
        <v>0</v>
      </c>
      <c r="AE100" s="77"/>
      <c r="AF100" s="79">
        <v>0</v>
      </c>
      <c r="AG100" s="78">
        <v>0</v>
      </c>
      <c r="AH100" s="79">
        <v>0</v>
      </c>
      <c r="AI100" s="79">
        <v>0</v>
      </c>
      <c r="AJ100" s="79">
        <v>0</v>
      </c>
      <c r="AK100" s="77"/>
      <c r="AL100" s="80"/>
      <c r="AN100" s="46">
        <f t="shared" si="44"/>
        <v>0</v>
      </c>
      <c r="AO100" s="46">
        <f t="shared" si="45"/>
        <v>0</v>
      </c>
    </row>
    <row r="101" spans="1:41" s="45" customFormat="1" ht="16" thickBot="1" x14ac:dyDescent="0.35">
      <c r="A101" s="153"/>
      <c r="B101" s="148" t="s">
        <v>10</v>
      </c>
      <c r="C101" s="77">
        <v>0</v>
      </c>
      <c r="D101" s="77"/>
      <c r="E101" s="77"/>
      <c r="F101" s="77"/>
      <c r="G101" s="79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80"/>
      <c r="V101" s="77"/>
      <c r="W101" s="77"/>
      <c r="X101" s="79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80"/>
      <c r="AN101" s="46">
        <f t="shared" si="44"/>
        <v>0</v>
      </c>
      <c r="AO101" s="46">
        <f t="shared" si="45"/>
        <v>0</v>
      </c>
    </row>
    <row r="102" spans="1:41" s="45" customFormat="1" ht="16" thickBot="1" x14ac:dyDescent="0.35">
      <c r="A102" s="153"/>
      <c r="B102" s="148" t="s">
        <v>7</v>
      </c>
      <c r="C102" s="77"/>
      <c r="D102" s="77"/>
      <c r="E102" s="79">
        <f>E101+E100</f>
        <v>0</v>
      </c>
      <c r="F102" s="79">
        <f>F101+F100</f>
        <v>6000</v>
      </c>
      <c r="G102" s="79">
        <f t="shared" ref="G102" si="66">G101+G100</f>
        <v>0</v>
      </c>
      <c r="H102" s="79">
        <f>H101+H100</f>
        <v>0</v>
      </c>
      <c r="I102" s="77">
        <f>SUM(E102:H102)</f>
        <v>6000</v>
      </c>
      <c r="J102" s="79">
        <f>J101+J100</f>
        <v>0</v>
      </c>
      <c r="K102" s="79">
        <f>K101+K100</f>
        <v>0</v>
      </c>
      <c r="L102" s="79">
        <f>L101+L100</f>
        <v>0</v>
      </c>
      <c r="M102" s="79">
        <f>M101+M100</f>
        <v>6000</v>
      </c>
      <c r="N102" s="77">
        <f>SUM(J102:M102)</f>
        <v>6000</v>
      </c>
      <c r="O102" s="79">
        <f>O101+O100</f>
        <v>0</v>
      </c>
      <c r="P102" s="79">
        <f>P101+P100</f>
        <v>0</v>
      </c>
      <c r="Q102" s="79">
        <f>Q101+Q100</f>
        <v>0</v>
      </c>
      <c r="R102" s="79">
        <f>R101+R100</f>
        <v>0</v>
      </c>
      <c r="S102" s="79">
        <f>S101+S100</f>
        <v>0</v>
      </c>
      <c r="T102" s="77">
        <f>SUM(O102:S102)</f>
        <v>0</v>
      </c>
      <c r="U102" s="80">
        <f>T102+N102+I102+D103</f>
        <v>30195</v>
      </c>
      <c r="V102" s="79">
        <f>V101+V100</f>
        <v>0</v>
      </c>
      <c r="W102" s="79">
        <f>W101+W100</f>
        <v>0</v>
      </c>
      <c r="X102" s="79">
        <f t="shared" ref="X102" si="67">X101+X100</f>
        <v>0</v>
      </c>
      <c r="Y102" s="79">
        <f>Y101+Y100</f>
        <v>0</v>
      </c>
      <c r="Z102" s="77">
        <f>SUM(V102:Y102)</f>
        <v>0</v>
      </c>
      <c r="AA102" s="79">
        <f>AA101+AA100</f>
        <v>0</v>
      </c>
      <c r="AB102" s="79">
        <f>AB101+AB100</f>
        <v>0</v>
      </c>
      <c r="AC102" s="79">
        <f>AC101+AC100</f>
        <v>0</v>
      </c>
      <c r="AD102" s="79">
        <f>AD101+AD100</f>
        <v>0</v>
      </c>
      <c r="AE102" s="77">
        <f>SUM(AA102:AD102)</f>
        <v>0</v>
      </c>
      <c r="AF102" s="79">
        <f>AF101+AF100</f>
        <v>0</v>
      </c>
      <c r="AG102" s="79">
        <f>AG101+AG100</f>
        <v>0</v>
      </c>
      <c r="AH102" s="79">
        <f>AH101+AH100</f>
        <v>0</v>
      </c>
      <c r="AI102" s="79">
        <f>AI101+AI100</f>
        <v>0</v>
      </c>
      <c r="AJ102" s="79">
        <f>AJ101+AJ100</f>
        <v>0</v>
      </c>
      <c r="AK102" s="77">
        <f>SUM(AF102:AJ102)</f>
        <v>0</v>
      </c>
      <c r="AL102" s="80">
        <f>AK102+AE102+Z102</f>
        <v>0</v>
      </c>
      <c r="AN102" s="46">
        <f t="shared" si="44"/>
        <v>0</v>
      </c>
      <c r="AO102" s="46">
        <f t="shared" si="45"/>
        <v>0</v>
      </c>
    </row>
    <row r="103" spans="1:41" s="45" customFormat="1" ht="16" thickBot="1" x14ac:dyDescent="0.35">
      <c r="A103" s="153"/>
      <c r="B103" s="148" t="s">
        <v>8</v>
      </c>
      <c r="C103" s="81">
        <v>12616</v>
      </c>
      <c r="D103" s="120">
        <v>18195</v>
      </c>
      <c r="E103" s="79">
        <f>E102-E99</f>
        <v>0</v>
      </c>
      <c r="F103" s="79">
        <f>E103+F102-F99</f>
        <v>0</v>
      </c>
      <c r="G103" s="79">
        <f>F103+G102-G99</f>
        <v>0</v>
      </c>
      <c r="H103" s="79">
        <f>F103+H102-H99</f>
        <v>0</v>
      </c>
      <c r="I103" s="77">
        <f>I102-I99</f>
        <v>0</v>
      </c>
      <c r="J103" s="79">
        <f>I103+J102-J99</f>
        <v>0</v>
      </c>
      <c r="K103" s="79">
        <f>J103+K102-K99</f>
        <v>8036</v>
      </c>
      <c r="L103" s="79">
        <f>K103+L102-L99</f>
        <v>6710</v>
      </c>
      <c r="M103" s="79">
        <f>L103+M102-M99</f>
        <v>12152</v>
      </c>
      <c r="N103" s="77">
        <f>I103+N102-N99</f>
        <v>12152</v>
      </c>
      <c r="O103" s="79">
        <f>N103+O102-O99</f>
        <v>11183</v>
      </c>
      <c r="P103" s="79">
        <f>O103+P102-P99</f>
        <v>10198</v>
      </c>
      <c r="Q103" s="79">
        <f>P103+Q102-Q99</f>
        <v>9214</v>
      </c>
      <c r="R103" s="79">
        <f t="shared" ref="R103:S103" si="68">Q103+R102-R99</f>
        <v>8369</v>
      </c>
      <c r="S103" s="79">
        <f t="shared" si="68"/>
        <v>7729</v>
      </c>
      <c r="T103" s="77">
        <f>N103+T102-T99</f>
        <v>7729</v>
      </c>
      <c r="U103" s="80">
        <f>U102-U99</f>
        <v>7729</v>
      </c>
      <c r="V103" s="79">
        <f>U103+V102-V99</f>
        <v>7171</v>
      </c>
      <c r="W103" s="79">
        <f>V103+W102-W99</f>
        <v>6611</v>
      </c>
      <c r="X103" s="79">
        <f>W103+X102-X99</f>
        <v>5893</v>
      </c>
      <c r="Y103" s="79">
        <f>W103+Y102-Y99</f>
        <v>6499</v>
      </c>
      <c r="Z103" s="77">
        <f>T103+Z102-Z99</f>
        <v>5781</v>
      </c>
      <c r="AA103" s="79">
        <f>Z103+AA102-AA99</f>
        <v>5619</v>
      </c>
      <c r="AB103" s="79">
        <f>AA103+AB102-AB99</f>
        <v>5455</v>
      </c>
      <c r="AC103" s="79">
        <f>AB103+AC102-AC99</f>
        <v>5248</v>
      </c>
      <c r="AD103" s="79">
        <f>AC103+AD102-AD99</f>
        <v>5238</v>
      </c>
      <c r="AE103" s="77">
        <f>Z103+AE102-AE99</f>
        <v>5238</v>
      </c>
      <c r="AF103" s="79">
        <f>AE103+AF102-AF99</f>
        <v>5218</v>
      </c>
      <c r="AG103" s="79">
        <f>AF103+AG102-AG99</f>
        <v>5202</v>
      </c>
      <c r="AH103" s="79">
        <f>AG103+AH102-AH99</f>
        <v>5188</v>
      </c>
      <c r="AI103" s="79">
        <f t="shared" ref="AI103:AJ103" si="69">AH103+AI102-AI99</f>
        <v>5178</v>
      </c>
      <c r="AJ103" s="79">
        <f t="shared" si="69"/>
        <v>5178</v>
      </c>
      <c r="AK103" s="77">
        <f>AE103+AK102-AK99</f>
        <v>5178</v>
      </c>
      <c r="AL103" s="80">
        <f>T103+AL102-AL99</f>
        <v>5178</v>
      </c>
      <c r="AN103" s="46">
        <f t="shared" si="44"/>
        <v>0</v>
      </c>
      <c r="AO103" s="46">
        <f t="shared" si="45"/>
        <v>0</v>
      </c>
    </row>
    <row r="104" spans="1:41" s="45" customFormat="1" ht="16" thickBot="1" x14ac:dyDescent="0.35">
      <c r="A104" s="149"/>
      <c r="B104" s="148" t="s">
        <v>9</v>
      </c>
      <c r="C104" s="85"/>
      <c r="D104" s="85"/>
      <c r="E104" s="82" t="e">
        <f>E103/(SUM(F99+H99+#REF!+G99)/20)*1000</f>
        <v>#REF!</v>
      </c>
      <c r="F104" s="82" t="e">
        <f>F103/(SUM(G99+#REF!+J99+H99)/20)*1000</f>
        <v>#REF!</v>
      </c>
      <c r="G104" s="82" t="e">
        <f>G103/(SUM(H99+K99+J99+#REF!)/20)*1000</f>
        <v>#REF!</v>
      </c>
      <c r="H104" s="82" t="e">
        <f>H103/(SUM(#REF!+J99+K99+L99)/20)*1000</f>
        <v>#REF!</v>
      </c>
      <c r="I104" s="83"/>
      <c r="J104" s="82">
        <f>J103/(SUM(K99+L99+M99+O99)/20)*1000</f>
        <v>0</v>
      </c>
      <c r="K104" s="82">
        <f>K103/(SUM(L99+M99+O99+P99)/20)*1000</f>
        <v>41875.977071391346</v>
      </c>
      <c r="L104" s="82">
        <f>L103/(SUM(M99+O99+P99+Q99)/20)*1000</f>
        <v>38386.727688787185</v>
      </c>
      <c r="M104" s="82">
        <f>M103/(SUM(O99+P99+Q99+R99)/20)*1000</f>
        <v>64245.307956648161</v>
      </c>
      <c r="N104" s="83"/>
      <c r="O104" s="82">
        <f>O103/(SUM(P99+Q99+R99+S99)/20)*1000</f>
        <v>64753.908511870293</v>
      </c>
      <c r="P104" s="82" t="e">
        <f>P103/(SUM(Q99+R99+#REF!+S99)/20)*1000</f>
        <v>#REF!</v>
      </c>
      <c r="Q104" s="82" t="e">
        <f>Q103/(SUM(R99+S99+#REF!+#REF!)/20)*1000</f>
        <v>#REF!</v>
      </c>
      <c r="R104" s="82" t="e">
        <f>R103/(SUM(S99+#REF!+#REF!+#REF!)/20)*1000</f>
        <v>#REF!</v>
      </c>
      <c r="S104" s="82" t="e">
        <f>S103/(SUM(#REF!+#REF!+#REF!+#REF!)/20)*1000</f>
        <v>#REF!</v>
      </c>
      <c r="T104" s="83"/>
      <c r="U104" s="84"/>
      <c r="V104" s="82" t="e">
        <f>V103/(SUM(W99+Y99+#REF!+X99)/20)*1000</f>
        <v>#REF!</v>
      </c>
      <c r="W104" s="82" t="e">
        <f>W103/(SUM(X99+#REF!+AA99+Y99)/20)*1000</f>
        <v>#REF!</v>
      </c>
      <c r="X104" s="82" t="e">
        <f>X103/(SUM(Y99+AB99+AA99+#REF!)/20)*1000</f>
        <v>#REF!</v>
      </c>
      <c r="Y104" s="82" t="e">
        <f>Y103/(SUM(#REF!+AA99+AB99+AC99)/20)*1000</f>
        <v>#REF!</v>
      </c>
      <c r="Z104" s="83"/>
      <c r="AA104" s="82">
        <f>AA103/(SUM(AB99+AC99+AD99+AF99)/20)*1000</f>
        <v>280249.37655860349</v>
      </c>
      <c r="AB104" s="82">
        <f>AB103/(SUM(AC99+AD99+AF99+AG99)/20)*1000</f>
        <v>431225.29644268774</v>
      </c>
      <c r="AC104" s="82">
        <f>AC103/(SUM(AD99+AF99+AG99+AH99)/20)*1000</f>
        <v>1749333.3333333333</v>
      </c>
      <c r="AD104" s="82">
        <f>AD103/(SUM(AF99+AG99+AH99+AI99)/20)*1000</f>
        <v>1746000</v>
      </c>
      <c r="AE104" s="83"/>
      <c r="AF104" s="82">
        <f>AF103/(SUM(AG99+AH99+AI99+AJ99)/20)*1000</f>
        <v>2609000</v>
      </c>
      <c r="AG104" s="82" t="e">
        <f>AG103/(SUM(AH99+AI99+#REF!+AJ99)/20)*1000</f>
        <v>#REF!</v>
      </c>
      <c r="AH104" s="82" t="e">
        <f>AH103/(SUM(AI99+AJ99+#REF!+#REF!)/20)*1000</f>
        <v>#REF!</v>
      </c>
      <c r="AI104" s="82" t="e">
        <f>AI103/(SUM(AJ99+#REF!+#REF!+#REF!)/20)*1000</f>
        <v>#REF!</v>
      </c>
      <c r="AJ104" s="82" t="e">
        <f>AJ103/(SUM(#REF!+#REF!+#REF!+#REF!)/20)*1000</f>
        <v>#REF!</v>
      </c>
      <c r="AK104" s="83"/>
      <c r="AL104" s="84"/>
      <c r="AN104" s="46">
        <f t="shared" si="44"/>
        <v>0</v>
      </c>
      <c r="AO104" s="46">
        <f t="shared" si="45"/>
        <v>0</v>
      </c>
    </row>
    <row r="105" spans="1:41" s="45" customFormat="1" ht="16" thickBot="1" x14ac:dyDescent="0.35">
      <c r="A105" s="153" t="s">
        <v>93</v>
      </c>
      <c r="B105" s="148" t="s">
        <v>5</v>
      </c>
      <c r="C105" s="77"/>
      <c r="D105" s="77"/>
      <c r="E105" s="78"/>
      <c r="F105" s="78"/>
      <c r="G105" s="78"/>
      <c r="H105" s="78"/>
      <c r="I105" s="77">
        <f>SUM(E105:H105)</f>
        <v>0</v>
      </c>
      <c r="J105" s="78">
        <v>166</v>
      </c>
      <c r="K105" s="79">
        <v>-6483</v>
      </c>
      <c r="L105" s="78">
        <v>133</v>
      </c>
      <c r="M105" s="79">
        <v>44</v>
      </c>
      <c r="N105" s="77">
        <f>SUM(J105:M105)</f>
        <v>-6140</v>
      </c>
      <c r="O105" s="79">
        <v>76</v>
      </c>
      <c r="P105" s="78">
        <v>76</v>
      </c>
      <c r="Q105" s="78">
        <v>76</v>
      </c>
      <c r="R105" s="78">
        <v>64</v>
      </c>
      <c r="S105" s="78">
        <v>100</v>
      </c>
      <c r="T105" s="77">
        <f>SUM(O105:S105)</f>
        <v>392</v>
      </c>
      <c r="U105" s="80">
        <f>T105+N105+I105+D109</f>
        <v>3170</v>
      </c>
      <c r="V105" s="78">
        <v>92</v>
      </c>
      <c r="W105" s="78">
        <v>100</v>
      </c>
      <c r="X105" s="78">
        <v>128</v>
      </c>
      <c r="Y105" s="78">
        <v>4</v>
      </c>
      <c r="Z105" s="77">
        <f>SUM(V105:Y105)</f>
        <v>324</v>
      </c>
      <c r="AA105" s="78">
        <v>6</v>
      </c>
      <c r="AB105" s="79">
        <v>6</v>
      </c>
      <c r="AC105" s="78">
        <v>8</v>
      </c>
      <c r="AD105" s="79">
        <v>0</v>
      </c>
      <c r="AE105" s="77">
        <f>SUM(AA105:AD105)</f>
        <v>20</v>
      </c>
      <c r="AF105" s="79">
        <v>0</v>
      </c>
      <c r="AG105" s="78">
        <v>0</v>
      </c>
      <c r="AH105" s="78">
        <v>0</v>
      </c>
      <c r="AI105" s="78">
        <v>0</v>
      </c>
      <c r="AJ105" s="78">
        <v>0</v>
      </c>
      <c r="AK105" s="77">
        <f>SUM(AF105:AJ105)</f>
        <v>0</v>
      </c>
      <c r="AL105" s="80">
        <f>AK105+AE105+Z105</f>
        <v>344</v>
      </c>
      <c r="AM105" s="45">
        <v>128</v>
      </c>
      <c r="AN105" s="46">
        <f t="shared" si="44"/>
        <v>405760</v>
      </c>
      <c r="AO105" s="46">
        <f t="shared" si="45"/>
        <v>44032</v>
      </c>
    </row>
    <row r="106" spans="1:41" s="45" customFormat="1" ht="16" thickBot="1" x14ac:dyDescent="0.35">
      <c r="A106" s="153"/>
      <c r="B106" s="148" t="s">
        <v>6</v>
      </c>
      <c r="C106" s="77"/>
      <c r="D106" s="77"/>
      <c r="E106" s="78"/>
      <c r="F106" s="79"/>
      <c r="G106" s="79"/>
      <c r="H106" s="78"/>
      <c r="I106" s="77"/>
      <c r="J106" s="79">
        <v>166</v>
      </c>
      <c r="K106" s="79">
        <v>0</v>
      </c>
      <c r="L106" s="78">
        <v>0</v>
      </c>
      <c r="M106" s="79">
        <v>1000</v>
      </c>
      <c r="N106" s="77"/>
      <c r="O106" s="79">
        <v>0</v>
      </c>
      <c r="P106" s="78">
        <v>0</v>
      </c>
      <c r="Q106" s="79">
        <v>0</v>
      </c>
      <c r="R106" s="79">
        <v>0</v>
      </c>
      <c r="S106" s="79">
        <v>0</v>
      </c>
      <c r="T106" s="77"/>
      <c r="U106" s="80"/>
      <c r="V106" s="78">
        <v>0</v>
      </c>
      <c r="W106" s="79">
        <v>0</v>
      </c>
      <c r="X106" s="79">
        <v>0</v>
      </c>
      <c r="Y106" s="78">
        <v>0</v>
      </c>
      <c r="Z106" s="77"/>
      <c r="AA106" s="79">
        <v>0</v>
      </c>
      <c r="AB106" s="79">
        <v>0</v>
      </c>
      <c r="AC106" s="78">
        <v>0</v>
      </c>
      <c r="AD106" s="79">
        <v>0</v>
      </c>
      <c r="AE106" s="77"/>
      <c r="AF106" s="79">
        <v>0</v>
      </c>
      <c r="AG106" s="78">
        <v>0</v>
      </c>
      <c r="AH106" s="79">
        <v>0</v>
      </c>
      <c r="AI106" s="79">
        <v>0</v>
      </c>
      <c r="AJ106" s="79">
        <v>0</v>
      </c>
      <c r="AK106" s="77"/>
      <c r="AL106" s="80"/>
      <c r="AN106" s="46">
        <f t="shared" si="44"/>
        <v>0</v>
      </c>
      <c r="AO106" s="46">
        <f t="shared" si="45"/>
        <v>0</v>
      </c>
    </row>
    <row r="107" spans="1:41" s="45" customFormat="1" ht="16" thickBot="1" x14ac:dyDescent="0.35">
      <c r="A107" s="153"/>
      <c r="B107" s="148" t="s">
        <v>10</v>
      </c>
      <c r="C107" s="77">
        <v>0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80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80"/>
      <c r="AN107" s="46">
        <f t="shared" si="44"/>
        <v>0</v>
      </c>
      <c r="AO107" s="46">
        <f t="shared" si="45"/>
        <v>0</v>
      </c>
    </row>
    <row r="108" spans="1:41" s="45" customFormat="1" ht="16" thickBot="1" x14ac:dyDescent="0.35">
      <c r="A108" s="153"/>
      <c r="B108" s="148" t="s">
        <v>7</v>
      </c>
      <c r="C108" s="77"/>
      <c r="D108" s="77"/>
      <c r="E108" s="79">
        <f>E107+E106</f>
        <v>0</v>
      </c>
      <c r="F108" s="79">
        <f>F107+F106</f>
        <v>0</v>
      </c>
      <c r="G108" s="79">
        <f t="shared" ref="G108" si="70">G107+G106</f>
        <v>0</v>
      </c>
      <c r="H108" s="79">
        <f>H107+H106</f>
        <v>0</v>
      </c>
      <c r="I108" s="77">
        <f>SUM(E108:H108)</f>
        <v>0</v>
      </c>
      <c r="J108" s="79">
        <f>J107+J106</f>
        <v>166</v>
      </c>
      <c r="K108" s="79">
        <f>K107+K106</f>
        <v>0</v>
      </c>
      <c r="L108" s="79">
        <f>L107+L106</f>
        <v>0</v>
      </c>
      <c r="M108" s="79">
        <f>M107+M106</f>
        <v>1000</v>
      </c>
      <c r="N108" s="77">
        <f>SUM(J108:M108)</f>
        <v>1166</v>
      </c>
      <c r="O108" s="79">
        <f>O107+O106</f>
        <v>0</v>
      </c>
      <c r="P108" s="79">
        <f>P107+P106</f>
        <v>0</v>
      </c>
      <c r="Q108" s="79">
        <f>Q107+Q106</f>
        <v>0</v>
      </c>
      <c r="R108" s="79">
        <f>R107+R106</f>
        <v>0</v>
      </c>
      <c r="S108" s="79">
        <f>S107+S106</f>
        <v>0</v>
      </c>
      <c r="T108" s="77">
        <f>SUM(O108:S108)</f>
        <v>0</v>
      </c>
      <c r="U108" s="80">
        <f>T108+N108+I108+D109</f>
        <v>10084</v>
      </c>
      <c r="V108" s="79">
        <f>V107+V106</f>
        <v>0</v>
      </c>
      <c r="W108" s="79">
        <f>W107+W106</f>
        <v>0</v>
      </c>
      <c r="X108" s="79">
        <f t="shared" ref="X108" si="71">X107+X106</f>
        <v>0</v>
      </c>
      <c r="Y108" s="79">
        <f>Y107+Y106</f>
        <v>0</v>
      </c>
      <c r="Z108" s="77">
        <f>SUM(V108:Y108)</f>
        <v>0</v>
      </c>
      <c r="AA108" s="79">
        <f>AA107+AA106</f>
        <v>0</v>
      </c>
      <c r="AB108" s="79">
        <f>AB107+AB106</f>
        <v>0</v>
      </c>
      <c r="AC108" s="79">
        <f>AC107+AC106</f>
        <v>0</v>
      </c>
      <c r="AD108" s="79">
        <f>AD107+AD106</f>
        <v>0</v>
      </c>
      <c r="AE108" s="77">
        <f>SUM(AA108:AD108)</f>
        <v>0</v>
      </c>
      <c r="AF108" s="79">
        <f>AF107+AF106</f>
        <v>0</v>
      </c>
      <c r="AG108" s="79">
        <f>AG107+AG106</f>
        <v>0</v>
      </c>
      <c r="AH108" s="79">
        <f>AH107+AH106</f>
        <v>0</v>
      </c>
      <c r="AI108" s="79">
        <f>AI107+AI106</f>
        <v>0</v>
      </c>
      <c r="AJ108" s="79">
        <f>AJ107+AJ106</f>
        <v>0</v>
      </c>
      <c r="AK108" s="77">
        <f>SUM(AF108:AJ108)</f>
        <v>0</v>
      </c>
      <c r="AL108" s="80">
        <f>AK108+AE108+Z108</f>
        <v>0</v>
      </c>
      <c r="AN108" s="46">
        <f t="shared" si="44"/>
        <v>0</v>
      </c>
      <c r="AO108" s="46">
        <f t="shared" si="45"/>
        <v>0</v>
      </c>
    </row>
    <row r="109" spans="1:41" s="45" customFormat="1" ht="16" thickBot="1" x14ac:dyDescent="0.35">
      <c r="A109" s="153"/>
      <c r="B109" s="148" t="s">
        <v>8</v>
      </c>
      <c r="C109" s="81">
        <v>7745</v>
      </c>
      <c r="D109" s="120">
        <v>8918</v>
      </c>
      <c r="E109" s="79">
        <f>E108-E105</f>
        <v>0</v>
      </c>
      <c r="F109" s="79">
        <f>E109+F108-F105</f>
        <v>0</v>
      </c>
      <c r="G109" s="79">
        <f>F109+G108-G105</f>
        <v>0</v>
      </c>
      <c r="H109" s="79">
        <f>F109+H108-H105</f>
        <v>0</v>
      </c>
      <c r="I109" s="77">
        <f>I108-I105</f>
        <v>0</v>
      </c>
      <c r="J109" s="79">
        <f>I109+J108-J105</f>
        <v>0</v>
      </c>
      <c r="K109" s="79">
        <f>J109+K108-K105</f>
        <v>6483</v>
      </c>
      <c r="L109" s="79">
        <f>K109+L108-L105</f>
        <v>6350</v>
      </c>
      <c r="M109" s="79">
        <f>L109+M108-M105</f>
        <v>7306</v>
      </c>
      <c r="N109" s="77">
        <f>I109+N108-N105</f>
        <v>7306</v>
      </c>
      <c r="O109" s="79">
        <f>N109+O108-O105</f>
        <v>7230</v>
      </c>
      <c r="P109" s="79">
        <f>O109+P108-P105</f>
        <v>7154</v>
      </c>
      <c r="Q109" s="79">
        <f>P109+Q108-Q105</f>
        <v>7078</v>
      </c>
      <c r="R109" s="79">
        <f t="shared" ref="R109:S109" si="72">Q109+R108-R105</f>
        <v>7014</v>
      </c>
      <c r="S109" s="79">
        <f t="shared" si="72"/>
        <v>6914</v>
      </c>
      <c r="T109" s="77">
        <f>N109+T108-T105</f>
        <v>6914</v>
      </c>
      <c r="U109" s="80">
        <f>U108-U105</f>
        <v>6914</v>
      </c>
      <c r="V109" s="79">
        <f>U109+V108-V105</f>
        <v>6822</v>
      </c>
      <c r="W109" s="79">
        <f>V109+W108-W105</f>
        <v>6722</v>
      </c>
      <c r="X109" s="79">
        <f>W109+X108-X105</f>
        <v>6594</v>
      </c>
      <c r="Y109" s="79">
        <f>W109+Y108-Y105</f>
        <v>6718</v>
      </c>
      <c r="Z109" s="77">
        <f>T109+Z108-Z105</f>
        <v>6590</v>
      </c>
      <c r="AA109" s="79">
        <f>Z109+AA108-AA105</f>
        <v>6584</v>
      </c>
      <c r="AB109" s="79">
        <f>AA109+AB108-AB105</f>
        <v>6578</v>
      </c>
      <c r="AC109" s="79">
        <f>AB109+AC108-AC105</f>
        <v>6570</v>
      </c>
      <c r="AD109" s="79">
        <f>AC109+AD108-AD105</f>
        <v>6570</v>
      </c>
      <c r="AE109" s="77">
        <f>Z109+AE108-AE105</f>
        <v>6570</v>
      </c>
      <c r="AF109" s="79">
        <f>AE109+AF108-AF105</f>
        <v>6570</v>
      </c>
      <c r="AG109" s="79">
        <f>AF109+AG108-AG105</f>
        <v>6570</v>
      </c>
      <c r="AH109" s="79">
        <f>AG109+AH108-AH105</f>
        <v>6570</v>
      </c>
      <c r="AI109" s="79">
        <f t="shared" ref="AI109:AJ109" si="73">AH109+AI108-AI105</f>
        <v>6570</v>
      </c>
      <c r="AJ109" s="79">
        <f t="shared" si="73"/>
        <v>6570</v>
      </c>
      <c r="AK109" s="77">
        <f>AE109+AK108-AK105</f>
        <v>6570</v>
      </c>
      <c r="AL109" s="80">
        <f>T109+AL108-AL105</f>
        <v>6570</v>
      </c>
      <c r="AN109" s="46">
        <f t="shared" si="44"/>
        <v>0</v>
      </c>
      <c r="AO109" s="46">
        <f t="shared" si="45"/>
        <v>0</v>
      </c>
    </row>
    <row r="110" spans="1:41" s="45" customFormat="1" ht="16" thickBot="1" x14ac:dyDescent="0.35">
      <c r="A110" s="68"/>
      <c r="B110" s="148" t="s">
        <v>9</v>
      </c>
      <c r="C110" s="85"/>
      <c r="D110" s="85"/>
      <c r="E110" s="82" t="e">
        <f>E109/(SUM(F105+H105+#REF!+G105)/20)*1000</f>
        <v>#REF!</v>
      </c>
      <c r="F110" s="82" t="e">
        <f>F109/(SUM(G105+#REF!+J105+H105)/20)*1000</f>
        <v>#REF!</v>
      </c>
      <c r="G110" s="82" t="e">
        <f>G109/(SUM(H105+K105+J105+#REF!)/20)*1000</f>
        <v>#REF!</v>
      </c>
      <c r="H110" s="82" t="e">
        <f>H109/(SUM(#REF!+J105+K105+L105)/20)*1000</f>
        <v>#REF!</v>
      </c>
      <c r="I110" s="83"/>
      <c r="J110" s="82">
        <f>J109/(SUM(K105+L105+M105+O105)/20)*1000</f>
        <v>0</v>
      </c>
      <c r="K110" s="82">
        <f>K109/(SUM(L105+M105+O105+P105)/20)*1000</f>
        <v>394103.34346504562</v>
      </c>
      <c r="L110" s="82">
        <f>L109/(SUM(M105+O105+P105+Q105)/20)*1000</f>
        <v>466911.76470588235</v>
      </c>
      <c r="M110" s="82">
        <f>M109/(SUM(O105+P105+Q105+R105)/20)*1000</f>
        <v>500410.9589041096</v>
      </c>
      <c r="N110" s="83"/>
      <c r="O110" s="82">
        <f>O109/(SUM(P105+Q105+R105+S105)/20)*1000</f>
        <v>457594.93670886074</v>
      </c>
      <c r="P110" s="82" t="e">
        <f>P109/(SUM(Q105+R105+#REF!+S105)/20)*1000</f>
        <v>#REF!</v>
      </c>
      <c r="Q110" s="82" t="e">
        <f>Q109/(SUM(R105+S105+#REF!+#REF!)/20)*1000</f>
        <v>#REF!</v>
      </c>
      <c r="R110" s="82" t="e">
        <f>R109/(SUM(S105+#REF!+#REF!+#REF!)/20)*1000</f>
        <v>#REF!</v>
      </c>
      <c r="S110" s="82" t="e">
        <f>S109/(SUM(#REF!+#REF!+#REF!+#REF!)/20)*1000</f>
        <v>#REF!</v>
      </c>
      <c r="T110" s="83"/>
      <c r="U110" s="84"/>
      <c r="V110" s="82" t="e">
        <f>V109/(SUM(W105+Y105+#REF!+X105)/20)*1000</f>
        <v>#REF!</v>
      </c>
      <c r="W110" s="82" t="e">
        <f>W109/(SUM(X105+#REF!+AA105+Y105)/20)*1000</f>
        <v>#REF!</v>
      </c>
      <c r="X110" s="82" t="e">
        <f>X109/(SUM(Y105+AB105+AA105+#REF!)/20)*1000</f>
        <v>#REF!</v>
      </c>
      <c r="Y110" s="82" t="e">
        <f>Y109/(SUM(#REF!+AA105+AB105+AC105)/20)*1000</f>
        <v>#REF!</v>
      </c>
      <c r="Z110" s="83"/>
      <c r="AA110" s="82">
        <f>AA109/(SUM(AB105+AC105+AD105+AF105)/20)*1000</f>
        <v>9405714.2857142854</v>
      </c>
      <c r="AB110" s="82">
        <f>AB109/(SUM(AC105+AD105+AF105+AG105)/20)*1000</f>
        <v>16445000</v>
      </c>
      <c r="AC110" s="82" t="e">
        <f>AC109/(SUM(AD105+AF105+AG105+AH105)/20)*1000</f>
        <v>#DIV/0!</v>
      </c>
      <c r="AD110" s="82" t="e">
        <f>AD109/(SUM(AF105+AG105+AH105+AI105)/20)*1000</f>
        <v>#DIV/0!</v>
      </c>
      <c r="AE110" s="83"/>
      <c r="AF110" s="82" t="e">
        <f>AF109/(SUM(AG105+AH105+AI105+AJ105)/20)*1000</f>
        <v>#DIV/0!</v>
      </c>
      <c r="AG110" s="82" t="e">
        <f>AG109/(SUM(AH105+AI105+#REF!+AJ105)/20)*1000</f>
        <v>#REF!</v>
      </c>
      <c r="AH110" s="82" t="e">
        <f>AH109/(SUM(AI105+AJ105+#REF!+#REF!)/20)*1000</f>
        <v>#REF!</v>
      </c>
      <c r="AI110" s="82" t="e">
        <f>AI109/(SUM(AJ105+#REF!+#REF!+#REF!)/20)*1000</f>
        <v>#REF!</v>
      </c>
      <c r="AJ110" s="82" t="e">
        <f>AJ109/(SUM(#REF!+#REF!+#REF!+#REF!)/20)*1000</f>
        <v>#REF!</v>
      </c>
      <c r="AK110" s="83"/>
      <c r="AL110" s="84"/>
      <c r="AN110" s="46">
        <f t="shared" si="44"/>
        <v>0</v>
      </c>
      <c r="AO110" s="46">
        <f t="shared" si="45"/>
        <v>0</v>
      </c>
    </row>
    <row r="111" spans="1:41" s="45" customFormat="1" ht="16" thickBot="1" x14ac:dyDescent="0.35">
      <c r="A111" s="152" t="s">
        <v>13</v>
      </c>
      <c r="B111" s="148" t="s">
        <v>5</v>
      </c>
      <c r="C111" s="77"/>
      <c r="D111" s="77"/>
      <c r="E111" s="78"/>
      <c r="F111" s="78"/>
      <c r="G111" s="79"/>
      <c r="H111" s="78"/>
      <c r="I111" s="77">
        <f>SUM(E111:H111)</f>
        <v>0</v>
      </c>
      <c r="J111" s="78"/>
      <c r="K111" s="79">
        <v>13532</v>
      </c>
      <c r="L111" s="78">
        <v>0</v>
      </c>
      <c r="M111" s="79">
        <v>0</v>
      </c>
      <c r="N111" s="77">
        <f>SUM(J111:M111)</f>
        <v>13532</v>
      </c>
      <c r="O111" s="79">
        <v>0</v>
      </c>
      <c r="P111" s="78">
        <v>0</v>
      </c>
      <c r="Q111" s="78">
        <v>24218</v>
      </c>
      <c r="R111" s="78">
        <v>25798</v>
      </c>
      <c r="S111" s="78">
        <v>0</v>
      </c>
      <c r="T111" s="77">
        <f>SUM(O111:S111)</f>
        <v>50016</v>
      </c>
      <c r="U111" s="80">
        <f>T111+N111+I111+D115</f>
        <v>64040</v>
      </c>
      <c r="V111" s="78">
        <v>0</v>
      </c>
      <c r="W111" s="78">
        <v>0</v>
      </c>
      <c r="X111" s="79">
        <v>0</v>
      </c>
      <c r="Y111" s="78">
        <v>0</v>
      </c>
      <c r="Z111" s="77">
        <f>SUM(V111:Y111)</f>
        <v>0</v>
      </c>
      <c r="AA111" s="78">
        <v>0</v>
      </c>
      <c r="AB111" s="79">
        <v>0</v>
      </c>
      <c r="AC111" s="78">
        <v>0</v>
      </c>
      <c r="AD111" s="79">
        <v>0</v>
      </c>
      <c r="AE111" s="77">
        <f>SUM(AA111:AD111)</f>
        <v>0</v>
      </c>
      <c r="AF111" s="79">
        <v>0</v>
      </c>
      <c r="AG111" s="78">
        <v>0</v>
      </c>
      <c r="AH111" s="78">
        <v>0</v>
      </c>
      <c r="AI111" s="78">
        <v>0</v>
      </c>
      <c r="AJ111" s="78">
        <v>0</v>
      </c>
      <c r="AK111" s="77">
        <f>SUM(AF111:AJ111)</f>
        <v>0</v>
      </c>
      <c r="AL111" s="80">
        <f>AK111+AE111+Z111</f>
        <v>0</v>
      </c>
      <c r="AM111" s="45">
        <v>8</v>
      </c>
      <c r="AN111" s="46">
        <f t="shared" si="44"/>
        <v>512320</v>
      </c>
      <c r="AO111" s="46">
        <f t="shared" si="45"/>
        <v>0</v>
      </c>
    </row>
    <row r="112" spans="1:41" s="45" customFormat="1" ht="16" thickBot="1" x14ac:dyDescent="0.35">
      <c r="A112" s="152"/>
      <c r="B112" s="148" t="s">
        <v>6</v>
      </c>
      <c r="C112" s="77"/>
      <c r="D112" s="77"/>
      <c r="E112" s="79"/>
      <c r="F112" s="79"/>
      <c r="G112" s="79"/>
      <c r="H112" s="79"/>
      <c r="I112" s="77"/>
      <c r="J112" s="79"/>
      <c r="K112" s="79">
        <v>0</v>
      </c>
      <c r="L112" s="79">
        <v>0</v>
      </c>
      <c r="M112" s="79">
        <v>0</v>
      </c>
      <c r="N112" s="77"/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7"/>
      <c r="U112" s="80"/>
      <c r="V112" s="79">
        <v>0</v>
      </c>
      <c r="W112" s="79">
        <v>0</v>
      </c>
      <c r="X112" s="79">
        <v>0</v>
      </c>
      <c r="Y112" s="79">
        <v>0</v>
      </c>
      <c r="Z112" s="77"/>
      <c r="AA112" s="79">
        <v>0</v>
      </c>
      <c r="AB112" s="79">
        <v>0</v>
      </c>
      <c r="AC112" s="79">
        <v>0</v>
      </c>
      <c r="AD112" s="79">
        <v>0</v>
      </c>
      <c r="AE112" s="77"/>
      <c r="AF112" s="79">
        <v>0</v>
      </c>
      <c r="AG112" s="79">
        <v>0</v>
      </c>
      <c r="AH112" s="79">
        <v>0</v>
      </c>
      <c r="AI112" s="79">
        <v>0</v>
      </c>
      <c r="AJ112" s="79">
        <v>0</v>
      </c>
      <c r="AK112" s="77"/>
      <c r="AL112" s="80"/>
      <c r="AN112" s="46">
        <f t="shared" si="44"/>
        <v>0</v>
      </c>
      <c r="AO112" s="46">
        <f t="shared" si="45"/>
        <v>0</v>
      </c>
    </row>
    <row r="113" spans="1:41" s="45" customFormat="1" ht="16" thickBot="1" x14ac:dyDescent="0.35">
      <c r="A113" s="152"/>
      <c r="B113" s="148" t="s">
        <v>10</v>
      </c>
      <c r="C113" s="77">
        <v>0</v>
      </c>
      <c r="D113" s="77"/>
      <c r="E113" s="79"/>
      <c r="F113" s="79"/>
      <c r="G113" s="79"/>
      <c r="H113" s="79"/>
      <c r="I113" s="77"/>
      <c r="J113" s="79"/>
      <c r="K113" s="77"/>
      <c r="L113" s="79"/>
      <c r="M113" s="79"/>
      <c r="N113" s="77"/>
      <c r="O113" s="79"/>
      <c r="P113" s="79"/>
      <c r="Q113" s="79"/>
      <c r="R113" s="79"/>
      <c r="S113" s="79"/>
      <c r="T113" s="77"/>
      <c r="U113" s="80"/>
      <c r="V113" s="79"/>
      <c r="W113" s="79"/>
      <c r="X113" s="79"/>
      <c r="Y113" s="79"/>
      <c r="Z113" s="77"/>
      <c r="AA113" s="79"/>
      <c r="AB113" s="77"/>
      <c r="AC113" s="79"/>
      <c r="AD113" s="79"/>
      <c r="AE113" s="77"/>
      <c r="AF113" s="79"/>
      <c r="AG113" s="79"/>
      <c r="AH113" s="79"/>
      <c r="AI113" s="79"/>
      <c r="AJ113" s="79"/>
      <c r="AK113" s="77"/>
      <c r="AL113" s="80"/>
      <c r="AN113" s="46">
        <f t="shared" si="44"/>
        <v>0</v>
      </c>
      <c r="AO113" s="46">
        <f t="shared" si="45"/>
        <v>0</v>
      </c>
    </row>
    <row r="114" spans="1:41" s="45" customFormat="1" ht="16" thickBot="1" x14ac:dyDescent="0.35">
      <c r="A114" s="152"/>
      <c r="B114" s="148" t="s">
        <v>7</v>
      </c>
      <c r="C114" s="77"/>
      <c r="D114" s="77"/>
      <c r="E114" s="79">
        <f>E113+E112</f>
        <v>0</v>
      </c>
      <c r="F114" s="79">
        <f>F113+F112</f>
        <v>0</v>
      </c>
      <c r="G114" s="79">
        <f t="shared" ref="G114" si="74">G113+G112</f>
        <v>0</v>
      </c>
      <c r="H114" s="79">
        <f>H113+H112</f>
        <v>0</v>
      </c>
      <c r="I114" s="77">
        <f>SUM(E114:H114)</f>
        <v>0</v>
      </c>
      <c r="J114" s="79">
        <f>J113+J112</f>
        <v>0</v>
      </c>
      <c r="K114" s="79">
        <f>K113+K112</f>
        <v>0</v>
      </c>
      <c r="L114" s="79">
        <f>L113+L112</f>
        <v>0</v>
      </c>
      <c r="M114" s="79">
        <f>M113+M112</f>
        <v>0</v>
      </c>
      <c r="N114" s="77">
        <f>SUM(J114:M114)</f>
        <v>0</v>
      </c>
      <c r="O114" s="79">
        <f>O113+O112</f>
        <v>0</v>
      </c>
      <c r="P114" s="79">
        <f>P113+P112</f>
        <v>0</v>
      </c>
      <c r="Q114" s="79">
        <f>Q113+Q112</f>
        <v>0</v>
      </c>
      <c r="R114" s="79">
        <f>R113+R112</f>
        <v>0</v>
      </c>
      <c r="S114" s="79">
        <f>S113+S112</f>
        <v>0</v>
      </c>
      <c r="T114" s="77">
        <f>SUM(O114:S114)</f>
        <v>0</v>
      </c>
      <c r="U114" s="80">
        <f>T114+N114+I114+D115</f>
        <v>492</v>
      </c>
      <c r="V114" s="79">
        <f>V113+V112</f>
        <v>0</v>
      </c>
      <c r="W114" s="79">
        <f>W113+W112</f>
        <v>0</v>
      </c>
      <c r="X114" s="79">
        <f t="shared" ref="X114" si="75">X113+X112</f>
        <v>0</v>
      </c>
      <c r="Y114" s="79">
        <f>Y113+Y112</f>
        <v>0</v>
      </c>
      <c r="Z114" s="77">
        <f>SUM(V114:Y114)</f>
        <v>0</v>
      </c>
      <c r="AA114" s="79">
        <f>AA113+AA112</f>
        <v>0</v>
      </c>
      <c r="AB114" s="79">
        <f>AB113+AB112</f>
        <v>0</v>
      </c>
      <c r="AC114" s="79">
        <f>AC113+AC112</f>
        <v>0</v>
      </c>
      <c r="AD114" s="79">
        <f>AD113+AD112</f>
        <v>0</v>
      </c>
      <c r="AE114" s="77">
        <f>SUM(AA114:AD114)</f>
        <v>0</v>
      </c>
      <c r="AF114" s="79">
        <f>AF113+AF112</f>
        <v>0</v>
      </c>
      <c r="AG114" s="79">
        <f>AG113+AG112</f>
        <v>0</v>
      </c>
      <c r="AH114" s="79">
        <f>AH113+AH112</f>
        <v>0</v>
      </c>
      <c r="AI114" s="79">
        <f>AI113+AI112</f>
        <v>0</v>
      </c>
      <c r="AJ114" s="79">
        <f>AJ113+AJ112</f>
        <v>0</v>
      </c>
      <c r="AK114" s="77">
        <f>SUM(AF114:AJ114)</f>
        <v>0</v>
      </c>
      <c r="AL114" s="80">
        <f>AK114+AE114+Z114</f>
        <v>0</v>
      </c>
      <c r="AN114" s="46">
        <f t="shared" si="44"/>
        <v>0</v>
      </c>
      <c r="AO114" s="46">
        <f t="shared" si="45"/>
        <v>0</v>
      </c>
    </row>
    <row r="115" spans="1:41" s="45" customFormat="1" ht="16" thickBot="1" x14ac:dyDescent="0.35">
      <c r="A115" s="152"/>
      <c r="B115" s="148" t="s">
        <v>8</v>
      </c>
      <c r="C115" s="81">
        <v>1545</v>
      </c>
      <c r="D115" s="120">
        <v>492</v>
      </c>
      <c r="E115" s="79">
        <f>E114-E111</f>
        <v>0</v>
      </c>
      <c r="F115" s="79">
        <f>E115+F114-F111</f>
        <v>0</v>
      </c>
      <c r="G115" s="79">
        <f>F115+G114-G111</f>
        <v>0</v>
      </c>
      <c r="H115" s="79">
        <f>F115+H114-H111</f>
        <v>0</v>
      </c>
      <c r="I115" s="77">
        <f>I114-I111</f>
        <v>0</v>
      </c>
      <c r="J115" s="79">
        <f>I115+J114-J111</f>
        <v>0</v>
      </c>
      <c r="K115" s="79">
        <f>J115+K114-K111</f>
        <v>-13532</v>
      </c>
      <c r="L115" s="79">
        <f>K115+L114-L111</f>
        <v>-13532</v>
      </c>
      <c r="M115" s="79">
        <f>L115+M114-M111</f>
        <v>-13532</v>
      </c>
      <c r="N115" s="77">
        <f>I115+N114-N111</f>
        <v>-13532</v>
      </c>
      <c r="O115" s="79">
        <f>N115+O114-O111</f>
        <v>-13532</v>
      </c>
      <c r="P115" s="79">
        <f>O115+P114-P111</f>
        <v>-13532</v>
      </c>
      <c r="Q115" s="79">
        <f>P115+Q114-Q111</f>
        <v>-37750</v>
      </c>
      <c r="R115" s="79">
        <f t="shared" ref="R115:S115" si="76">Q115+R114-R111</f>
        <v>-63548</v>
      </c>
      <c r="S115" s="79">
        <f t="shared" si="76"/>
        <v>-63548</v>
      </c>
      <c r="T115" s="77">
        <f>N115+T114-T111</f>
        <v>-63548</v>
      </c>
      <c r="U115" s="80">
        <f>U114-U111</f>
        <v>-63548</v>
      </c>
      <c r="V115" s="79">
        <f>U115+V114-V111</f>
        <v>-63548</v>
      </c>
      <c r="W115" s="79">
        <f>V115+W114-W111</f>
        <v>-63548</v>
      </c>
      <c r="X115" s="79">
        <f>W115+X114-X111</f>
        <v>-63548</v>
      </c>
      <c r="Y115" s="79">
        <f>W115+Y114-Y111</f>
        <v>-63548</v>
      </c>
      <c r="Z115" s="77">
        <f>T115+Z114-Z111</f>
        <v>-63548</v>
      </c>
      <c r="AA115" s="79">
        <f>Z115+AA114-AA111</f>
        <v>-63548</v>
      </c>
      <c r="AB115" s="79">
        <f>AA115+AB114-AB111</f>
        <v>-63548</v>
      </c>
      <c r="AC115" s="79">
        <f>AB115+AC114-AC111</f>
        <v>-63548</v>
      </c>
      <c r="AD115" s="79">
        <f>AC115+AD114-AD111</f>
        <v>-63548</v>
      </c>
      <c r="AE115" s="77">
        <f>Z115+AE114-AE111</f>
        <v>-63548</v>
      </c>
      <c r="AF115" s="79">
        <f>AE115+AF114-AF111</f>
        <v>-63548</v>
      </c>
      <c r="AG115" s="79">
        <f>AF115+AG114-AG111</f>
        <v>-63548</v>
      </c>
      <c r="AH115" s="79">
        <f>AG115+AH114-AH111</f>
        <v>-63548</v>
      </c>
      <c r="AI115" s="79">
        <f t="shared" ref="AI115:AJ115" si="77">AH115+AI114-AI111</f>
        <v>-63548</v>
      </c>
      <c r="AJ115" s="79">
        <f t="shared" si="77"/>
        <v>-63548</v>
      </c>
      <c r="AK115" s="77">
        <f>AE115+AK114-AK111</f>
        <v>-63548</v>
      </c>
      <c r="AL115" s="80">
        <f>T115+AL114-AL111</f>
        <v>-63548</v>
      </c>
      <c r="AN115" s="46">
        <f t="shared" si="44"/>
        <v>0</v>
      </c>
      <c r="AO115" s="46">
        <f t="shared" si="45"/>
        <v>0</v>
      </c>
    </row>
    <row r="116" spans="1:41" s="45" customFormat="1" ht="16" thickBot="1" x14ac:dyDescent="0.35">
      <c r="A116" s="67"/>
      <c r="B116" s="148" t="s">
        <v>9</v>
      </c>
      <c r="C116" s="77"/>
      <c r="D116" s="77"/>
      <c r="E116" s="82" t="e">
        <f>E115/(SUM(F111+H111+#REF!+G111)/20)*1000</f>
        <v>#REF!</v>
      </c>
      <c r="F116" s="82" t="e">
        <f>F115/(SUM(G111+#REF!+J111+H111)/20)*1000</f>
        <v>#REF!</v>
      </c>
      <c r="G116" s="82" t="e">
        <f>G115/(SUM(H111+K111+J111+#REF!)/20)*1000</f>
        <v>#REF!</v>
      </c>
      <c r="H116" s="82" t="e">
        <f>H115/(SUM(#REF!+J111+K111+L111)/20)*1000</f>
        <v>#REF!</v>
      </c>
      <c r="I116" s="83"/>
      <c r="J116" s="82">
        <f>J115/(SUM(K111+L111+M111+O111)/20)*1000</f>
        <v>0</v>
      </c>
      <c r="K116" s="82" t="e">
        <f>K115/(SUM(L111+M111+O111+P111)/20)*1000</f>
        <v>#DIV/0!</v>
      </c>
      <c r="L116" s="82">
        <f>L115/(SUM(M111+O111+P111+Q111)/20)*1000</f>
        <v>-11175.15897266496</v>
      </c>
      <c r="M116" s="82">
        <f>M115/(SUM(O111+P111+Q111+R111)/20)*1000</f>
        <v>-5411.0684580934094</v>
      </c>
      <c r="N116" s="83"/>
      <c r="O116" s="82">
        <f>O115/(SUM(P111+Q111+R111+S111)/20)*1000</f>
        <v>-5411.0684580934094</v>
      </c>
      <c r="P116" s="82" t="e">
        <f>P115/(SUM(Q111+R111+#REF!+S111)/20)*1000</f>
        <v>#REF!</v>
      </c>
      <c r="Q116" s="82" t="e">
        <f>Q115/(SUM(R111+S111+#REF!+#REF!)/20)*1000</f>
        <v>#REF!</v>
      </c>
      <c r="R116" s="82" t="e">
        <f>R115/(SUM(S111+#REF!+#REF!+#REF!)/20)*1000</f>
        <v>#REF!</v>
      </c>
      <c r="S116" s="82" t="e">
        <f>S115/(SUM(#REF!+#REF!+#REF!+#REF!)/20)*1000</f>
        <v>#REF!</v>
      </c>
      <c r="T116" s="83"/>
      <c r="U116" s="84"/>
      <c r="V116" s="82" t="e">
        <f>V115/(SUM(W111+Y111+#REF!+X111)/20)*1000</f>
        <v>#REF!</v>
      </c>
      <c r="W116" s="82" t="e">
        <f>W115/(SUM(X111+#REF!+AA111+Y111)/20)*1000</f>
        <v>#REF!</v>
      </c>
      <c r="X116" s="82" t="e">
        <f>X115/(SUM(Y111+AB111+AA111+#REF!)/20)*1000</f>
        <v>#REF!</v>
      </c>
      <c r="Y116" s="82" t="e">
        <f>Y115/(SUM(#REF!+AA111+AB111+AC111)/20)*1000</f>
        <v>#REF!</v>
      </c>
      <c r="Z116" s="83"/>
      <c r="AA116" s="82" t="e">
        <f>AA115/(SUM(AB111+AC111+AD111+AF111)/20)*1000</f>
        <v>#DIV/0!</v>
      </c>
      <c r="AB116" s="82" t="e">
        <f>AB115/(SUM(AC111+AD111+AF111+AG111)/20)*1000</f>
        <v>#DIV/0!</v>
      </c>
      <c r="AC116" s="82" t="e">
        <f>AC115/(SUM(AD111+AF111+AG111+AH111)/20)*1000</f>
        <v>#DIV/0!</v>
      </c>
      <c r="AD116" s="82" t="e">
        <f>AD115/(SUM(AF111+AG111+AH111+AI111)/20)*1000</f>
        <v>#DIV/0!</v>
      </c>
      <c r="AE116" s="83"/>
      <c r="AF116" s="82" t="e">
        <f>AF115/(SUM(AG111+AH111+AI111+AJ111)/20)*1000</f>
        <v>#DIV/0!</v>
      </c>
      <c r="AG116" s="82" t="e">
        <f>AG115/(SUM(AH111+AI111+#REF!+AJ111)/20)*1000</f>
        <v>#REF!</v>
      </c>
      <c r="AH116" s="82" t="e">
        <f>AH115/(SUM(AI111+AJ111+#REF!+#REF!)/20)*1000</f>
        <v>#REF!</v>
      </c>
      <c r="AI116" s="82" t="e">
        <f>AI115/(SUM(AJ111+#REF!+#REF!+#REF!)/20)*1000</f>
        <v>#REF!</v>
      </c>
      <c r="AJ116" s="82" t="e">
        <f>AJ115/(SUM(#REF!+#REF!+#REF!+#REF!)/20)*1000</f>
        <v>#REF!</v>
      </c>
      <c r="AK116" s="83"/>
      <c r="AL116" s="84"/>
      <c r="AN116" s="46">
        <f t="shared" si="44"/>
        <v>0</v>
      </c>
      <c r="AO116" s="46">
        <f t="shared" si="45"/>
        <v>0</v>
      </c>
    </row>
    <row r="117" spans="1:41" s="45" customFormat="1" ht="16" thickBot="1" x14ac:dyDescent="0.35">
      <c r="A117" s="152" t="s">
        <v>14</v>
      </c>
      <c r="B117" s="148" t="s">
        <v>5</v>
      </c>
      <c r="C117" s="77"/>
      <c r="D117" s="77"/>
      <c r="E117" s="78"/>
      <c r="F117" s="78"/>
      <c r="G117" s="78"/>
      <c r="H117" s="79"/>
      <c r="I117" s="77">
        <f>SUM(E117:H117)</f>
        <v>0</v>
      </c>
      <c r="J117" s="78"/>
      <c r="K117" s="79">
        <v>36223</v>
      </c>
      <c r="L117" s="78">
        <v>0</v>
      </c>
      <c r="M117" s="79">
        <v>0</v>
      </c>
      <c r="N117" s="77">
        <f>SUM(J117:M117)</f>
        <v>36223</v>
      </c>
      <c r="O117" s="79">
        <v>0</v>
      </c>
      <c r="P117" s="78">
        <v>0</v>
      </c>
      <c r="Q117" s="78">
        <v>16361</v>
      </c>
      <c r="R117" s="78">
        <v>17393</v>
      </c>
      <c r="S117" s="78">
        <v>0</v>
      </c>
      <c r="T117" s="77">
        <f>SUM(O117:S117)</f>
        <v>33754</v>
      </c>
      <c r="U117" s="80">
        <f>T117+N117+I117+D121</f>
        <v>73513</v>
      </c>
      <c r="V117" s="78">
        <v>0</v>
      </c>
      <c r="W117" s="78">
        <v>0</v>
      </c>
      <c r="X117" s="78">
        <v>0</v>
      </c>
      <c r="Y117" s="79">
        <v>0</v>
      </c>
      <c r="Z117" s="77">
        <f>SUM(V117:Y117)</f>
        <v>0</v>
      </c>
      <c r="AA117" s="78">
        <v>0</v>
      </c>
      <c r="AB117" s="79">
        <v>0</v>
      </c>
      <c r="AC117" s="78">
        <v>0</v>
      </c>
      <c r="AD117" s="79">
        <v>0</v>
      </c>
      <c r="AE117" s="77">
        <f>SUM(AA117:AD117)</f>
        <v>0</v>
      </c>
      <c r="AF117" s="79">
        <v>0</v>
      </c>
      <c r="AG117" s="78">
        <v>0</v>
      </c>
      <c r="AH117" s="78">
        <v>0</v>
      </c>
      <c r="AI117" s="78">
        <v>0</v>
      </c>
      <c r="AJ117" s="78">
        <v>0</v>
      </c>
      <c r="AK117" s="77">
        <f>SUM(AF117:AJ117)</f>
        <v>0</v>
      </c>
      <c r="AL117" s="80">
        <f>AK117+AE117+Z117</f>
        <v>0</v>
      </c>
      <c r="AM117" s="45">
        <v>8</v>
      </c>
      <c r="AN117" s="46">
        <f t="shared" si="44"/>
        <v>588104</v>
      </c>
      <c r="AO117" s="46">
        <f t="shared" si="45"/>
        <v>0</v>
      </c>
    </row>
    <row r="118" spans="1:41" s="45" customFormat="1" ht="16" thickBot="1" x14ac:dyDescent="0.35">
      <c r="A118" s="152"/>
      <c r="B118" s="148" t="s">
        <v>6</v>
      </c>
      <c r="C118" s="77"/>
      <c r="D118" s="77"/>
      <c r="E118" s="78"/>
      <c r="F118" s="79"/>
      <c r="G118" s="79"/>
      <c r="H118" s="79"/>
      <c r="I118" s="77"/>
      <c r="J118" s="79"/>
      <c r="K118" s="79">
        <v>0</v>
      </c>
      <c r="L118" s="78">
        <v>0</v>
      </c>
      <c r="M118" s="79">
        <v>0</v>
      </c>
      <c r="N118" s="77"/>
      <c r="O118" s="79">
        <v>0</v>
      </c>
      <c r="P118" s="78">
        <v>0</v>
      </c>
      <c r="Q118" s="78">
        <v>0</v>
      </c>
      <c r="R118" s="79">
        <v>0</v>
      </c>
      <c r="S118" s="79">
        <v>0</v>
      </c>
      <c r="T118" s="77"/>
      <c r="U118" s="80"/>
      <c r="V118" s="78">
        <v>0</v>
      </c>
      <c r="W118" s="79">
        <v>0</v>
      </c>
      <c r="X118" s="79">
        <v>0</v>
      </c>
      <c r="Y118" s="79">
        <v>0</v>
      </c>
      <c r="Z118" s="77"/>
      <c r="AA118" s="79">
        <v>0</v>
      </c>
      <c r="AB118" s="79">
        <v>0</v>
      </c>
      <c r="AC118" s="78">
        <v>0</v>
      </c>
      <c r="AD118" s="79">
        <v>0</v>
      </c>
      <c r="AE118" s="77"/>
      <c r="AF118" s="79">
        <v>0</v>
      </c>
      <c r="AG118" s="78">
        <v>0</v>
      </c>
      <c r="AH118" s="78">
        <v>0</v>
      </c>
      <c r="AI118" s="79">
        <v>0</v>
      </c>
      <c r="AJ118" s="79">
        <v>0</v>
      </c>
      <c r="AK118" s="77"/>
      <c r="AL118" s="80"/>
      <c r="AN118" s="46">
        <f t="shared" si="44"/>
        <v>0</v>
      </c>
      <c r="AO118" s="46">
        <f t="shared" si="45"/>
        <v>0</v>
      </c>
    </row>
    <row r="119" spans="1:41" s="45" customFormat="1" ht="16" thickBot="1" x14ac:dyDescent="0.35">
      <c r="A119" s="152"/>
      <c r="B119" s="148" t="s">
        <v>10</v>
      </c>
      <c r="C119" s="77">
        <v>0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80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80"/>
      <c r="AN119" s="46">
        <f t="shared" si="44"/>
        <v>0</v>
      </c>
      <c r="AO119" s="46">
        <f t="shared" si="45"/>
        <v>0</v>
      </c>
    </row>
    <row r="120" spans="1:41" s="45" customFormat="1" ht="16" thickBot="1" x14ac:dyDescent="0.35">
      <c r="A120" s="152"/>
      <c r="B120" s="148" t="s">
        <v>7</v>
      </c>
      <c r="C120" s="77"/>
      <c r="D120" s="77"/>
      <c r="E120" s="79">
        <f>E119+E118</f>
        <v>0</v>
      </c>
      <c r="F120" s="79">
        <f>F119+F118</f>
        <v>0</v>
      </c>
      <c r="G120" s="79">
        <f t="shared" ref="G120" si="78">G119+G118</f>
        <v>0</v>
      </c>
      <c r="H120" s="79">
        <f>H119+H118</f>
        <v>0</v>
      </c>
      <c r="I120" s="77">
        <f>SUM(E120:H120)</f>
        <v>0</v>
      </c>
      <c r="J120" s="79">
        <f>J119+J118</f>
        <v>0</v>
      </c>
      <c r="K120" s="79">
        <f>K119+K118</f>
        <v>0</v>
      </c>
      <c r="L120" s="79">
        <f>L119+L118</f>
        <v>0</v>
      </c>
      <c r="M120" s="79">
        <f>M119+M118</f>
        <v>0</v>
      </c>
      <c r="N120" s="77">
        <f>SUM(J120:M120)</f>
        <v>0</v>
      </c>
      <c r="O120" s="79">
        <f>O119+O118</f>
        <v>0</v>
      </c>
      <c r="P120" s="79">
        <f>P119+P118</f>
        <v>0</v>
      </c>
      <c r="Q120" s="79">
        <f>Q119+Q118</f>
        <v>0</v>
      </c>
      <c r="R120" s="79">
        <f>R119+R118</f>
        <v>0</v>
      </c>
      <c r="S120" s="79">
        <f>S119+S118</f>
        <v>0</v>
      </c>
      <c r="T120" s="77">
        <f>SUM(O120:S120)</f>
        <v>0</v>
      </c>
      <c r="U120" s="80">
        <f>T120+N120+I120+D121</f>
        <v>3536</v>
      </c>
      <c r="V120" s="79">
        <f>V119+V118</f>
        <v>0</v>
      </c>
      <c r="W120" s="79">
        <f>W119+W118</f>
        <v>0</v>
      </c>
      <c r="X120" s="79">
        <f t="shared" ref="X120" si="79">X119+X118</f>
        <v>0</v>
      </c>
      <c r="Y120" s="79">
        <f>Y119+Y118</f>
        <v>0</v>
      </c>
      <c r="Z120" s="77">
        <f>SUM(V120:Y120)</f>
        <v>0</v>
      </c>
      <c r="AA120" s="79">
        <f>AA119+AA118</f>
        <v>0</v>
      </c>
      <c r="AB120" s="79">
        <f>AB119+AB118</f>
        <v>0</v>
      </c>
      <c r="AC120" s="79">
        <f>AC119+AC118</f>
        <v>0</v>
      </c>
      <c r="AD120" s="79">
        <f>AD119+AD118</f>
        <v>0</v>
      </c>
      <c r="AE120" s="77">
        <f>SUM(AA120:AD120)</f>
        <v>0</v>
      </c>
      <c r="AF120" s="79">
        <f>AF119+AF118</f>
        <v>0</v>
      </c>
      <c r="AG120" s="79">
        <f>AG119+AG118</f>
        <v>0</v>
      </c>
      <c r="AH120" s="79">
        <f>AH119+AH118</f>
        <v>0</v>
      </c>
      <c r="AI120" s="79">
        <f>AI119+AI118</f>
        <v>0</v>
      </c>
      <c r="AJ120" s="79">
        <f>AJ119+AJ118</f>
        <v>0</v>
      </c>
      <c r="AK120" s="77">
        <f>SUM(AF120:AJ120)</f>
        <v>0</v>
      </c>
      <c r="AL120" s="80">
        <f>AK120+AE120+Z120</f>
        <v>0</v>
      </c>
      <c r="AN120" s="46">
        <f t="shared" si="44"/>
        <v>0</v>
      </c>
      <c r="AO120" s="46">
        <f t="shared" si="45"/>
        <v>0</v>
      </c>
    </row>
    <row r="121" spans="1:41" s="45" customFormat="1" ht="16" thickBot="1" x14ac:dyDescent="0.35">
      <c r="A121" s="152"/>
      <c r="B121" s="148" t="s">
        <v>8</v>
      </c>
      <c r="C121" s="81">
        <v>3751</v>
      </c>
      <c r="D121" s="120">
        <v>3536</v>
      </c>
      <c r="E121" s="79">
        <f>E120-E117</f>
        <v>0</v>
      </c>
      <c r="F121" s="79">
        <f>E121+F120-F117</f>
        <v>0</v>
      </c>
      <c r="G121" s="79">
        <f>F121+G120-G117</f>
        <v>0</v>
      </c>
      <c r="H121" s="79">
        <f>F121+H120-H117</f>
        <v>0</v>
      </c>
      <c r="I121" s="77">
        <f>I120-I117</f>
        <v>0</v>
      </c>
      <c r="J121" s="79">
        <f>I121+J120-J117</f>
        <v>0</v>
      </c>
      <c r="K121" s="79">
        <f>J121+K120-K117</f>
        <v>-36223</v>
      </c>
      <c r="L121" s="79">
        <f>K121+L120-L117</f>
        <v>-36223</v>
      </c>
      <c r="M121" s="79">
        <f>L121+M120-M117</f>
        <v>-36223</v>
      </c>
      <c r="N121" s="77">
        <f>I121+N120-N117</f>
        <v>-36223</v>
      </c>
      <c r="O121" s="79">
        <f>N121+O120-O117</f>
        <v>-36223</v>
      </c>
      <c r="P121" s="79">
        <f>O121+P120-P117</f>
        <v>-36223</v>
      </c>
      <c r="Q121" s="79">
        <f>P121+Q120-Q117</f>
        <v>-52584</v>
      </c>
      <c r="R121" s="79">
        <f t="shared" ref="R121:S121" si="80">Q121+R120-R117</f>
        <v>-69977</v>
      </c>
      <c r="S121" s="79">
        <f t="shared" si="80"/>
        <v>-69977</v>
      </c>
      <c r="T121" s="77">
        <f>N121+T120-T117</f>
        <v>-69977</v>
      </c>
      <c r="U121" s="80">
        <f>U120-U117</f>
        <v>-69977</v>
      </c>
      <c r="V121" s="79">
        <f>U121+V120-V117</f>
        <v>-69977</v>
      </c>
      <c r="W121" s="79">
        <f>V121+W120-W117</f>
        <v>-69977</v>
      </c>
      <c r="X121" s="79">
        <f>W121+X120-X117</f>
        <v>-69977</v>
      </c>
      <c r="Y121" s="79">
        <f>W121+Y120-Y117</f>
        <v>-69977</v>
      </c>
      <c r="Z121" s="77">
        <f>T121+Z120-Z117</f>
        <v>-69977</v>
      </c>
      <c r="AA121" s="79">
        <f>Z121+AA120-AA117</f>
        <v>-69977</v>
      </c>
      <c r="AB121" s="79">
        <f>AA121+AB120-AB117</f>
        <v>-69977</v>
      </c>
      <c r="AC121" s="79">
        <f>AB121+AC120-AC117</f>
        <v>-69977</v>
      </c>
      <c r="AD121" s="79">
        <f>AC121+AD120-AD117</f>
        <v>-69977</v>
      </c>
      <c r="AE121" s="77">
        <f>Z121+AE120-AE117</f>
        <v>-69977</v>
      </c>
      <c r="AF121" s="79">
        <f>AE121+AF120-AF117</f>
        <v>-69977</v>
      </c>
      <c r="AG121" s="79">
        <f>AF121+AG120-AG117</f>
        <v>-69977</v>
      </c>
      <c r="AH121" s="79">
        <f>AG121+AH120-AH117</f>
        <v>-69977</v>
      </c>
      <c r="AI121" s="79">
        <f t="shared" ref="AI121:AJ121" si="81">AH121+AI120-AI117</f>
        <v>-69977</v>
      </c>
      <c r="AJ121" s="79">
        <f t="shared" si="81"/>
        <v>-69977</v>
      </c>
      <c r="AK121" s="77">
        <f>AE121+AK120-AK117</f>
        <v>-69977</v>
      </c>
      <c r="AL121" s="80">
        <f>T121+AL120-AL117</f>
        <v>-69977</v>
      </c>
      <c r="AN121" s="46">
        <f t="shared" si="44"/>
        <v>0</v>
      </c>
      <c r="AO121" s="46">
        <f t="shared" si="45"/>
        <v>0</v>
      </c>
    </row>
    <row r="122" spans="1:41" s="45" customFormat="1" ht="16" thickBot="1" x14ac:dyDescent="0.35">
      <c r="A122" s="67"/>
      <c r="B122" s="148" t="s">
        <v>9</v>
      </c>
      <c r="C122" s="77"/>
      <c r="D122" s="77"/>
      <c r="E122" s="82" t="e">
        <f>E121/(SUM(F117+H117+#REF!+G117)/20)*1000</f>
        <v>#REF!</v>
      </c>
      <c r="F122" s="82" t="e">
        <f>F121/(SUM(G117+#REF!+J117+H117)/20)*1000</f>
        <v>#REF!</v>
      </c>
      <c r="G122" s="82" t="e">
        <f>G121/(SUM(H117+K117+J117+#REF!)/20)*1000</f>
        <v>#REF!</v>
      </c>
      <c r="H122" s="82" t="e">
        <f>H121/(SUM(#REF!+J117+K117+L117)/20)*1000</f>
        <v>#REF!</v>
      </c>
      <c r="I122" s="83"/>
      <c r="J122" s="82">
        <f>J121/(SUM(K117+L117+M117+O117)/20)*1000</f>
        <v>0</v>
      </c>
      <c r="K122" s="82" t="e">
        <f>K121/(SUM(L117+M117+O117+P117)/20)*1000</f>
        <v>#DIV/0!</v>
      </c>
      <c r="L122" s="82">
        <f>L121/(SUM(M117+O117+P117+Q117)/20)*1000</f>
        <v>-44279.689505531453</v>
      </c>
      <c r="M122" s="82">
        <f>M121/(SUM(O117+P117+Q117+R117)/20)*1000</f>
        <v>-21462.937725899152</v>
      </c>
      <c r="N122" s="83"/>
      <c r="O122" s="82">
        <f>O121/(SUM(P117+Q117+R117+S117)/20)*1000</f>
        <v>-21462.937725899152</v>
      </c>
      <c r="P122" s="82" t="e">
        <f>P121/(SUM(Q117+R117+#REF!+S117)/20)*1000</f>
        <v>#REF!</v>
      </c>
      <c r="Q122" s="82" t="e">
        <f>Q121/(SUM(R117+S117+#REF!+#REF!)/20)*1000</f>
        <v>#REF!</v>
      </c>
      <c r="R122" s="82" t="e">
        <f>R121/(SUM(S117+#REF!+#REF!+#REF!)/20)*1000</f>
        <v>#REF!</v>
      </c>
      <c r="S122" s="82" t="e">
        <f>S121/(SUM(#REF!+#REF!+#REF!+#REF!)/20)*1000</f>
        <v>#REF!</v>
      </c>
      <c r="T122" s="83"/>
      <c r="U122" s="84"/>
      <c r="V122" s="82" t="e">
        <f>V121/(SUM(W117+Y117+#REF!+X117)/20)*1000</f>
        <v>#REF!</v>
      </c>
      <c r="W122" s="82" t="e">
        <f>W121/(SUM(X117+#REF!+AA117+Y117)/20)*1000</f>
        <v>#REF!</v>
      </c>
      <c r="X122" s="82" t="e">
        <f>X121/(SUM(Y117+AB117+AA117+#REF!)/20)*1000</f>
        <v>#REF!</v>
      </c>
      <c r="Y122" s="82" t="e">
        <f>Y121/(SUM(#REF!+AA117+AB117+AC117)/20)*1000</f>
        <v>#REF!</v>
      </c>
      <c r="Z122" s="83"/>
      <c r="AA122" s="82" t="e">
        <f>AA121/(SUM(AB117+AC117+AD117+AF117)/20)*1000</f>
        <v>#DIV/0!</v>
      </c>
      <c r="AB122" s="82" t="e">
        <f>AB121/(SUM(AC117+AD117+AF117+AG117)/20)*1000</f>
        <v>#DIV/0!</v>
      </c>
      <c r="AC122" s="82" t="e">
        <f>AC121/(SUM(AD117+AF117+AG117+AH117)/20)*1000</f>
        <v>#DIV/0!</v>
      </c>
      <c r="AD122" s="82" t="e">
        <f>AD121/(SUM(AF117+AG117+AH117+AI117)/20)*1000</f>
        <v>#DIV/0!</v>
      </c>
      <c r="AE122" s="83"/>
      <c r="AF122" s="82" t="e">
        <f>AF121/(SUM(AG117+AH117+AI117+AJ117)/20)*1000</f>
        <v>#DIV/0!</v>
      </c>
      <c r="AG122" s="82" t="e">
        <f>AG121/(SUM(AH117+AI117+#REF!+AJ117)/20)*1000</f>
        <v>#REF!</v>
      </c>
      <c r="AH122" s="82" t="e">
        <f>AH121/(SUM(AI117+AJ117+#REF!+#REF!)/20)*1000</f>
        <v>#REF!</v>
      </c>
      <c r="AI122" s="82" t="e">
        <f>AI121/(SUM(AJ117+#REF!+#REF!+#REF!)/20)*1000</f>
        <v>#REF!</v>
      </c>
      <c r="AJ122" s="82" t="e">
        <f>AJ121/(SUM(#REF!+#REF!+#REF!+#REF!)/20)*1000</f>
        <v>#REF!</v>
      </c>
      <c r="AK122" s="83"/>
      <c r="AL122" s="84"/>
      <c r="AN122" s="46">
        <f t="shared" si="44"/>
        <v>0</v>
      </c>
      <c r="AO122" s="46">
        <f t="shared" si="45"/>
        <v>0</v>
      </c>
    </row>
    <row r="123" spans="1:41" s="45" customFormat="1" ht="16" thickBot="1" x14ac:dyDescent="0.35">
      <c r="A123" s="152" t="s">
        <v>15</v>
      </c>
      <c r="B123" s="148" t="s">
        <v>5</v>
      </c>
      <c r="C123" s="77"/>
      <c r="D123" s="77"/>
      <c r="E123" s="78"/>
      <c r="F123" s="78"/>
      <c r="G123" s="78">
        <v>106935</v>
      </c>
      <c r="H123" s="78">
        <v>12993</v>
      </c>
      <c r="I123" s="77">
        <f>SUM(E123:H123)</f>
        <v>119928</v>
      </c>
      <c r="J123" s="78">
        <v>166252</v>
      </c>
      <c r="K123" s="79">
        <v>-25377</v>
      </c>
      <c r="L123" s="78">
        <v>127960</v>
      </c>
      <c r="M123" s="79">
        <v>27981</v>
      </c>
      <c r="N123" s="77">
        <f>SUM(J123:M123)</f>
        <v>296816</v>
      </c>
      <c r="O123" s="79">
        <v>48816</v>
      </c>
      <c r="P123" s="78">
        <v>48838</v>
      </c>
      <c r="Q123" s="78">
        <v>79126</v>
      </c>
      <c r="R123" s="78">
        <v>64001</v>
      </c>
      <c r="S123" s="78">
        <v>40692</v>
      </c>
      <c r="T123" s="77">
        <f>SUM(O123:S123)</f>
        <v>281473</v>
      </c>
      <c r="U123" s="80">
        <f>T123+N123+I123+D127</f>
        <v>792558</v>
      </c>
      <c r="V123" s="78">
        <v>35291</v>
      </c>
      <c r="W123" s="78">
        <v>35299</v>
      </c>
      <c r="X123" s="78">
        <v>45748</v>
      </c>
      <c r="Y123" s="78">
        <v>14246</v>
      </c>
      <c r="Z123" s="77">
        <f>SUM(V123:Y123)</f>
        <v>130584</v>
      </c>
      <c r="AA123" s="78">
        <v>19571</v>
      </c>
      <c r="AB123" s="79">
        <v>19551</v>
      </c>
      <c r="AC123" s="78">
        <v>25868</v>
      </c>
      <c r="AD123" s="79">
        <v>0</v>
      </c>
      <c r="AE123" s="77">
        <f>SUM(AA123:AD123)</f>
        <v>64990</v>
      </c>
      <c r="AF123" s="79">
        <v>0</v>
      </c>
      <c r="AG123" s="78">
        <v>0</v>
      </c>
      <c r="AH123" s="78">
        <v>0</v>
      </c>
      <c r="AI123" s="78">
        <v>0</v>
      </c>
      <c r="AJ123" s="78">
        <v>0</v>
      </c>
      <c r="AK123" s="77">
        <f>SUM(AF123:AJ123)</f>
        <v>0</v>
      </c>
      <c r="AL123" s="80">
        <f>AK123+AE123+Z123</f>
        <v>195574</v>
      </c>
      <c r="AM123" s="45">
        <v>8</v>
      </c>
      <c r="AN123" s="46">
        <f t="shared" si="44"/>
        <v>6340464</v>
      </c>
      <c r="AO123" s="46">
        <f t="shared" si="45"/>
        <v>1564592</v>
      </c>
    </row>
    <row r="124" spans="1:41" s="45" customFormat="1" ht="16" thickBot="1" x14ac:dyDescent="0.35">
      <c r="A124" s="152"/>
      <c r="B124" s="148" t="s">
        <v>6</v>
      </c>
      <c r="C124" s="77"/>
      <c r="D124" s="77"/>
      <c r="E124" s="78"/>
      <c r="F124" s="78"/>
      <c r="G124" s="79">
        <v>106935</v>
      </c>
      <c r="H124" s="78">
        <v>12993</v>
      </c>
      <c r="I124" s="77"/>
      <c r="J124" s="78">
        <v>166252</v>
      </c>
      <c r="K124" s="79">
        <v>80000</v>
      </c>
      <c r="L124" s="78">
        <v>0</v>
      </c>
      <c r="M124" s="79">
        <v>130000</v>
      </c>
      <c r="N124" s="77"/>
      <c r="O124" s="79">
        <v>270000</v>
      </c>
      <c r="P124" s="79">
        <v>0</v>
      </c>
      <c r="Q124" s="79">
        <v>0</v>
      </c>
      <c r="R124" s="79">
        <v>340000</v>
      </c>
      <c r="S124" s="79">
        <v>150000</v>
      </c>
      <c r="T124" s="77"/>
      <c r="U124" s="80"/>
      <c r="V124" s="78">
        <v>0</v>
      </c>
      <c r="W124" s="78">
        <v>0</v>
      </c>
      <c r="X124" s="79">
        <v>0</v>
      </c>
      <c r="Y124" s="78">
        <v>0</v>
      </c>
      <c r="Z124" s="77"/>
      <c r="AA124" s="78">
        <v>0</v>
      </c>
      <c r="AB124" s="79">
        <v>0</v>
      </c>
      <c r="AC124" s="78">
        <v>0</v>
      </c>
      <c r="AD124" s="79">
        <v>0</v>
      </c>
      <c r="AE124" s="77"/>
      <c r="AF124" s="79">
        <v>0</v>
      </c>
      <c r="AG124" s="79">
        <v>0</v>
      </c>
      <c r="AH124" s="79">
        <v>0</v>
      </c>
      <c r="AI124" s="79">
        <v>0</v>
      </c>
      <c r="AJ124" s="79">
        <v>0</v>
      </c>
      <c r="AK124" s="77"/>
      <c r="AL124" s="80"/>
      <c r="AN124" s="46">
        <f t="shared" si="44"/>
        <v>0</v>
      </c>
      <c r="AO124" s="46">
        <f t="shared" si="45"/>
        <v>0</v>
      </c>
    </row>
    <row r="125" spans="1:41" s="45" customFormat="1" ht="16" thickBot="1" x14ac:dyDescent="0.35">
      <c r="A125" s="152"/>
      <c r="B125" s="148" t="s">
        <v>10</v>
      </c>
      <c r="C125" s="77">
        <v>0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80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80"/>
      <c r="AN125" s="46">
        <f t="shared" si="44"/>
        <v>0</v>
      </c>
      <c r="AO125" s="46">
        <f t="shared" si="45"/>
        <v>0</v>
      </c>
    </row>
    <row r="126" spans="1:41" s="45" customFormat="1" ht="16" thickBot="1" x14ac:dyDescent="0.35">
      <c r="A126" s="152"/>
      <c r="B126" s="148" t="s">
        <v>7</v>
      </c>
      <c r="C126" s="77"/>
      <c r="D126" s="77"/>
      <c r="E126" s="79">
        <f>E125+E124</f>
        <v>0</v>
      </c>
      <c r="F126" s="79">
        <f>F125+F124</f>
        <v>0</v>
      </c>
      <c r="G126" s="79">
        <f t="shared" ref="G126" si="82">G125+G124</f>
        <v>106935</v>
      </c>
      <c r="H126" s="79">
        <f>H125+H124</f>
        <v>12993</v>
      </c>
      <c r="I126" s="77">
        <f>SUM(E126:H126)</f>
        <v>119928</v>
      </c>
      <c r="J126" s="79">
        <f>J125+J124</f>
        <v>166252</v>
      </c>
      <c r="K126" s="79">
        <f>K125+K124</f>
        <v>80000</v>
      </c>
      <c r="L126" s="79">
        <f>L125+L124</f>
        <v>0</v>
      </c>
      <c r="M126" s="79">
        <f>M125+M124</f>
        <v>130000</v>
      </c>
      <c r="N126" s="77">
        <f>SUM(J126:M126)</f>
        <v>376252</v>
      </c>
      <c r="O126" s="79">
        <f>O125+O124</f>
        <v>270000</v>
      </c>
      <c r="P126" s="79">
        <f>P125+P124</f>
        <v>0</v>
      </c>
      <c r="Q126" s="79">
        <f>Q125+Q124</f>
        <v>0</v>
      </c>
      <c r="R126" s="79">
        <f>R125+R124</f>
        <v>340000</v>
      </c>
      <c r="S126" s="79">
        <f>S125+S124</f>
        <v>150000</v>
      </c>
      <c r="T126" s="77">
        <f>SUM(O126:S126)</f>
        <v>760000</v>
      </c>
      <c r="U126" s="80">
        <f>T126+N126+I126+D127</f>
        <v>1350521</v>
      </c>
      <c r="V126" s="79">
        <f>V125+V124</f>
        <v>0</v>
      </c>
      <c r="W126" s="79">
        <f>W125+W124</f>
        <v>0</v>
      </c>
      <c r="X126" s="79">
        <f t="shared" ref="X126" si="83">X125+X124</f>
        <v>0</v>
      </c>
      <c r="Y126" s="79">
        <f>Y125+Y124</f>
        <v>0</v>
      </c>
      <c r="Z126" s="77">
        <f>SUM(V126:Y126)</f>
        <v>0</v>
      </c>
      <c r="AA126" s="79">
        <f>AA125+AA124</f>
        <v>0</v>
      </c>
      <c r="AB126" s="79">
        <f>AB125+AB124</f>
        <v>0</v>
      </c>
      <c r="AC126" s="79">
        <f>AC125+AC124</f>
        <v>0</v>
      </c>
      <c r="AD126" s="79">
        <f>AD125+AD124</f>
        <v>0</v>
      </c>
      <c r="AE126" s="77">
        <f>SUM(AA126:AD126)</f>
        <v>0</v>
      </c>
      <c r="AF126" s="79">
        <f>AF125+AF124</f>
        <v>0</v>
      </c>
      <c r="AG126" s="79">
        <f>AG125+AG124</f>
        <v>0</v>
      </c>
      <c r="AH126" s="79">
        <f>AH125+AH124</f>
        <v>0</v>
      </c>
      <c r="AI126" s="79">
        <f>AI125+AI124</f>
        <v>0</v>
      </c>
      <c r="AJ126" s="79">
        <f>AJ125+AJ124</f>
        <v>0</v>
      </c>
      <c r="AK126" s="77">
        <f>SUM(AF126:AJ126)</f>
        <v>0</v>
      </c>
      <c r="AL126" s="80">
        <f>AK126+AE126+Z126</f>
        <v>0</v>
      </c>
      <c r="AN126" s="46">
        <f t="shared" si="44"/>
        <v>0</v>
      </c>
      <c r="AO126" s="46">
        <f t="shared" si="45"/>
        <v>0</v>
      </c>
    </row>
    <row r="127" spans="1:41" s="45" customFormat="1" ht="16" thickBot="1" x14ac:dyDescent="0.35">
      <c r="A127" s="152"/>
      <c r="B127" s="148" t="s">
        <v>8</v>
      </c>
      <c r="C127" s="81">
        <v>209857</v>
      </c>
      <c r="D127" s="120">
        <v>94341</v>
      </c>
      <c r="E127" s="79">
        <f>E126-E123</f>
        <v>0</v>
      </c>
      <c r="F127" s="79">
        <f>E127+F126-F123</f>
        <v>0</v>
      </c>
      <c r="G127" s="79">
        <f>F127+G126-G123</f>
        <v>0</v>
      </c>
      <c r="H127" s="79">
        <f>F127+H126-H123</f>
        <v>0</v>
      </c>
      <c r="I127" s="77">
        <f>I126-I123</f>
        <v>0</v>
      </c>
      <c r="J127" s="79">
        <f>I127+J126-J123</f>
        <v>0</v>
      </c>
      <c r="K127" s="79">
        <f>J127+K126-K123</f>
        <v>105377</v>
      </c>
      <c r="L127" s="79">
        <f>K127+L126-L123</f>
        <v>-22583</v>
      </c>
      <c r="M127" s="79">
        <f>L127+M126-M123</f>
        <v>79436</v>
      </c>
      <c r="N127" s="77">
        <f>I127+N126-N123</f>
        <v>79436</v>
      </c>
      <c r="O127" s="79">
        <f>N127+O126-O123</f>
        <v>300620</v>
      </c>
      <c r="P127" s="79">
        <f>O127+P126-P123</f>
        <v>251782</v>
      </c>
      <c r="Q127" s="79">
        <f>P127+Q126-Q123</f>
        <v>172656</v>
      </c>
      <c r="R127" s="79">
        <f t="shared" ref="R127:S127" si="84">Q127+R126-R123</f>
        <v>448655</v>
      </c>
      <c r="S127" s="79">
        <f t="shared" si="84"/>
        <v>557963</v>
      </c>
      <c r="T127" s="77">
        <f>N127+T126-T123</f>
        <v>557963</v>
      </c>
      <c r="U127" s="80">
        <f>U126-U123</f>
        <v>557963</v>
      </c>
      <c r="V127" s="79">
        <f>U127+V126-V123</f>
        <v>522672</v>
      </c>
      <c r="W127" s="79">
        <f>V127+W126-W123</f>
        <v>487373</v>
      </c>
      <c r="X127" s="79">
        <f>W127+X126-X123</f>
        <v>441625</v>
      </c>
      <c r="Y127" s="79">
        <f>W127+Y126-Y123</f>
        <v>473127</v>
      </c>
      <c r="Z127" s="77">
        <f>T127+Z126-Z123</f>
        <v>427379</v>
      </c>
      <c r="AA127" s="79">
        <f>Z127+AA126-AA123</f>
        <v>407808</v>
      </c>
      <c r="AB127" s="79">
        <f>AA127+AB126-AB123</f>
        <v>388257</v>
      </c>
      <c r="AC127" s="79">
        <f>AB127+AC126-AC123</f>
        <v>362389</v>
      </c>
      <c r="AD127" s="79">
        <f>AC127+AD126-AD123</f>
        <v>362389</v>
      </c>
      <c r="AE127" s="77">
        <f>Z127+AE126-AE123</f>
        <v>362389</v>
      </c>
      <c r="AF127" s="79">
        <f>AE127+AF126-AF123</f>
        <v>362389</v>
      </c>
      <c r="AG127" s="79">
        <f>AF127+AG126-AG123</f>
        <v>362389</v>
      </c>
      <c r="AH127" s="79">
        <f>AG127+AH126-AH123</f>
        <v>362389</v>
      </c>
      <c r="AI127" s="79">
        <f t="shared" ref="AI127:AJ127" si="85">AH127+AI126-AI123</f>
        <v>362389</v>
      </c>
      <c r="AJ127" s="79">
        <f t="shared" si="85"/>
        <v>362389</v>
      </c>
      <c r="AK127" s="77">
        <f>AE127+AK126-AK123</f>
        <v>362389</v>
      </c>
      <c r="AL127" s="80">
        <f>T127+AL126-AL123</f>
        <v>362389</v>
      </c>
      <c r="AN127" s="46">
        <f t="shared" si="44"/>
        <v>0</v>
      </c>
      <c r="AO127" s="46">
        <f t="shared" si="45"/>
        <v>0</v>
      </c>
    </row>
    <row r="128" spans="1:41" s="45" customFormat="1" ht="16" thickBot="1" x14ac:dyDescent="0.35">
      <c r="A128" s="67"/>
      <c r="B128" s="148" t="s">
        <v>9</v>
      </c>
      <c r="C128" s="77"/>
      <c r="D128" s="77"/>
      <c r="E128" s="82" t="e">
        <f>E127/(SUM(F123+H123+#REF!+G123)/20)*1000</f>
        <v>#REF!</v>
      </c>
      <c r="F128" s="82" t="e">
        <f>F127/(SUM(G123+#REF!+J123+H123)/20)*1000</f>
        <v>#REF!</v>
      </c>
      <c r="G128" s="82" t="e">
        <f>G127/(SUM(H123+K123+J123+#REF!)/20)*1000</f>
        <v>#REF!</v>
      </c>
      <c r="H128" s="82" t="e">
        <f>H127/(SUM(#REF!+J123+K123+L123)/20)*1000</f>
        <v>#REF!</v>
      </c>
      <c r="I128" s="83"/>
      <c r="J128" s="82">
        <f>J127/(SUM(K123+L123+M123+O123)/20)*1000</f>
        <v>0</v>
      </c>
      <c r="K128" s="82">
        <f>K127/(SUM(L123+M123+O123+P123)/20)*1000</f>
        <v>8310.6528125554541</v>
      </c>
      <c r="L128" s="82">
        <f>L127/(SUM(M123+O123+P123+Q123)/20)*1000</f>
        <v>-2205.7911418678364</v>
      </c>
      <c r="M128" s="82">
        <f>M127/(SUM(O123+P123+Q123+R123)/20)*1000</f>
        <v>6598.1950403063365</v>
      </c>
      <c r="N128" s="83"/>
      <c r="O128" s="82">
        <f>O127/(SUM(P123+Q123+R123+S123)/20)*1000</f>
        <v>25842.334423636512</v>
      </c>
      <c r="P128" s="82" t="e">
        <f>P127/(SUM(Q123+R123+#REF!+S123)/20)*1000</f>
        <v>#REF!</v>
      </c>
      <c r="Q128" s="82" t="e">
        <f>Q127/(SUM(R123+S123+#REF!+#REF!)/20)*1000</f>
        <v>#REF!</v>
      </c>
      <c r="R128" s="82" t="e">
        <f>R127/(SUM(S123+#REF!+#REF!+#REF!)/20)*1000</f>
        <v>#REF!</v>
      </c>
      <c r="S128" s="82" t="e">
        <f>S127/(SUM(#REF!+#REF!+#REF!+#REF!)/20)*1000</f>
        <v>#REF!</v>
      </c>
      <c r="T128" s="83"/>
      <c r="U128" s="84"/>
      <c r="V128" s="82" t="e">
        <f>V127/(SUM(W123+Y123+#REF!+X123)/20)*1000</f>
        <v>#REF!</v>
      </c>
      <c r="W128" s="82" t="e">
        <f>W127/(SUM(X123+#REF!+AA123+Y123)/20)*1000</f>
        <v>#REF!</v>
      </c>
      <c r="X128" s="82" t="e">
        <f>X127/(SUM(Y123+AB123+AA123+#REF!)/20)*1000</f>
        <v>#REF!</v>
      </c>
      <c r="Y128" s="82" t="e">
        <f>Y127/(SUM(#REF!+AA123+AB123+AC123)/20)*1000</f>
        <v>#REF!</v>
      </c>
      <c r="Z128" s="83"/>
      <c r="AA128" s="82">
        <f>AA127/(SUM(AB123+AC123+AD123+AF123)/20)*1000</f>
        <v>179575.94839164228</v>
      </c>
      <c r="AB128" s="82">
        <f>AB127/(SUM(AC123+AD123+AF123+AG123)/20)*1000</f>
        <v>300183.23797742382</v>
      </c>
      <c r="AC128" s="82" t="e">
        <f>AC127/(SUM(AD123+AF123+AG123+AH123)/20)*1000</f>
        <v>#DIV/0!</v>
      </c>
      <c r="AD128" s="82" t="e">
        <f>AD127/(SUM(AF123+AG123+AH123+AI123)/20)*1000</f>
        <v>#DIV/0!</v>
      </c>
      <c r="AE128" s="83"/>
      <c r="AF128" s="82" t="e">
        <f>AF127/(SUM(AG123+AH123+AI123+AJ123)/20)*1000</f>
        <v>#DIV/0!</v>
      </c>
      <c r="AG128" s="82" t="e">
        <f>AG127/(SUM(AH123+AI123+#REF!+AJ123)/20)*1000</f>
        <v>#REF!</v>
      </c>
      <c r="AH128" s="82" t="e">
        <f>AH127/(SUM(AI123+AJ123+#REF!+#REF!)/20)*1000</f>
        <v>#REF!</v>
      </c>
      <c r="AI128" s="82" t="e">
        <f>AI127/(SUM(AJ123+#REF!+#REF!+#REF!)/20)*1000</f>
        <v>#REF!</v>
      </c>
      <c r="AJ128" s="82" t="e">
        <f>AJ127/(SUM(#REF!+#REF!+#REF!+#REF!)/20)*1000</f>
        <v>#REF!</v>
      </c>
      <c r="AK128" s="83"/>
      <c r="AL128" s="84"/>
      <c r="AN128" s="46">
        <f t="shared" si="44"/>
        <v>0</v>
      </c>
      <c r="AO128" s="46">
        <f t="shared" si="45"/>
        <v>0</v>
      </c>
    </row>
    <row r="129" spans="1:41" s="45" customFormat="1" ht="16" thickBot="1" x14ac:dyDescent="0.35">
      <c r="A129" s="152" t="s">
        <v>53</v>
      </c>
      <c r="B129" s="148" t="s">
        <v>5</v>
      </c>
      <c r="C129" s="77"/>
      <c r="D129" s="77"/>
      <c r="E129" s="78"/>
      <c r="F129" s="78"/>
      <c r="G129" s="78"/>
      <c r="H129" s="78"/>
      <c r="I129" s="77">
        <f>SUM(E129:H129)</f>
        <v>0</v>
      </c>
      <c r="J129" s="78"/>
      <c r="K129" s="79"/>
      <c r="L129" s="79"/>
      <c r="M129" s="79"/>
      <c r="N129" s="77">
        <f>SUM(J129:M129)</f>
        <v>0</v>
      </c>
      <c r="O129" s="79"/>
      <c r="P129" s="78"/>
      <c r="Q129" s="78"/>
      <c r="R129" s="78"/>
      <c r="S129" s="78"/>
      <c r="T129" s="77">
        <f>SUM(O129:S129)</f>
        <v>0</v>
      </c>
      <c r="U129" s="80">
        <f>T129+N129+I129+D133</f>
        <v>0</v>
      </c>
      <c r="V129" s="78"/>
      <c r="W129" s="78"/>
      <c r="X129" s="78"/>
      <c r="Y129" s="78"/>
      <c r="Z129" s="77">
        <f>SUM(V129:Y129)</f>
        <v>0</v>
      </c>
      <c r="AA129" s="78"/>
      <c r="AB129" s="79"/>
      <c r="AC129" s="79"/>
      <c r="AD129" s="79"/>
      <c r="AE129" s="77">
        <f>SUM(AA129:AD129)</f>
        <v>0</v>
      </c>
      <c r="AF129" s="79"/>
      <c r="AG129" s="78"/>
      <c r="AH129" s="78"/>
      <c r="AI129" s="78"/>
      <c r="AJ129" s="78"/>
      <c r="AK129" s="77">
        <f>SUM(AF129:AJ129)</f>
        <v>0</v>
      </c>
      <c r="AL129" s="80">
        <f>AK129+AE129+Z129</f>
        <v>0</v>
      </c>
      <c r="AM129" s="45">
        <v>32</v>
      </c>
      <c r="AN129" s="46">
        <f t="shared" si="44"/>
        <v>0</v>
      </c>
      <c r="AO129" s="46">
        <f t="shared" si="45"/>
        <v>0</v>
      </c>
    </row>
    <row r="130" spans="1:41" s="45" customFormat="1" ht="16" thickBot="1" x14ac:dyDescent="0.35">
      <c r="A130" s="152"/>
      <c r="B130" s="148" t="s">
        <v>6</v>
      </c>
      <c r="C130" s="77"/>
      <c r="D130" s="77"/>
      <c r="E130" s="79"/>
      <c r="F130" s="79"/>
      <c r="G130" s="78"/>
      <c r="H130" s="79"/>
      <c r="I130" s="77"/>
      <c r="J130" s="79"/>
      <c r="K130" s="79"/>
      <c r="L130" s="79"/>
      <c r="M130" s="79"/>
      <c r="N130" s="77"/>
      <c r="O130" s="79"/>
      <c r="P130" s="79"/>
      <c r="Q130" s="79"/>
      <c r="R130" s="79"/>
      <c r="S130" s="79"/>
      <c r="T130" s="77"/>
      <c r="U130" s="80"/>
      <c r="V130" s="79"/>
      <c r="W130" s="79"/>
      <c r="X130" s="78"/>
      <c r="Y130" s="79"/>
      <c r="Z130" s="77"/>
      <c r="AA130" s="79"/>
      <c r="AB130" s="79"/>
      <c r="AC130" s="79"/>
      <c r="AD130" s="79"/>
      <c r="AE130" s="77"/>
      <c r="AF130" s="79"/>
      <c r="AG130" s="79"/>
      <c r="AH130" s="79"/>
      <c r="AI130" s="79"/>
      <c r="AJ130" s="79"/>
      <c r="AK130" s="77"/>
      <c r="AL130" s="80"/>
      <c r="AN130" s="46">
        <f t="shared" si="44"/>
        <v>0</v>
      </c>
      <c r="AO130" s="46">
        <f t="shared" si="45"/>
        <v>0</v>
      </c>
    </row>
    <row r="131" spans="1:41" s="45" customFormat="1" ht="16" thickBot="1" x14ac:dyDescent="0.35">
      <c r="A131" s="152"/>
      <c r="B131" s="148" t="s">
        <v>10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80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80"/>
      <c r="AN131" s="46">
        <f t="shared" ref="AN131:AN194" si="86">AM131*U131</f>
        <v>0</v>
      </c>
      <c r="AO131" s="46">
        <f t="shared" si="45"/>
        <v>0</v>
      </c>
    </row>
    <row r="132" spans="1:41" s="45" customFormat="1" ht="16" thickBot="1" x14ac:dyDescent="0.35">
      <c r="A132" s="152"/>
      <c r="B132" s="148" t="s">
        <v>7</v>
      </c>
      <c r="C132" s="77"/>
      <c r="D132" s="77"/>
      <c r="E132" s="79">
        <f>E131+E130</f>
        <v>0</v>
      </c>
      <c r="F132" s="79">
        <f>F131+F130</f>
        <v>0</v>
      </c>
      <c r="G132" s="79">
        <f t="shared" ref="G132" si="87">G131+G130</f>
        <v>0</v>
      </c>
      <c r="H132" s="79">
        <f>H131+H130</f>
        <v>0</v>
      </c>
      <c r="I132" s="77">
        <f>SUM(E132:H132)</f>
        <v>0</v>
      </c>
      <c r="J132" s="79">
        <f>J131+J130</f>
        <v>0</v>
      </c>
      <c r="K132" s="79">
        <f>K131+K130</f>
        <v>0</v>
      </c>
      <c r="L132" s="79">
        <f>L131+L130</f>
        <v>0</v>
      </c>
      <c r="M132" s="79">
        <f>M131+M130</f>
        <v>0</v>
      </c>
      <c r="N132" s="77">
        <f>SUM(J132:M132)</f>
        <v>0</v>
      </c>
      <c r="O132" s="79">
        <f>O131+O130</f>
        <v>0</v>
      </c>
      <c r="P132" s="79">
        <f>P131+P130</f>
        <v>0</v>
      </c>
      <c r="Q132" s="79">
        <f>Q131+Q130</f>
        <v>0</v>
      </c>
      <c r="R132" s="79">
        <f>R131+R130</f>
        <v>0</v>
      </c>
      <c r="S132" s="79">
        <f>S131+S130</f>
        <v>0</v>
      </c>
      <c r="T132" s="77">
        <f>SUM(O132:S132)</f>
        <v>0</v>
      </c>
      <c r="U132" s="80">
        <f>T132+N132+I132+D133</f>
        <v>0</v>
      </c>
      <c r="V132" s="79">
        <f>V131+V130</f>
        <v>0</v>
      </c>
      <c r="W132" s="79">
        <f>W131+W130</f>
        <v>0</v>
      </c>
      <c r="X132" s="79">
        <f t="shared" ref="X132" si="88">X131+X130</f>
        <v>0</v>
      </c>
      <c r="Y132" s="79">
        <f>Y131+Y130</f>
        <v>0</v>
      </c>
      <c r="Z132" s="77">
        <f>SUM(V132:Y132)</f>
        <v>0</v>
      </c>
      <c r="AA132" s="79">
        <f>AA131+AA130</f>
        <v>0</v>
      </c>
      <c r="AB132" s="79">
        <f>AB131+AB130</f>
        <v>0</v>
      </c>
      <c r="AC132" s="79">
        <f>AC131+AC130</f>
        <v>0</v>
      </c>
      <c r="AD132" s="79">
        <f>AD131+AD130</f>
        <v>0</v>
      </c>
      <c r="AE132" s="77">
        <f>SUM(AA132:AD132)</f>
        <v>0</v>
      </c>
      <c r="AF132" s="79">
        <f>AF131+AF130</f>
        <v>0</v>
      </c>
      <c r="AG132" s="79">
        <f>AG131+AG130</f>
        <v>0</v>
      </c>
      <c r="AH132" s="79">
        <f>AH131+AH130</f>
        <v>0</v>
      </c>
      <c r="AI132" s="79">
        <f>AI131+AI130</f>
        <v>0</v>
      </c>
      <c r="AJ132" s="79">
        <f>AJ131+AJ130</f>
        <v>0</v>
      </c>
      <c r="AK132" s="77">
        <f>SUM(AF132:AJ132)</f>
        <v>0</v>
      </c>
      <c r="AL132" s="80">
        <f>AK132+AE132+Z132</f>
        <v>0</v>
      </c>
      <c r="AN132" s="46">
        <f t="shared" si="86"/>
        <v>0</v>
      </c>
      <c r="AO132" s="46">
        <f t="shared" ref="AO132:AO195" si="89">AL132*AM132</f>
        <v>0</v>
      </c>
    </row>
    <row r="133" spans="1:41" s="45" customFormat="1" ht="16" thickBot="1" x14ac:dyDescent="0.35">
      <c r="A133" s="152"/>
      <c r="B133" s="148" t="s">
        <v>8</v>
      </c>
      <c r="C133" s="81"/>
      <c r="D133" s="120">
        <v>0</v>
      </c>
      <c r="E133" s="79">
        <f>E132-E129</f>
        <v>0</v>
      </c>
      <c r="F133" s="79">
        <f>E133+F132-F129</f>
        <v>0</v>
      </c>
      <c r="G133" s="79">
        <f>F133+G132-G129</f>
        <v>0</v>
      </c>
      <c r="H133" s="79">
        <f>F133+H132-H129</f>
        <v>0</v>
      </c>
      <c r="I133" s="77">
        <f>I132-I129</f>
        <v>0</v>
      </c>
      <c r="J133" s="79">
        <f>I133+J132-J129</f>
        <v>0</v>
      </c>
      <c r="K133" s="79">
        <f>J133+K132-K129</f>
        <v>0</v>
      </c>
      <c r="L133" s="79">
        <f>K133+L132-L129</f>
        <v>0</v>
      </c>
      <c r="M133" s="79">
        <f>L133+M132-M129</f>
        <v>0</v>
      </c>
      <c r="N133" s="77">
        <f>I133+N132-N129</f>
        <v>0</v>
      </c>
      <c r="O133" s="79">
        <f>N133+O132-O129</f>
        <v>0</v>
      </c>
      <c r="P133" s="79">
        <f>O133+P132-P129</f>
        <v>0</v>
      </c>
      <c r="Q133" s="79">
        <f>P133+Q132-Q129</f>
        <v>0</v>
      </c>
      <c r="R133" s="79">
        <f t="shared" ref="R133:S133" si="90">Q133+R132-R129</f>
        <v>0</v>
      </c>
      <c r="S133" s="79">
        <f t="shared" si="90"/>
        <v>0</v>
      </c>
      <c r="T133" s="77">
        <f>N133+T132-T129</f>
        <v>0</v>
      </c>
      <c r="U133" s="80">
        <f>U132-U129</f>
        <v>0</v>
      </c>
      <c r="V133" s="79">
        <f>U133+V132-V129</f>
        <v>0</v>
      </c>
      <c r="W133" s="79">
        <f>V133+W132-W129</f>
        <v>0</v>
      </c>
      <c r="X133" s="79">
        <f>W133+X132-X129</f>
        <v>0</v>
      </c>
      <c r="Y133" s="79">
        <f>W133+Y132-Y129</f>
        <v>0</v>
      </c>
      <c r="Z133" s="77">
        <f>T133+Z132-Z129</f>
        <v>0</v>
      </c>
      <c r="AA133" s="79">
        <f>Z133+AA132-AA129</f>
        <v>0</v>
      </c>
      <c r="AB133" s="79">
        <f>AA133+AB132-AB129</f>
        <v>0</v>
      </c>
      <c r="AC133" s="79">
        <f>AB133+AC132-AC129</f>
        <v>0</v>
      </c>
      <c r="AD133" s="79">
        <f>AC133+AD132-AD129</f>
        <v>0</v>
      </c>
      <c r="AE133" s="77">
        <f>Z133+AE132-AE129</f>
        <v>0</v>
      </c>
      <c r="AF133" s="79">
        <f>AE133+AF132-AF129</f>
        <v>0</v>
      </c>
      <c r="AG133" s="79">
        <f>AF133+AG132-AG129</f>
        <v>0</v>
      </c>
      <c r="AH133" s="79">
        <f>AG133+AH132-AH129</f>
        <v>0</v>
      </c>
      <c r="AI133" s="79">
        <f t="shared" ref="AI133:AJ133" si="91">AH133+AI132-AI129</f>
        <v>0</v>
      </c>
      <c r="AJ133" s="79">
        <f t="shared" si="91"/>
        <v>0</v>
      </c>
      <c r="AK133" s="77">
        <f>AE133+AK132-AK129</f>
        <v>0</v>
      </c>
      <c r="AL133" s="80">
        <f>T133+AL132-AL129</f>
        <v>0</v>
      </c>
      <c r="AN133" s="46">
        <f t="shared" si="86"/>
        <v>0</v>
      </c>
      <c r="AO133" s="46">
        <f t="shared" si="89"/>
        <v>0</v>
      </c>
    </row>
    <row r="134" spans="1:41" s="45" customFormat="1" ht="16" thickBot="1" x14ac:dyDescent="0.35">
      <c r="A134" s="67"/>
      <c r="B134" s="148" t="s">
        <v>9</v>
      </c>
      <c r="C134" s="77"/>
      <c r="D134" s="77"/>
      <c r="E134" s="82" t="e">
        <f>E133/(SUM(F129+H129+#REF!+G129)/20)*1000</f>
        <v>#REF!</v>
      </c>
      <c r="F134" s="82" t="e">
        <f>F133/(SUM(G129+#REF!+J129+H129)/20)*1000</f>
        <v>#REF!</v>
      </c>
      <c r="G134" s="82" t="e">
        <f>G133/(SUM(H129+K129+J129+#REF!)/20)*1000</f>
        <v>#REF!</v>
      </c>
      <c r="H134" s="82" t="e">
        <f>H133/(SUM(#REF!+J129+K129+L129)/20)*1000</f>
        <v>#REF!</v>
      </c>
      <c r="I134" s="83"/>
      <c r="J134" s="82" t="e">
        <f>J133/(SUM(K129+L129+M129+O129)/20)*1000</f>
        <v>#DIV/0!</v>
      </c>
      <c r="K134" s="82" t="e">
        <f>K133/(SUM(L129+M129+O129+P129)/20)*1000</f>
        <v>#DIV/0!</v>
      </c>
      <c r="L134" s="82" t="e">
        <f>L133/(SUM(M129+O129+P129+Q129)/20)*1000</f>
        <v>#DIV/0!</v>
      </c>
      <c r="M134" s="82" t="e">
        <f>M133/(SUM(O129+P129+Q129+R129)/20)*1000</f>
        <v>#DIV/0!</v>
      </c>
      <c r="N134" s="83"/>
      <c r="O134" s="82" t="e">
        <f>O133/(SUM(P129+Q129+R129+S129)/20)*1000</f>
        <v>#DIV/0!</v>
      </c>
      <c r="P134" s="82" t="e">
        <f>P133/(SUM(Q129+R129+#REF!+S129)/20)*1000</f>
        <v>#REF!</v>
      </c>
      <c r="Q134" s="82" t="e">
        <f>Q133/(SUM(R129+S129+#REF!+#REF!)/20)*1000</f>
        <v>#REF!</v>
      </c>
      <c r="R134" s="82" t="e">
        <f>R133/(SUM(S129+#REF!+#REF!+#REF!)/20)*1000</f>
        <v>#REF!</v>
      </c>
      <c r="S134" s="82" t="e">
        <f>S133/(SUM(#REF!+#REF!+#REF!+#REF!)/20)*1000</f>
        <v>#REF!</v>
      </c>
      <c r="T134" s="83"/>
      <c r="U134" s="84"/>
      <c r="V134" s="82" t="e">
        <f>V133/(SUM(W129+Y129+#REF!+X129)/20)*1000</f>
        <v>#REF!</v>
      </c>
      <c r="W134" s="82" t="e">
        <f>W133/(SUM(X129+#REF!+AA129+Y129)/20)*1000</f>
        <v>#REF!</v>
      </c>
      <c r="X134" s="82" t="e">
        <f>X133/(SUM(Y129+AB129+AA129+#REF!)/20)*1000</f>
        <v>#REF!</v>
      </c>
      <c r="Y134" s="82" t="e">
        <f>Y133/(SUM(#REF!+AA129+AB129+AC129)/20)*1000</f>
        <v>#REF!</v>
      </c>
      <c r="Z134" s="83"/>
      <c r="AA134" s="82" t="e">
        <f>AA133/(SUM(AB129+AC129+AD129+AF129)/20)*1000</f>
        <v>#DIV/0!</v>
      </c>
      <c r="AB134" s="82" t="e">
        <f>AB133/(SUM(AC129+AD129+AF129+AG129)/20)*1000</f>
        <v>#DIV/0!</v>
      </c>
      <c r="AC134" s="82" t="e">
        <f>AC133/(SUM(AD129+AF129+AG129+AH129)/20)*1000</f>
        <v>#DIV/0!</v>
      </c>
      <c r="AD134" s="82" t="e">
        <f>AD133/(SUM(AF129+AG129+AH129+AI129)/20)*1000</f>
        <v>#DIV/0!</v>
      </c>
      <c r="AE134" s="83"/>
      <c r="AF134" s="82" t="e">
        <f>AF133/(SUM(AG129+AH129+AI129+AJ129)/20)*1000</f>
        <v>#DIV/0!</v>
      </c>
      <c r="AG134" s="82" t="e">
        <f>AG133/(SUM(AH129+AI129+#REF!+AJ129)/20)*1000</f>
        <v>#REF!</v>
      </c>
      <c r="AH134" s="82" t="e">
        <f>AH133/(SUM(AI129+AJ129+#REF!+#REF!)/20)*1000</f>
        <v>#REF!</v>
      </c>
      <c r="AI134" s="82" t="e">
        <f>AI133/(SUM(AJ129+#REF!+#REF!+#REF!)/20)*1000</f>
        <v>#REF!</v>
      </c>
      <c r="AJ134" s="82" t="e">
        <f>AJ133/(SUM(#REF!+#REF!+#REF!+#REF!)/20)*1000</f>
        <v>#REF!</v>
      </c>
      <c r="AK134" s="83"/>
      <c r="AL134" s="84"/>
      <c r="AN134" s="46">
        <f t="shared" si="86"/>
        <v>0</v>
      </c>
      <c r="AO134" s="46">
        <f t="shared" si="89"/>
        <v>0</v>
      </c>
    </row>
    <row r="135" spans="1:41" s="45" customFormat="1" ht="16" thickBot="1" x14ac:dyDescent="0.35">
      <c r="A135" s="152" t="s">
        <v>17</v>
      </c>
      <c r="B135" s="148" t="s">
        <v>5</v>
      </c>
      <c r="C135" s="77"/>
      <c r="D135" s="77"/>
      <c r="E135" s="79"/>
      <c r="F135" s="78">
        <v>126000</v>
      </c>
      <c r="G135" s="78">
        <v>99930</v>
      </c>
      <c r="H135" s="78"/>
      <c r="I135" s="77">
        <f>SUM(E135:H135)</f>
        <v>225930</v>
      </c>
      <c r="J135" s="79">
        <v>39955</v>
      </c>
      <c r="K135" s="79">
        <v>-115849</v>
      </c>
      <c r="L135" s="78">
        <v>41847</v>
      </c>
      <c r="M135" s="79">
        <v>33344</v>
      </c>
      <c r="N135" s="77">
        <f>SUM(J135:M135)</f>
        <v>-703</v>
      </c>
      <c r="O135" s="79">
        <v>62124</v>
      </c>
      <c r="P135" s="78">
        <v>60188</v>
      </c>
      <c r="Q135" s="78">
        <v>60234</v>
      </c>
      <c r="R135" s="78">
        <v>53197</v>
      </c>
      <c r="S135" s="78">
        <v>35887</v>
      </c>
      <c r="T135" s="77">
        <f>SUM(O135:S135)</f>
        <v>271630</v>
      </c>
      <c r="U135" s="80">
        <f>T135+N135+I135+D139</f>
        <v>1065868</v>
      </c>
      <c r="V135" s="79">
        <v>31854</v>
      </c>
      <c r="W135" s="78">
        <v>31300</v>
      </c>
      <c r="X135" s="78">
        <v>40614</v>
      </c>
      <c r="Y135" s="78">
        <v>5164</v>
      </c>
      <c r="Z135" s="77">
        <f>SUM(V135:Y135)</f>
        <v>108932</v>
      </c>
      <c r="AA135" s="79">
        <v>6555</v>
      </c>
      <c r="AB135" s="79">
        <v>6565</v>
      </c>
      <c r="AC135" s="78">
        <v>9576</v>
      </c>
      <c r="AD135" s="79">
        <v>16</v>
      </c>
      <c r="AE135" s="77">
        <f>SUM(AA135:AD135)</f>
        <v>22712</v>
      </c>
      <c r="AF135" s="79">
        <v>24</v>
      </c>
      <c r="AG135" s="78">
        <v>24</v>
      </c>
      <c r="AH135" s="78">
        <v>24</v>
      </c>
      <c r="AI135" s="78">
        <v>16</v>
      </c>
      <c r="AJ135" s="78">
        <v>0</v>
      </c>
      <c r="AK135" s="77">
        <f>SUM(AF135:AJ135)</f>
        <v>88</v>
      </c>
      <c r="AL135" s="80">
        <f>AK135+AE135+Z135</f>
        <v>131732</v>
      </c>
      <c r="AM135" s="45">
        <v>16</v>
      </c>
      <c r="AN135" s="46">
        <f t="shared" si="86"/>
        <v>17053888</v>
      </c>
      <c r="AO135" s="46">
        <f t="shared" si="89"/>
        <v>2107712</v>
      </c>
    </row>
    <row r="136" spans="1:41" s="45" customFormat="1" ht="16" thickBot="1" x14ac:dyDescent="0.35">
      <c r="A136" s="152"/>
      <c r="B136" s="148" t="s">
        <v>6</v>
      </c>
      <c r="C136" s="77"/>
      <c r="D136" s="77"/>
      <c r="E136" s="79"/>
      <c r="F136" s="78">
        <v>126000</v>
      </c>
      <c r="G136" s="78">
        <v>99930</v>
      </c>
      <c r="H136" s="78"/>
      <c r="I136" s="77"/>
      <c r="J136" s="79">
        <v>39955</v>
      </c>
      <c r="K136" s="79">
        <v>29413</v>
      </c>
      <c r="L136" s="78">
        <v>100000</v>
      </c>
      <c r="M136" s="79">
        <v>38240</v>
      </c>
      <c r="N136" s="77"/>
      <c r="O136" s="79">
        <v>0</v>
      </c>
      <c r="P136" s="78">
        <v>0</v>
      </c>
      <c r="Q136" s="79">
        <v>0</v>
      </c>
      <c r="R136" s="79">
        <v>0</v>
      </c>
      <c r="S136" s="79">
        <v>0</v>
      </c>
      <c r="T136" s="77"/>
      <c r="U136" s="80"/>
      <c r="V136" s="79">
        <v>0</v>
      </c>
      <c r="W136" s="78">
        <v>0</v>
      </c>
      <c r="X136" s="78">
        <v>0</v>
      </c>
      <c r="Y136" s="78">
        <v>0</v>
      </c>
      <c r="Z136" s="77"/>
      <c r="AA136" s="79">
        <v>0</v>
      </c>
      <c r="AB136" s="79">
        <v>0</v>
      </c>
      <c r="AC136" s="78">
        <v>0</v>
      </c>
      <c r="AD136" s="79">
        <v>0</v>
      </c>
      <c r="AE136" s="77"/>
      <c r="AF136" s="79">
        <v>0</v>
      </c>
      <c r="AG136" s="78">
        <v>0</v>
      </c>
      <c r="AH136" s="79">
        <v>0</v>
      </c>
      <c r="AI136" s="79">
        <v>0</v>
      </c>
      <c r="AJ136" s="79">
        <v>0</v>
      </c>
      <c r="AK136" s="77"/>
      <c r="AL136" s="80"/>
      <c r="AN136" s="46">
        <f t="shared" si="86"/>
        <v>0</v>
      </c>
      <c r="AO136" s="46">
        <f t="shared" si="89"/>
        <v>0</v>
      </c>
    </row>
    <row r="137" spans="1:41" s="45" customFormat="1" ht="16" thickBot="1" x14ac:dyDescent="0.35">
      <c r="A137" s="152"/>
      <c r="B137" s="148" t="s">
        <v>10</v>
      </c>
      <c r="C137" s="77">
        <v>0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80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80"/>
      <c r="AN137" s="46">
        <f t="shared" si="86"/>
        <v>0</v>
      </c>
      <c r="AO137" s="46">
        <f t="shared" si="89"/>
        <v>0</v>
      </c>
    </row>
    <row r="138" spans="1:41" s="45" customFormat="1" ht="16" thickBot="1" x14ac:dyDescent="0.35">
      <c r="A138" s="152"/>
      <c r="B138" s="148" t="s">
        <v>7</v>
      </c>
      <c r="C138" s="77"/>
      <c r="D138" s="77"/>
      <c r="E138" s="79">
        <f>E137+E136</f>
        <v>0</v>
      </c>
      <c r="F138" s="79">
        <f>F137+F136</f>
        <v>126000</v>
      </c>
      <c r="G138" s="79">
        <f t="shared" ref="G138" si="92">G137+G136</f>
        <v>99930</v>
      </c>
      <c r="H138" s="79">
        <f>H137+H136</f>
        <v>0</v>
      </c>
      <c r="I138" s="77">
        <f>SUM(E138:H138)</f>
        <v>225930</v>
      </c>
      <c r="J138" s="79">
        <f>J137+J136</f>
        <v>39955</v>
      </c>
      <c r="K138" s="79">
        <f>K137+K136</f>
        <v>29413</v>
      </c>
      <c r="L138" s="79">
        <f>L137+L136</f>
        <v>100000</v>
      </c>
      <c r="M138" s="79">
        <f>M137+M136</f>
        <v>38240</v>
      </c>
      <c r="N138" s="77">
        <f>SUM(J138:M138)</f>
        <v>207608</v>
      </c>
      <c r="O138" s="79">
        <f>O137+O136</f>
        <v>0</v>
      </c>
      <c r="P138" s="79">
        <f>P137+P136</f>
        <v>0</v>
      </c>
      <c r="Q138" s="79">
        <f>Q137+Q136</f>
        <v>0</v>
      </c>
      <c r="R138" s="79">
        <f>R137+R136</f>
        <v>0</v>
      </c>
      <c r="S138" s="79">
        <f>S137+S136</f>
        <v>0</v>
      </c>
      <c r="T138" s="77">
        <f>SUM(O138:S138)</f>
        <v>0</v>
      </c>
      <c r="U138" s="80">
        <f>T138+N138+I138+D139</f>
        <v>1002549</v>
      </c>
      <c r="V138" s="79">
        <f>V137+V136</f>
        <v>0</v>
      </c>
      <c r="W138" s="79">
        <f>W137+W136</f>
        <v>0</v>
      </c>
      <c r="X138" s="79">
        <f t="shared" ref="X138" si="93">X137+X136</f>
        <v>0</v>
      </c>
      <c r="Y138" s="79">
        <f>Y137+Y136</f>
        <v>0</v>
      </c>
      <c r="Z138" s="77">
        <f>SUM(V138:Y138)</f>
        <v>0</v>
      </c>
      <c r="AA138" s="79">
        <f>AA137+AA136</f>
        <v>0</v>
      </c>
      <c r="AB138" s="79">
        <f>AB137+AB136</f>
        <v>0</v>
      </c>
      <c r="AC138" s="79">
        <f>AC137+AC136</f>
        <v>0</v>
      </c>
      <c r="AD138" s="79">
        <f>AD137+AD136</f>
        <v>0</v>
      </c>
      <c r="AE138" s="77">
        <f>SUM(AA138:AD138)</f>
        <v>0</v>
      </c>
      <c r="AF138" s="79">
        <f>AF137+AF136</f>
        <v>0</v>
      </c>
      <c r="AG138" s="79">
        <f>AG137+AG136</f>
        <v>0</v>
      </c>
      <c r="AH138" s="79">
        <f>AH137+AH136</f>
        <v>0</v>
      </c>
      <c r="AI138" s="79">
        <f>AI137+AI136</f>
        <v>0</v>
      </c>
      <c r="AJ138" s="79">
        <f>AJ137+AJ136</f>
        <v>0</v>
      </c>
      <c r="AK138" s="77">
        <f>SUM(AF138:AJ138)</f>
        <v>0</v>
      </c>
      <c r="AL138" s="80">
        <f>AK138+AE138+Z138</f>
        <v>0</v>
      </c>
      <c r="AN138" s="46">
        <f t="shared" si="86"/>
        <v>0</v>
      </c>
      <c r="AO138" s="46">
        <f t="shared" si="89"/>
        <v>0</v>
      </c>
    </row>
    <row r="139" spans="1:41" s="45" customFormat="1" ht="16" thickBot="1" x14ac:dyDescent="0.35">
      <c r="A139" s="152"/>
      <c r="B139" s="148" t="s">
        <v>8</v>
      </c>
      <c r="C139" s="81">
        <v>346285</v>
      </c>
      <c r="D139" s="120">
        <v>569011</v>
      </c>
      <c r="E139" s="79">
        <f>E138-E135</f>
        <v>0</v>
      </c>
      <c r="F139" s="79">
        <f>E139+F138-F135</f>
        <v>0</v>
      </c>
      <c r="G139" s="79">
        <f>F139+G138-G135</f>
        <v>0</v>
      </c>
      <c r="H139" s="79">
        <f>F139+H138-H135</f>
        <v>0</v>
      </c>
      <c r="I139" s="77">
        <f>I138-I135</f>
        <v>0</v>
      </c>
      <c r="J139" s="79">
        <f>I139+J138-J135</f>
        <v>0</v>
      </c>
      <c r="K139" s="79">
        <f>J139+K138-K135</f>
        <v>145262</v>
      </c>
      <c r="L139" s="79">
        <f>K139+L138-L135</f>
        <v>203415</v>
      </c>
      <c r="M139" s="79">
        <f>L139+M138-M135</f>
        <v>208311</v>
      </c>
      <c r="N139" s="77">
        <f>I139+N138-N135</f>
        <v>208311</v>
      </c>
      <c r="O139" s="79">
        <f>N139+O138-O135</f>
        <v>146187</v>
      </c>
      <c r="P139" s="79">
        <f>O139+P138-P135</f>
        <v>85999</v>
      </c>
      <c r="Q139" s="79">
        <f>P139+Q138-Q135</f>
        <v>25765</v>
      </c>
      <c r="R139" s="79">
        <f t="shared" ref="R139:S139" si="94">Q139+R138-R135</f>
        <v>-27432</v>
      </c>
      <c r="S139" s="79">
        <f t="shared" si="94"/>
        <v>-63319</v>
      </c>
      <c r="T139" s="77">
        <f>N139+T138-T135</f>
        <v>-63319</v>
      </c>
      <c r="U139" s="80">
        <f>U138-U135</f>
        <v>-63319</v>
      </c>
      <c r="V139" s="79">
        <f>U139+V138-V135</f>
        <v>-95173</v>
      </c>
      <c r="W139" s="79">
        <f>V139+W138-W135</f>
        <v>-126473</v>
      </c>
      <c r="X139" s="79">
        <f>W139+X138-X135</f>
        <v>-167087</v>
      </c>
      <c r="Y139" s="79">
        <f>W139+Y138-Y135</f>
        <v>-131637</v>
      </c>
      <c r="Z139" s="77">
        <f>T139+Z138-Z135</f>
        <v>-172251</v>
      </c>
      <c r="AA139" s="79">
        <f>Z139+AA138-AA135</f>
        <v>-178806</v>
      </c>
      <c r="AB139" s="79">
        <f>AA139+AB138-AB135</f>
        <v>-185371</v>
      </c>
      <c r="AC139" s="79">
        <f>AB139+AC138-AC135</f>
        <v>-194947</v>
      </c>
      <c r="AD139" s="79">
        <f>AC139+AD138-AD135</f>
        <v>-194963</v>
      </c>
      <c r="AE139" s="77">
        <f>Z139+AE138-AE135</f>
        <v>-194963</v>
      </c>
      <c r="AF139" s="79">
        <f>AE139+AF138-AF135</f>
        <v>-194987</v>
      </c>
      <c r="AG139" s="79">
        <f>AF139+AG138-AG135</f>
        <v>-195011</v>
      </c>
      <c r="AH139" s="79">
        <f>AG139+AH138-AH135</f>
        <v>-195035</v>
      </c>
      <c r="AI139" s="79">
        <f t="shared" ref="AI139:AJ139" si="95">AH139+AI138-AI135</f>
        <v>-195051</v>
      </c>
      <c r="AJ139" s="79">
        <f t="shared" si="95"/>
        <v>-195051</v>
      </c>
      <c r="AK139" s="77">
        <f>AE139+AK138-AK135</f>
        <v>-195051</v>
      </c>
      <c r="AL139" s="80">
        <f>T139+AL138-AL135</f>
        <v>-195051</v>
      </c>
      <c r="AN139" s="46">
        <f t="shared" si="86"/>
        <v>0</v>
      </c>
      <c r="AO139" s="46">
        <f t="shared" si="89"/>
        <v>0</v>
      </c>
    </row>
    <row r="140" spans="1:41" s="45" customFormat="1" ht="16" thickBot="1" x14ac:dyDescent="0.35">
      <c r="A140" s="67"/>
      <c r="B140" s="148" t="s">
        <v>9</v>
      </c>
      <c r="C140" s="77"/>
      <c r="D140" s="77"/>
      <c r="E140" s="82" t="e">
        <f>E139/(SUM(F135+H135+#REF!+G135)/20)*1000</f>
        <v>#REF!</v>
      </c>
      <c r="F140" s="82" t="e">
        <f>F139/(SUM(G135+#REF!+J135+H135)/20)*1000</f>
        <v>#REF!</v>
      </c>
      <c r="G140" s="82" t="e">
        <f>G139/(SUM(H135+K135+J135+#REF!)/20)*1000</f>
        <v>#REF!</v>
      </c>
      <c r="H140" s="82" t="e">
        <f>H139/(SUM(#REF!+J135+K135+L135)/20)*1000</f>
        <v>#REF!</v>
      </c>
      <c r="I140" s="83"/>
      <c r="J140" s="82">
        <f>J139/(SUM(K135+L135+M135+O135)/20)*1000</f>
        <v>0</v>
      </c>
      <c r="K140" s="82">
        <f>K139/(SUM(L135+M135+O135+P135)/20)*1000</f>
        <v>14709.852508569491</v>
      </c>
      <c r="L140" s="82">
        <f>L139/(SUM(M135+O135+P135+Q135)/20)*1000</f>
        <v>18844.318866089212</v>
      </c>
      <c r="M140" s="82">
        <f>M139/(SUM(O135+P135+Q135+R135)/20)*1000</f>
        <v>17672.719868670545</v>
      </c>
      <c r="N140" s="83"/>
      <c r="O140" s="82">
        <f>O139/(SUM(P135+Q135+R135+S135)/20)*1000</f>
        <v>13955.399845350492</v>
      </c>
      <c r="P140" s="82" t="e">
        <f>P139/(SUM(Q135+R135+#REF!+S135)/20)*1000</f>
        <v>#REF!</v>
      </c>
      <c r="Q140" s="82" t="e">
        <f>Q139/(SUM(R135+S135+#REF!+#REF!)/20)*1000</f>
        <v>#REF!</v>
      </c>
      <c r="R140" s="82" t="e">
        <f>R139/(SUM(S135+#REF!+#REF!+#REF!)/20)*1000</f>
        <v>#REF!</v>
      </c>
      <c r="S140" s="82" t="e">
        <f>S139/(SUM(#REF!+#REF!+#REF!+#REF!)/20)*1000</f>
        <v>#REF!</v>
      </c>
      <c r="T140" s="83"/>
      <c r="U140" s="84"/>
      <c r="V140" s="82" t="e">
        <f>V139/(SUM(W135+Y135+#REF!+X135)/20)*1000</f>
        <v>#REF!</v>
      </c>
      <c r="W140" s="82" t="e">
        <f>W139/(SUM(X135+#REF!+AA135+Y135)/20)*1000</f>
        <v>#REF!</v>
      </c>
      <c r="X140" s="82" t="e">
        <f>X139/(SUM(Y135+AB135+AA135+#REF!)/20)*1000</f>
        <v>#REF!</v>
      </c>
      <c r="Y140" s="82" t="e">
        <f>Y139/(SUM(#REF!+AA135+AB135+AC135)/20)*1000</f>
        <v>#REF!</v>
      </c>
      <c r="Z140" s="83"/>
      <c r="AA140" s="82">
        <f>AA139/(SUM(AB135+AC135+AD135+AF135)/20)*1000</f>
        <v>-221007.35430443115</v>
      </c>
      <c r="AB140" s="82">
        <f>AB139/(SUM(AC135+AD135+AF135+AG135)/20)*1000</f>
        <v>-384587.13692946063</v>
      </c>
      <c r="AC140" s="82">
        <f>AC139/(SUM(AD135+AF135+AG135+AH135)/20)*1000</f>
        <v>-44306136.36363636</v>
      </c>
      <c r="AD140" s="82">
        <f>AD139/(SUM(AF135+AG135+AH135+AI135)/20)*1000</f>
        <v>-44309772.727272719</v>
      </c>
      <c r="AE140" s="83"/>
      <c r="AF140" s="82">
        <f>AF139/(SUM(AG135+AH135+AI135+AJ135)/20)*1000</f>
        <v>-60933437.5</v>
      </c>
      <c r="AG140" s="82" t="e">
        <f>AG139/(SUM(AH135+AI135+#REF!+AJ135)/20)*1000</f>
        <v>#REF!</v>
      </c>
      <c r="AH140" s="82" t="e">
        <f>AH139/(SUM(AI135+AJ135+#REF!+#REF!)/20)*1000</f>
        <v>#REF!</v>
      </c>
      <c r="AI140" s="82" t="e">
        <f>AI139/(SUM(AJ135+#REF!+#REF!+#REF!)/20)*1000</f>
        <v>#REF!</v>
      </c>
      <c r="AJ140" s="82" t="e">
        <f>AJ139/(SUM(#REF!+#REF!+#REF!+#REF!)/20)*1000</f>
        <v>#REF!</v>
      </c>
      <c r="AK140" s="83"/>
      <c r="AL140" s="84"/>
      <c r="AN140" s="46">
        <f t="shared" si="86"/>
        <v>0</v>
      </c>
      <c r="AO140" s="46">
        <f t="shared" si="89"/>
        <v>0</v>
      </c>
    </row>
    <row r="141" spans="1:41" s="45" customFormat="1" ht="16" thickBot="1" x14ac:dyDescent="0.35">
      <c r="A141" s="152" t="s">
        <v>83</v>
      </c>
      <c r="B141" s="148" t="s">
        <v>5</v>
      </c>
      <c r="C141" s="77"/>
      <c r="D141" s="77"/>
      <c r="E141" s="79"/>
      <c r="F141" s="78">
        <v>455840</v>
      </c>
      <c r="G141" s="78">
        <v>573359</v>
      </c>
      <c r="H141" s="78"/>
      <c r="I141" s="77">
        <f>SUM(E141:H141)</f>
        <v>1029199</v>
      </c>
      <c r="J141" s="79"/>
      <c r="K141" s="79">
        <v>804162</v>
      </c>
      <c r="L141" s="78">
        <v>422578</v>
      </c>
      <c r="M141" s="79">
        <v>202604</v>
      </c>
      <c r="N141" s="77">
        <f>SUM(J141:M141)</f>
        <v>1429344</v>
      </c>
      <c r="O141" s="79">
        <v>355800</v>
      </c>
      <c r="P141" s="78">
        <v>365025</v>
      </c>
      <c r="Q141" s="78">
        <v>354058</v>
      </c>
      <c r="R141" s="78">
        <v>305970</v>
      </c>
      <c r="S141" s="78">
        <v>175934</v>
      </c>
      <c r="T141" s="77">
        <f>SUM(O141:S141)</f>
        <v>1556787</v>
      </c>
      <c r="U141" s="80">
        <f>T141+N141+I141+D145</f>
        <v>4245584</v>
      </c>
      <c r="V141" s="79">
        <v>158969</v>
      </c>
      <c r="W141" s="78">
        <v>152933</v>
      </c>
      <c r="X141" s="78">
        <v>197561</v>
      </c>
      <c r="Y141" s="78">
        <v>97853</v>
      </c>
      <c r="Z141" s="77">
        <f>SUM(V141:Y141)</f>
        <v>607316</v>
      </c>
      <c r="AA141" s="79">
        <v>133894</v>
      </c>
      <c r="AB141" s="79">
        <v>132605</v>
      </c>
      <c r="AC141" s="78">
        <v>167839</v>
      </c>
      <c r="AD141" s="79">
        <v>2715</v>
      </c>
      <c r="AE141" s="77">
        <f>SUM(AA141:AD141)</f>
        <v>437053</v>
      </c>
      <c r="AF141" s="79">
        <v>3743</v>
      </c>
      <c r="AG141" s="78">
        <v>3748</v>
      </c>
      <c r="AH141" s="78">
        <v>3748</v>
      </c>
      <c r="AI141" s="78">
        <v>2680</v>
      </c>
      <c r="AJ141" s="78">
        <v>0</v>
      </c>
      <c r="AK141" s="77">
        <f>SUM(AF141:AJ141)</f>
        <v>13919</v>
      </c>
      <c r="AL141" s="80">
        <f>AK141+AE141+Z141</f>
        <v>1058288</v>
      </c>
      <c r="AM141" s="45">
        <v>16</v>
      </c>
      <c r="AN141" s="46">
        <f t="shared" si="86"/>
        <v>67929344</v>
      </c>
      <c r="AO141" s="46">
        <f t="shared" si="89"/>
        <v>16932608</v>
      </c>
    </row>
    <row r="142" spans="1:41" s="45" customFormat="1" ht="16" thickBot="1" x14ac:dyDescent="0.35">
      <c r="A142" s="152"/>
      <c r="B142" s="148" t="s">
        <v>6</v>
      </c>
      <c r="C142" s="77"/>
      <c r="D142" s="77"/>
      <c r="E142" s="79"/>
      <c r="F142" s="78">
        <v>455840</v>
      </c>
      <c r="G142" s="78">
        <v>573359</v>
      </c>
      <c r="H142" s="78"/>
      <c r="I142" s="77"/>
      <c r="J142" s="79"/>
      <c r="K142" s="79">
        <v>188458</v>
      </c>
      <c r="L142" s="78">
        <v>250400</v>
      </c>
      <c r="M142" s="79">
        <v>800000</v>
      </c>
      <c r="N142" s="77"/>
      <c r="O142" s="79">
        <v>400000</v>
      </c>
      <c r="P142" s="78">
        <v>200000</v>
      </c>
      <c r="Q142" s="79">
        <v>238000</v>
      </c>
      <c r="R142" s="78">
        <v>822000</v>
      </c>
      <c r="S142" s="79">
        <v>660000</v>
      </c>
      <c r="T142" s="77"/>
      <c r="U142" s="80"/>
      <c r="V142" s="79">
        <v>410000</v>
      </c>
      <c r="W142" s="78">
        <v>0</v>
      </c>
      <c r="X142" s="78">
        <v>0</v>
      </c>
      <c r="Y142" s="78">
        <v>0</v>
      </c>
      <c r="Z142" s="77"/>
      <c r="AA142" s="79">
        <v>0</v>
      </c>
      <c r="AB142" s="79">
        <v>0</v>
      </c>
      <c r="AC142" s="78">
        <v>0</v>
      </c>
      <c r="AD142" s="79">
        <v>0</v>
      </c>
      <c r="AE142" s="77"/>
      <c r="AF142" s="79">
        <v>0</v>
      </c>
      <c r="AG142" s="78">
        <v>0</v>
      </c>
      <c r="AH142" s="79">
        <v>0</v>
      </c>
      <c r="AI142" s="78">
        <v>0</v>
      </c>
      <c r="AJ142" s="79">
        <v>0</v>
      </c>
      <c r="AK142" s="77"/>
      <c r="AL142" s="80"/>
      <c r="AN142" s="46">
        <f t="shared" si="86"/>
        <v>0</v>
      </c>
      <c r="AO142" s="46">
        <f t="shared" si="89"/>
        <v>0</v>
      </c>
    </row>
    <row r="143" spans="1:41" s="45" customFormat="1" ht="16" thickBot="1" x14ac:dyDescent="0.35">
      <c r="A143" s="152"/>
      <c r="B143" s="148" t="s">
        <v>10</v>
      </c>
      <c r="C143" s="77">
        <v>294171</v>
      </c>
      <c r="D143" s="77"/>
      <c r="E143" s="77"/>
      <c r="F143" s="77"/>
      <c r="G143" s="77"/>
      <c r="H143" s="77"/>
      <c r="I143" s="77"/>
      <c r="J143" s="77"/>
      <c r="K143" s="77">
        <v>294171</v>
      </c>
      <c r="L143" s="77"/>
      <c r="M143" s="77"/>
      <c r="N143" s="77"/>
      <c r="O143" s="77"/>
      <c r="P143" s="77"/>
      <c r="Q143" s="77"/>
      <c r="R143" s="77"/>
      <c r="S143" s="77"/>
      <c r="T143" s="77"/>
      <c r="U143" s="80"/>
      <c r="V143" s="77"/>
      <c r="W143" s="77"/>
      <c r="X143" s="77"/>
      <c r="Y143" s="77">
        <v>99510</v>
      </c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80"/>
      <c r="AN143" s="46">
        <f t="shared" si="86"/>
        <v>0</v>
      </c>
      <c r="AO143" s="46">
        <f t="shared" si="89"/>
        <v>0</v>
      </c>
    </row>
    <row r="144" spans="1:41" s="45" customFormat="1" ht="16" thickBot="1" x14ac:dyDescent="0.35">
      <c r="A144" s="152"/>
      <c r="B144" s="148" t="s">
        <v>7</v>
      </c>
      <c r="C144" s="77"/>
      <c r="D144" s="77"/>
      <c r="E144" s="79">
        <f>E143+E142</f>
        <v>0</v>
      </c>
      <c r="F144" s="79">
        <f>F143+F142</f>
        <v>455840</v>
      </c>
      <c r="G144" s="79">
        <f t="shared" ref="G144" si="96">G143+G142</f>
        <v>573359</v>
      </c>
      <c r="H144" s="79">
        <f>H143+H142</f>
        <v>0</v>
      </c>
      <c r="I144" s="77">
        <f>SUM(E144:H144)</f>
        <v>1029199</v>
      </c>
      <c r="J144" s="79">
        <f>J143+J142</f>
        <v>0</v>
      </c>
      <c r="K144" s="79">
        <f>K143+K142</f>
        <v>482629</v>
      </c>
      <c r="L144" s="79">
        <f>L143+L142</f>
        <v>250400</v>
      </c>
      <c r="M144" s="79">
        <f>M143+M142</f>
        <v>800000</v>
      </c>
      <c r="N144" s="77">
        <f>SUM(J144:M144)</f>
        <v>1533029</v>
      </c>
      <c r="O144" s="79">
        <f>O143+O142</f>
        <v>400000</v>
      </c>
      <c r="P144" s="79">
        <f>P143+P142</f>
        <v>200000</v>
      </c>
      <c r="Q144" s="79">
        <f>Q143+Q142</f>
        <v>238000</v>
      </c>
      <c r="R144" s="79">
        <f>R143+R142</f>
        <v>822000</v>
      </c>
      <c r="S144" s="79">
        <f>S143+S142</f>
        <v>660000</v>
      </c>
      <c r="T144" s="77">
        <f>SUM(O144:S144)</f>
        <v>2320000</v>
      </c>
      <c r="U144" s="80">
        <f>T144+N144+I144+D145</f>
        <v>5112482</v>
      </c>
      <c r="V144" s="79">
        <f>V143+V142</f>
        <v>410000</v>
      </c>
      <c r="W144" s="79">
        <f>W143+W142</f>
        <v>0</v>
      </c>
      <c r="X144" s="79">
        <f t="shared" ref="X144" si="97">X143+X142</f>
        <v>0</v>
      </c>
      <c r="Y144" s="79">
        <f>Y143+Y142</f>
        <v>99510</v>
      </c>
      <c r="Z144" s="77">
        <f>SUM(V144:Y144)</f>
        <v>509510</v>
      </c>
      <c r="AA144" s="79">
        <f>AA143+AA142</f>
        <v>0</v>
      </c>
      <c r="AB144" s="79">
        <f>AB143+AB142</f>
        <v>0</v>
      </c>
      <c r="AC144" s="79">
        <f>AC143+AC142</f>
        <v>0</v>
      </c>
      <c r="AD144" s="79">
        <f>AD143+AD142</f>
        <v>0</v>
      </c>
      <c r="AE144" s="77">
        <f>SUM(AA144:AD144)</f>
        <v>0</v>
      </c>
      <c r="AF144" s="79">
        <f>AF143+AF142</f>
        <v>0</v>
      </c>
      <c r="AG144" s="79">
        <f>AG143+AG142</f>
        <v>0</v>
      </c>
      <c r="AH144" s="79">
        <f>AH143+AH142</f>
        <v>0</v>
      </c>
      <c r="AI144" s="79">
        <f>AI143+AI142</f>
        <v>0</v>
      </c>
      <c r="AJ144" s="79">
        <f>AJ143+AJ142</f>
        <v>0</v>
      </c>
      <c r="AK144" s="77">
        <f>SUM(AF144:AJ144)</f>
        <v>0</v>
      </c>
      <c r="AL144" s="80">
        <f>AK144+AE144+Z144</f>
        <v>509510</v>
      </c>
      <c r="AN144" s="46">
        <f t="shared" si="86"/>
        <v>0</v>
      </c>
      <c r="AO144" s="46">
        <f t="shared" si="89"/>
        <v>0</v>
      </c>
    </row>
    <row r="145" spans="1:41" s="45" customFormat="1" ht="16" thickBot="1" x14ac:dyDescent="0.35">
      <c r="A145" s="152"/>
      <c r="B145" s="148" t="s">
        <v>8</v>
      </c>
      <c r="C145" s="81">
        <v>606682</v>
      </c>
      <c r="D145" s="120">
        <v>230254</v>
      </c>
      <c r="E145" s="79">
        <f>E144-E141</f>
        <v>0</v>
      </c>
      <c r="F145" s="79">
        <f>E145+F144-F141</f>
        <v>0</v>
      </c>
      <c r="G145" s="79">
        <f>F145+G144-G141</f>
        <v>0</v>
      </c>
      <c r="H145" s="79">
        <f>F145+H144-H141</f>
        <v>0</v>
      </c>
      <c r="I145" s="77">
        <f>I144-I141</f>
        <v>0</v>
      </c>
      <c r="J145" s="79">
        <f>I145+J144-J141</f>
        <v>0</v>
      </c>
      <c r="K145" s="79">
        <f>J145+K144-K141</f>
        <v>-321533</v>
      </c>
      <c r="L145" s="79">
        <f>K145+L144-L141</f>
        <v>-493711</v>
      </c>
      <c r="M145" s="79">
        <f>L145+M144-M141</f>
        <v>103685</v>
      </c>
      <c r="N145" s="77">
        <f>I145+N144-N141</f>
        <v>103685</v>
      </c>
      <c r="O145" s="79">
        <f>N145+O144-O141</f>
        <v>147885</v>
      </c>
      <c r="P145" s="79">
        <f>O145+P144-P141</f>
        <v>-17140</v>
      </c>
      <c r="Q145" s="79">
        <f>P145+Q144-Q141</f>
        <v>-133198</v>
      </c>
      <c r="R145" s="79">
        <f t="shared" ref="R145:S145" si="98">Q145+R144-R141</f>
        <v>382832</v>
      </c>
      <c r="S145" s="79">
        <f t="shared" si="98"/>
        <v>866898</v>
      </c>
      <c r="T145" s="77">
        <f>N145+T144-T141</f>
        <v>866898</v>
      </c>
      <c r="U145" s="80">
        <f>U144-U141</f>
        <v>866898</v>
      </c>
      <c r="V145" s="79">
        <f>U145+V144-V141</f>
        <v>1117929</v>
      </c>
      <c r="W145" s="79">
        <f>V145+W144-W141</f>
        <v>964996</v>
      </c>
      <c r="X145" s="79">
        <f>W145+X144-X141</f>
        <v>767435</v>
      </c>
      <c r="Y145" s="79">
        <f>W145+Y144-Y141</f>
        <v>966653</v>
      </c>
      <c r="Z145" s="77">
        <f>T145+Z144-Z141</f>
        <v>769092</v>
      </c>
      <c r="AA145" s="79">
        <f>Z145+AA144-AA141</f>
        <v>635198</v>
      </c>
      <c r="AB145" s="79">
        <f>AA145+AB144-AB141</f>
        <v>502593</v>
      </c>
      <c r="AC145" s="79">
        <f>AB145+AC144-AC141</f>
        <v>334754</v>
      </c>
      <c r="AD145" s="79">
        <f>AC145+AD144-AD141</f>
        <v>332039</v>
      </c>
      <c r="AE145" s="77">
        <f>Z145+AE144-AE141</f>
        <v>332039</v>
      </c>
      <c r="AF145" s="79">
        <f>AE145+AF144-AF141</f>
        <v>328296</v>
      </c>
      <c r="AG145" s="79">
        <f>AF145+AG144-AG141</f>
        <v>324548</v>
      </c>
      <c r="AH145" s="79">
        <f>AG145+AH144-AH141</f>
        <v>320800</v>
      </c>
      <c r="AI145" s="79">
        <f t="shared" ref="AI145:AJ145" si="99">AH145+AI144-AI141</f>
        <v>318120</v>
      </c>
      <c r="AJ145" s="79">
        <f t="shared" si="99"/>
        <v>318120</v>
      </c>
      <c r="AK145" s="77">
        <f>AE145+AK144-AK141</f>
        <v>318120</v>
      </c>
      <c r="AL145" s="80">
        <f>T145+AL144-AL141</f>
        <v>318120</v>
      </c>
      <c r="AN145" s="46">
        <f t="shared" si="86"/>
        <v>0</v>
      </c>
      <c r="AO145" s="46">
        <f t="shared" si="89"/>
        <v>0</v>
      </c>
    </row>
    <row r="146" spans="1:41" s="45" customFormat="1" ht="16" thickBot="1" x14ac:dyDescent="0.35">
      <c r="A146" s="67"/>
      <c r="B146" s="148" t="s">
        <v>9</v>
      </c>
      <c r="C146" s="77"/>
      <c r="D146" s="77"/>
      <c r="E146" s="82" t="e">
        <f>E145/(SUM(F141+H141+#REF!+G141)/20)*1000</f>
        <v>#REF!</v>
      </c>
      <c r="F146" s="82" t="e">
        <f>F145/(SUM(G141+#REF!+J141+H141)/20)*1000</f>
        <v>#REF!</v>
      </c>
      <c r="G146" s="82" t="e">
        <f>G145/(SUM(H141+K141+J141+#REF!)/20)*1000</f>
        <v>#REF!</v>
      </c>
      <c r="H146" s="82" t="e">
        <f>H145/(SUM(#REF!+J141+K141+L141)/20)*1000</f>
        <v>#REF!</v>
      </c>
      <c r="I146" s="83"/>
      <c r="J146" s="82">
        <f>J145/(SUM(K141+L141+M141+O141)/20)*1000</f>
        <v>0</v>
      </c>
      <c r="K146" s="82">
        <f>K145/(SUM(L141+M141+O141+P141)/20)*1000</f>
        <v>-4777.5828803267741</v>
      </c>
      <c r="L146" s="82">
        <f>L145/(SUM(M141+O141+P141+Q141)/20)*1000</f>
        <v>-7729.4093795083627</v>
      </c>
      <c r="M146" s="82">
        <f>M145/(SUM(O141+P141+Q141+R141)/20)*1000</f>
        <v>1501.752902010569</v>
      </c>
      <c r="N146" s="83"/>
      <c r="O146" s="82">
        <f>O145/(SUM(P141+Q141+R141+S141)/20)*1000</f>
        <v>2462.7244091734547</v>
      </c>
      <c r="P146" s="82" t="e">
        <f>P145/(SUM(Q141+R141+#REF!+S141)/20)*1000</f>
        <v>#REF!</v>
      </c>
      <c r="Q146" s="82" t="e">
        <f>Q145/(SUM(R141+S141+#REF!+#REF!)/20)*1000</f>
        <v>#REF!</v>
      </c>
      <c r="R146" s="82" t="e">
        <f>R145/(SUM(S141+#REF!+#REF!+#REF!)/20)*1000</f>
        <v>#REF!</v>
      </c>
      <c r="S146" s="82" t="e">
        <f>S145/(SUM(#REF!+#REF!+#REF!+#REF!)/20)*1000</f>
        <v>#REF!</v>
      </c>
      <c r="T146" s="83"/>
      <c r="U146" s="84"/>
      <c r="V146" s="82" t="e">
        <f>V145/(SUM(W141+Y141+#REF!+X141)/20)*1000</f>
        <v>#REF!</v>
      </c>
      <c r="W146" s="82" t="e">
        <f>W145/(SUM(X141+#REF!+AA141+Y141)/20)*1000</f>
        <v>#REF!</v>
      </c>
      <c r="X146" s="82" t="e">
        <f>X145/(SUM(Y141+AB141+AA141+#REF!)/20)*1000</f>
        <v>#REF!</v>
      </c>
      <c r="Y146" s="82" t="e">
        <f>Y145/(SUM(#REF!+AA141+AB141+AC141)/20)*1000</f>
        <v>#REF!</v>
      </c>
      <c r="Z146" s="83"/>
      <c r="AA146" s="82">
        <f>AA145/(SUM(AB141+AC141+AD141+AF141)/20)*1000</f>
        <v>41394.190979530926</v>
      </c>
      <c r="AB146" s="82">
        <f>AB145/(SUM(AC141+AD141+AF141+AG141)/20)*1000</f>
        <v>56456.850796147046</v>
      </c>
      <c r="AC146" s="82">
        <f>AC145/(SUM(AD141+AF141+AG141+AH141)/20)*1000</f>
        <v>479796.47412928188</v>
      </c>
      <c r="AD146" s="82">
        <f>AD145/(SUM(AF141+AG141+AH141+AI141)/20)*1000</f>
        <v>477101.80329046625</v>
      </c>
      <c r="AE146" s="83"/>
      <c r="AF146" s="82">
        <f>AF145/(SUM(AG141+AH141+AI141+AJ141)/20)*1000</f>
        <v>645235.84905660385</v>
      </c>
      <c r="AG146" s="82" t="e">
        <f>AG145/(SUM(AH141+AI141+#REF!+AJ141)/20)*1000</f>
        <v>#REF!</v>
      </c>
      <c r="AH146" s="82" t="e">
        <f>AH145/(SUM(AI141+AJ141+#REF!+#REF!)/20)*1000</f>
        <v>#REF!</v>
      </c>
      <c r="AI146" s="82" t="e">
        <f>AI145/(SUM(AJ141+#REF!+#REF!+#REF!)/20)*1000</f>
        <v>#REF!</v>
      </c>
      <c r="AJ146" s="82" t="e">
        <f>AJ145/(SUM(#REF!+#REF!+#REF!+#REF!)/20)*1000</f>
        <v>#REF!</v>
      </c>
      <c r="AK146" s="83"/>
      <c r="AL146" s="84"/>
      <c r="AN146" s="46">
        <f t="shared" si="86"/>
        <v>0</v>
      </c>
      <c r="AO146" s="46">
        <f t="shared" si="89"/>
        <v>0</v>
      </c>
    </row>
    <row r="147" spans="1:41" s="45" customFormat="1" ht="16" thickBot="1" x14ac:dyDescent="0.35">
      <c r="A147" s="152" t="s">
        <v>18</v>
      </c>
      <c r="B147" s="148" t="s">
        <v>5</v>
      </c>
      <c r="C147" s="77"/>
      <c r="D147" s="77"/>
      <c r="E147" s="79"/>
      <c r="F147" s="78">
        <v>23138</v>
      </c>
      <c r="G147" s="78">
        <v>97676</v>
      </c>
      <c r="H147" s="78">
        <v>149012</v>
      </c>
      <c r="I147" s="77">
        <f>SUM(E147:H147)</f>
        <v>269826</v>
      </c>
      <c r="J147" s="78">
        <v>155802</v>
      </c>
      <c r="K147" s="79">
        <v>-63473</v>
      </c>
      <c r="L147" s="78">
        <v>41030</v>
      </c>
      <c r="M147" s="79">
        <v>22251</v>
      </c>
      <c r="N147" s="77">
        <f>SUM(J147:M147)</f>
        <v>155610</v>
      </c>
      <c r="O147" s="79">
        <v>42517</v>
      </c>
      <c r="P147" s="78">
        <v>42813</v>
      </c>
      <c r="Q147" s="78">
        <v>45273</v>
      </c>
      <c r="R147" s="78">
        <v>42149</v>
      </c>
      <c r="S147" s="78">
        <v>39632</v>
      </c>
      <c r="T147" s="77">
        <f>SUM(O147:S147)</f>
        <v>212384</v>
      </c>
      <c r="U147" s="80">
        <f>T147+N147+I147+D151</f>
        <v>1024192</v>
      </c>
      <c r="V147" s="79">
        <v>33756</v>
      </c>
      <c r="W147" s="78">
        <v>33853</v>
      </c>
      <c r="X147" s="78">
        <v>44977</v>
      </c>
      <c r="Y147" s="78">
        <v>8500</v>
      </c>
      <c r="Z147" s="77">
        <f>SUM(V147:Y147)</f>
        <v>121086</v>
      </c>
      <c r="AA147" s="78">
        <v>11929</v>
      </c>
      <c r="AB147" s="79">
        <v>12009</v>
      </c>
      <c r="AC147" s="78">
        <v>15664</v>
      </c>
      <c r="AD147" s="79">
        <v>216</v>
      </c>
      <c r="AE147" s="77">
        <f>SUM(AA147:AD147)</f>
        <v>39818</v>
      </c>
      <c r="AF147" s="79">
        <v>298</v>
      </c>
      <c r="AG147" s="78">
        <v>300</v>
      </c>
      <c r="AH147" s="78">
        <v>300</v>
      </c>
      <c r="AI147" s="78">
        <v>218</v>
      </c>
      <c r="AJ147" s="78">
        <v>0</v>
      </c>
      <c r="AK147" s="77">
        <f>SUM(AF147:AJ147)</f>
        <v>1116</v>
      </c>
      <c r="AL147" s="80">
        <f>AK147+AE147+Z147</f>
        <v>162020</v>
      </c>
      <c r="AM147" s="45">
        <v>32</v>
      </c>
      <c r="AN147" s="46">
        <f t="shared" si="86"/>
        <v>32774144</v>
      </c>
      <c r="AO147" s="46">
        <f t="shared" si="89"/>
        <v>5184640</v>
      </c>
    </row>
    <row r="148" spans="1:41" s="45" customFormat="1" ht="16" thickBot="1" x14ac:dyDescent="0.35">
      <c r="A148" s="152"/>
      <c r="B148" s="148" t="s">
        <v>6</v>
      </c>
      <c r="C148" s="77"/>
      <c r="D148" s="77"/>
      <c r="E148" s="79"/>
      <c r="F148" s="78">
        <v>23138</v>
      </c>
      <c r="G148" s="79">
        <v>97676</v>
      </c>
      <c r="H148" s="78">
        <v>149012</v>
      </c>
      <c r="I148" s="77"/>
      <c r="J148" s="79">
        <v>155802</v>
      </c>
      <c r="K148" s="79">
        <v>15000</v>
      </c>
      <c r="L148" s="78">
        <v>62197</v>
      </c>
      <c r="M148" s="79">
        <v>100000</v>
      </c>
      <c r="N148" s="77"/>
      <c r="O148" s="79">
        <v>0</v>
      </c>
      <c r="P148" s="78">
        <v>0</v>
      </c>
      <c r="Q148" s="79">
        <v>0</v>
      </c>
      <c r="R148" s="79">
        <v>200000</v>
      </c>
      <c r="S148" s="79">
        <v>0</v>
      </c>
      <c r="T148" s="77"/>
      <c r="U148" s="80"/>
      <c r="V148" s="79">
        <v>0</v>
      </c>
      <c r="W148" s="78">
        <v>0</v>
      </c>
      <c r="X148" s="79">
        <v>0</v>
      </c>
      <c r="Y148" s="78">
        <v>0</v>
      </c>
      <c r="Z148" s="77"/>
      <c r="AA148" s="79">
        <v>0</v>
      </c>
      <c r="AB148" s="79">
        <v>0</v>
      </c>
      <c r="AC148" s="78">
        <v>0</v>
      </c>
      <c r="AD148" s="79">
        <v>0</v>
      </c>
      <c r="AE148" s="77"/>
      <c r="AF148" s="79">
        <v>0</v>
      </c>
      <c r="AG148" s="78">
        <v>0</v>
      </c>
      <c r="AH148" s="79">
        <v>0</v>
      </c>
      <c r="AI148" s="79">
        <v>0</v>
      </c>
      <c r="AJ148" s="79">
        <v>0</v>
      </c>
      <c r="AK148" s="77"/>
      <c r="AL148" s="80"/>
      <c r="AN148" s="46">
        <f t="shared" si="86"/>
        <v>0</v>
      </c>
      <c r="AO148" s="46">
        <f t="shared" si="89"/>
        <v>0</v>
      </c>
    </row>
    <row r="149" spans="1:41" s="45" customFormat="1" ht="16" thickBot="1" x14ac:dyDescent="0.35">
      <c r="A149" s="152"/>
      <c r="B149" s="148" t="s">
        <v>10</v>
      </c>
      <c r="C149" s="77">
        <v>0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80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80"/>
      <c r="AN149" s="46">
        <f t="shared" si="86"/>
        <v>0</v>
      </c>
      <c r="AO149" s="46">
        <f t="shared" si="89"/>
        <v>0</v>
      </c>
    </row>
    <row r="150" spans="1:41" s="45" customFormat="1" ht="16" thickBot="1" x14ac:dyDescent="0.35">
      <c r="A150" s="152"/>
      <c r="B150" s="148" t="s">
        <v>7</v>
      </c>
      <c r="C150" s="77"/>
      <c r="D150" s="77"/>
      <c r="E150" s="79">
        <f>E149+E148</f>
        <v>0</v>
      </c>
      <c r="F150" s="79">
        <f>F149+F148</f>
        <v>23138</v>
      </c>
      <c r="G150" s="79">
        <f t="shared" ref="G150" si="100">G149+G148</f>
        <v>97676</v>
      </c>
      <c r="H150" s="79">
        <f>H149+H148</f>
        <v>149012</v>
      </c>
      <c r="I150" s="77">
        <f>SUM(E150:H150)</f>
        <v>269826</v>
      </c>
      <c r="J150" s="79">
        <f>J149+J148</f>
        <v>155802</v>
      </c>
      <c r="K150" s="79">
        <f>K149+K148</f>
        <v>15000</v>
      </c>
      <c r="L150" s="79">
        <f>L149+L148</f>
        <v>62197</v>
      </c>
      <c r="M150" s="79">
        <f>M149+M148</f>
        <v>100000</v>
      </c>
      <c r="N150" s="77">
        <f>SUM(J150:M150)</f>
        <v>332999</v>
      </c>
      <c r="O150" s="79">
        <f>O149+O148</f>
        <v>0</v>
      </c>
      <c r="P150" s="79">
        <f>P149+P148</f>
        <v>0</v>
      </c>
      <c r="Q150" s="79">
        <f>Q149+Q148</f>
        <v>0</v>
      </c>
      <c r="R150" s="79">
        <f>R149+R148</f>
        <v>200000</v>
      </c>
      <c r="S150" s="79">
        <f>S149+S148</f>
        <v>0</v>
      </c>
      <c r="T150" s="77">
        <f>SUM(O150:S150)</f>
        <v>200000</v>
      </c>
      <c r="U150" s="80">
        <f>T150+N150+I150+D151</f>
        <v>1189197</v>
      </c>
      <c r="V150" s="79">
        <f>V149+V148</f>
        <v>0</v>
      </c>
      <c r="W150" s="79">
        <f>W149+W148</f>
        <v>0</v>
      </c>
      <c r="X150" s="79">
        <f t="shared" ref="X150" si="101">X149+X148</f>
        <v>0</v>
      </c>
      <c r="Y150" s="79">
        <f>Y149+Y148</f>
        <v>0</v>
      </c>
      <c r="Z150" s="77">
        <f>SUM(V150:Y150)</f>
        <v>0</v>
      </c>
      <c r="AA150" s="79">
        <f>AA149+AA148</f>
        <v>0</v>
      </c>
      <c r="AB150" s="79">
        <f>AB149+AB148</f>
        <v>0</v>
      </c>
      <c r="AC150" s="79">
        <f>AC149+AC148</f>
        <v>0</v>
      </c>
      <c r="AD150" s="79">
        <f>AD149+AD148</f>
        <v>0</v>
      </c>
      <c r="AE150" s="77">
        <f>SUM(AA150:AD150)</f>
        <v>0</v>
      </c>
      <c r="AF150" s="79">
        <f>AF149+AF148</f>
        <v>0</v>
      </c>
      <c r="AG150" s="79">
        <f>AG149+AG148</f>
        <v>0</v>
      </c>
      <c r="AH150" s="79">
        <f>AH149+AH148</f>
        <v>0</v>
      </c>
      <c r="AI150" s="79">
        <f>AI149+AI148</f>
        <v>0</v>
      </c>
      <c r="AJ150" s="79">
        <f>AJ149+AJ148</f>
        <v>0</v>
      </c>
      <c r="AK150" s="77">
        <f>SUM(AF150:AJ150)</f>
        <v>0</v>
      </c>
      <c r="AL150" s="80">
        <f>AK150+AE150+Z150</f>
        <v>0</v>
      </c>
      <c r="AN150" s="46">
        <f t="shared" si="86"/>
        <v>0</v>
      </c>
      <c r="AO150" s="46">
        <f t="shared" si="89"/>
        <v>0</v>
      </c>
    </row>
    <row r="151" spans="1:41" s="45" customFormat="1" ht="16" thickBot="1" x14ac:dyDescent="0.35">
      <c r="A151" s="152"/>
      <c r="B151" s="148" t="s">
        <v>8</v>
      </c>
      <c r="C151" s="81">
        <v>315288</v>
      </c>
      <c r="D151" s="120">
        <v>386372</v>
      </c>
      <c r="E151" s="79">
        <f>E150-E147</f>
        <v>0</v>
      </c>
      <c r="F151" s="79">
        <f>E151+F150-F147</f>
        <v>0</v>
      </c>
      <c r="G151" s="79">
        <f>F151+G150-G147</f>
        <v>0</v>
      </c>
      <c r="H151" s="79">
        <f>F151+H150-H147</f>
        <v>0</v>
      </c>
      <c r="I151" s="77">
        <f>I150-I147</f>
        <v>0</v>
      </c>
      <c r="J151" s="79">
        <f>I151+J150-J147</f>
        <v>0</v>
      </c>
      <c r="K151" s="79">
        <f>J151+K150-K147</f>
        <v>78473</v>
      </c>
      <c r="L151" s="79">
        <f>K151+L150-L147</f>
        <v>99640</v>
      </c>
      <c r="M151" s="79">
        <f>L151+M150-M147</f>
        <v>177389</v>
      </c>
      <c r="N151" s="77">
        <f>I151+N150-N147</f>
        <v>177389</v>
      </c>
      <c r="O151" s="79">
        <f>N151+O150-O147</f>
        <v>134872</v>
      </c>
      <c r="P151" s="79">
        <f>O151+P150-P147</f>
        <v>92059</v>
      </c>
      <c r="Q151" s="79">
        <f>P151+Q150-Q147</f>
        <v>46786</v>
      </c>
      <c r="R151" s="79">
        <f t="shared" ref="R151:S151" si="102">Q151+R150-R147</f>
        <v>204637</v>
      </c>
      <c r="S151" s="79">
        <f t="shared" si="102"/>
        <v>165005</v>
      </c>
      <c r="T151" s="77">
        <f>N151+T150-T147</f>
        <v>165005</v>
      </c>
      <c r="U151" s="80">
        <f>U150-U147</f>
        <v>165005</v>
      </c>
      <c r="V151" s="79">
        <f>U151+V150-V147</f>
        <v>131249</v>
      </c>
      <c r="W151" s="79">
        <f>V151+W150-W147</f>
        <v>97396</v>
      </c>
      <c r="X151" s="79">
        <f>W151+X150-X147</f>
        <v>52419</v>
      </c>
      <c r="Y151" s="79">
        <f>W151+Y150-Y147</f>
        <v>88896</v>
      </c>
      <c r="Z151" s="77">
        <f>T151+Z150-Z147</f>
        <v>43919</v>
      </c>
      <c r="AA151" s="79">
        <f>Z151+AA150-AA147</f>
        <v>31990</v>
      </c>
      <c r="AB151" s="79">
        <f>AA151+AB150-AB147</f>
        <v>19981</v>
      </c>
      <c r="AC151" s="79">
        <f>AB151+AC150-AC147</f>
        <v>4317</v>
      </c>
      <c r="AD151" s="79">
        <f>AC151+AD150-AD147</f>
        <v>4101</v>
      </c>
      <c r="AE151" s="77">
        <f>Z151+AE150-AE147</f>
        <v>4101</v>
      </c>
      <c r="AF151" s="79">
        <f>AE151+AF150-AF147</f>
        <v>3803</v>
      </c>
      <c r="AG151" s="79">
        <f>AF151+AG150-AG147</f>
        <v>3503</v>
      </c>
      <c r="AH151" s="79">
        <f>AG151+AH150-AH147</f>
        <v>3203</v>
      </c>
      <c r="AI151" s="79">
        <f t="shared" ref="AI151:AJ151" si="103">AH151+AI150-AI147</f>
        <v>2985</v>
      </c>
      <c r="AJ151" s="79">
        <f t="shared" si="103"/>
        <v>2985</v>
      </c>
      <c r="AK151" s="77">
        <f>AE151+AK150-AK147</f>
        <v>2985</v>
      </c>
      <c r="AL151" s="80">
        <f>T151+AL150-AL147</f>
        <v>2985</v>
      </c>
      <c r="AN151" s="46">
        <f t="shared" si="86"/>
        <v>0</v>
      </c>
      <c r="AO151" s="46">
        <f t="shared" si="89"/>
        <v>0</v>
      </c>
    </row>
    <row r="152" spans="1:41" s="45" customFormat="1" ht="16" thickBot="1" x14ac:dyDescent="0.35">
      <c r="A152" s="67"/>
      <c r="B152" s="148" t="s">
        <v>9</v>
      </c>
      <c r="C152" s="77"/>
      <c r="D152" s="77"/>
      <c r="E152" s="82" t="e">
        <f>E151/(SUM(F147+H147+#REF!+G147)/20)*1000</f>
        <v>#REF!</v>
      </c>
      <c r="F152" s="82" t="e">
        <f>F151/(SUM(G147+#REF!+J147+H147)/20)*1000</f>
        <v>#REF!</v>
      </c>
      <c r="G152" s="82" t="e">
        <f>G151/(SUM(H147+K147+J147+#REF!)/20)*1000</f>
        <v>#REF!</v>
      </c>
      <c r="H152" s="82" t="e">
        <f>H151/(SUM(#REF!+J147+K147+L147)/20)*1000</f>
        <v>#REF!</v>
      </c>
      <c r="I152" s="83"/>
      <c r="J152" s="82">
        <f>J151/(SUM(K147+L147+M147+O147)/20)*1000</f>
        <v>0</v>
      </c>
      <c r="K152" s="82">
        <f>K151/(SUM(L147+M147+O147+P147)/20)*1000</f>
        <v>10560.860232418865</v>
      </c>
      <c r="L152" s="82">
        <f>L151/(SUM(M147+O147+P147+Q147)/20)*1000</f>
        <v>13037.277401965275</v>
      </c>
      <c r="M152" s="82">
        <f>M151/(SUM(O147+P147+Q147+R147)/20)*1000</f>
        <v>20536.838936741689</v>
      </c>
      <c r="N152" s="83"/>
      <c r="O152" s="82">
        <f>O151/(SUM(P147+Q147+R147+S147)/20)*1000</f>
        <v>15879.717661464558</v>
      </c>
      <c r="P152" s="82" t="e">
        <f>P151/(SUM(Q147+R147+#REF!+S147)/20)*1000</f>
        <v>#REF!</v>
      </c>
      <c r="Q152" s="82" t="e">
        <f>Q151/(SUM(R147+S147+#REF!+#REF!)/20)*1000</f>
        <v>#REF!</v>
      </c>
      <c r="R152" s="82" t="e">
        <f>R151/(SUM(S147+#REF!+#REF!+#REF!)/20)*1000</f>
        <v>#REF!</v>
      </c>
      <c r="S152" s="82" t="e">
        <f>S151/(SUM(#REF!+#REF!+#REF!+#REF!)/20)*1000</f>
        <v>#REF!</v>
      </c>
      <c r="T152" s="83"/>
      <c r="U152" s="84"/>
      <c r="V152" s="82" t="e">
        <f>V151/(SUM(W147+Y147+#REF!+X147)/20)*1000</f>
        <v>#REF!</v>
      </c>
      <c r="W152" s="82" t="e">
        <f>W151/(SUM(X147+#REF!+AA147+Y147)/20)*1000</f>
        <v>#REF!</v>
      </c>
      <c r="X152" s="82" t="e">
        <f>X151/(SUM(Y147+AB147+AA147+#REF!)/20)*1000</f>
        <v>#REF!</v>
      </c>
      <c r="Y152" s="82" t="e">
        <f>Y151/(SUM(#REF!+AA147+AB147+AC147)/20)*1000</f>
        <v>#REF!</v>
      </c>
      <c r="Z152" s="83"/>
      <c r="AA152" s="82">
        <f>AA151/(SUM(AB147+AC147+AD147+AF147)/20)*1000</f>
        <v>22698.407067087664</v>
      </c>
      <c r="AB152" s="82">
        <f>AB151/(SUM(AC147+AD147+AF147+AG147)/20)*1000</f>
        <v>24251.729578832383</v>
      </c>
      <c r="AC152" s="82">
        <f>AC151/(SUM(AD147+AF147+AG147+AH147)/20)*1000</f>
        <v>77504.488330341104</v>
      </c>
      <c r="AD152" s="82">
        <f>AD151/(SUM(AF147+AG147+AH147+AI147)/20)*1000</f>
        <v>73494.62365591398</v>
      </c>
      <c r="AE152" s="83"/>
      <c r="AF152" s="82">
        <f>AF151/(SUM(AG147+AH147+AI147+AJ147)/20)*1000</f>
        <v>92982.885085574584</v>
      </c>
      <c r="AG152" s="82" t="e">
        <f>AG151/(SUM(AH147+AI147+#REF!+AJ147)/20)*1000</f>
        <v>#REF!</v>
      </c>
      <c r="AH152" s="82" t="e">
        <f>AH151/(SUM(AI147+AJ147+#REF!+#REF!)/20)*1000</f>
        <v>#REF!</v>
      </c>
      <c r="AI152" s="82" t="e">
        <f>AI151/(SUM(AJ147+#REF!+#REF!+#REF!)/20)*1000</f>
        <v>#REF!</v>
      </c>
      <c r="AJ152" s="82" t="e">
        <f>AJ151/(SUM(#REF!+#REF!+#REF!+#REF!)/20)*1000</f>
        <v>#REF!</v>
      </c>
      <c r="AK152" s="83"/>
      <c r="AL152" s="84"/>
      <c r="AN152" s="46">
        <f t="shared" si="86"/>
        <v>0</v>
      </c>
      <c r="AO152" s="46">
        <f t="shared" si="89"/>
        <v>0</v>
      </c>
    </row>
    <row r="153" spans="1:41" s="45" customFormat="1" ht="16" thickBot="1" x14ac:dyDescent="0.35">
      <c r="A153" s="152" t="s">
        <v>94</v>
      </c>
      <c r="B153" s="148" t="s">
        <v>5</v>
      </c>
      <c r="C153" s="77"/>
      <c r="D153" s="77"/>
      <c r="E153" s="79"/>
      <c r="F153" s="78">
        <v>102400</v>
      </c>
      <c r="G153" s="78">
        <v>297193</v>
      </c>
      <c r="H153" s="78">
        <v>100000</v>
      </c>
      <c r="I153" s="77">
        <f>SUM(E153:H153)</f>
        <v>499593</v>
      </c>
      <c r="J153" s="78">
        <v>50000</v>
      </c>
      <c r="K153" s="79">
        <v>195433</v>
      </c>
      <c r="L153" s="78">
        <v>220962</v>
      </c>
      <c r="M153" s="79">
        <v>123111</v>
      </c>
      <c r="N153" s="77">
        <f>SUM(J153:M153)</f>
        <v>589506</v>
      </c>
      <c r="O153" s="79">
        <v>216675</v>
      </c>
      <c r="P153" s="78">
        <v>217433</v>
      </c>
      <c r="Q153" s="78">
        <v>218442</v>
      </c>
      <c r="R153" s="78">
        <v>189480</v>
      </c>
      <c r="S153" s="78">
        <v>115996</v>
      </c>
      <c r="T153" s="77">
        <f>SUM(O153:S153)</f>
        <v>958026</v>
      </c>
      <c r="U153" s="80">
        <f>T153+N153+I153+D157</f>
        <v>2350688</v>
      </c>
      <c r="V153" s="79">
        <v>100472</v>
      </c>
      <c r="W153" s="78">
        <v>100246</v>
      </c>
      <c r="X153" s="78">
        <v>129954</v>
      </c>
      <c r="Y153" s="78">
        <v>30158</v>
      </c>
      <c r="Z153" s="77">
        <f>SUM(V153:Y153)</f>
        <v>360830</v>
      </c>
      <c r="AA153" s="78">
        <v>41955</v>
      </c>
      <c r="AB153" s="79">
        <v>42024</v>
      </c>
      <c r="AC153" s="78">
        <v>54135</v>
      </c>
      <c r="AD153" s="79">
        <v>156</v>
      </c>
      <c r="AE153" s="77">
        <f>SUM(AA153:AD153)</f>
        <v>138270</v>
      </c>
      <c r="AF153" s="79">
        <v>207</v>
      </c>
      <c r="AG153" s="78">
        <v>204</v>
      </c>
      <c r="AH153" s="78">
        <v>204</v>
      </c>
      <c r="AI153" s="78">
        <v>149</v>
      </c>
      <c r="AJ153" s="78">
        <v>0</v>
      </c>
      <c r="AK153" s="77">
        <f>SUM(AF153:AJ153)</f>
        <v>764</v>
      </c>
      <c r="AL153" s="80">
        <f>AK153+AE153+Z153</f>
        <v>499864</v>
      </c>
      <c r="AM153" s="45">
        <v>32</v>
      </c>
      <c r="AN153" s="46">
        <f t="shared" si="86"/>
        <v>75222016</v>
      </c>
      <c r="AO153" s="46">
        <f t="shared" si="89"/>
        <v>15995648</v>
      </c>
    </row>
    <row r="154" spans="1:41" s="45" customFormat="1" ht="16" thickBot="1" x14ac:dyDescent="0.35">
      <c r="A154" s="152"/>
      <c r="B154" s="148" t="s">
        <v>6</v>
      </c>
      <c r="C154" s="77"/>
      <c r="D154" s="77"/>
      <c r="E154" s="79"/>
      <c r="F154" s="78">
        <v>102400</v>
      </c>
      <c r="G154" s="79">
        <v>297193</v>
      </c>
      <c r="H154" s="78">
        <v>100000</v>
      </c>
      <c r="I154" s="77"/>
      <c r="J154" s="79">
        <v>50000</v>
      </c>
      <c r="K154" s="79">
        <v>104000</v>
      </c>
      <c r="L154" s="78">
        <v>334000</v>
      </c>
      <c r="M154" s="79">
        <v>638000</v>
      </c>
      <c r="N154" s="77"/>
      <c r="O154" s="79">
        <v>0</v>
      </c>
      <c r="P154" s="78">
        <v>0</v>
      </c>
      <c r="Q154" s="79">
        <v>30000</v>
      </c>
      <c r="R154" s="79">
        <v>600000</v>
      </c>
      <c r="S154" s="79">
        <v>100000</v>
      </c>
      <c r="T154" s="77"/>
      <c r="U154" s="80"/>
      <c r="V154" s="79">
        <v>200000</v>
      </c>
      <c r="W154" s="78">
        <v>0</v>
      </c>
      <c r="X154" s="79">
        <v>0</v>
      </c>
      <c r="Y154" s="78">
        <v>0</v>
      </c>
      <c r="Z154" s="77"/>
      <c r="AA154" s="79">
        <v>0</v>
      </c>
      <c r="AB154" s="79">
        <v>0</v>
      </c>
      <c r="AC154" s="78">
        <v>0</v>
      </c>
      <c r="AD154" s="79">
        <v>0</v>
      </c>
      <c r="AE154" s="77"/>
      <c r="AF154" s="79">
        <v>0</v>
      </c>
      <c r="AG154" s="78">
        <v>0</v>
      </c>
      <c r="AH154" s="79">
        <v>0</v>
      </c>
      <c r="AI154" s="79">
        <v>0</v>
      </c>
      <c r="AJ154" s="79">
        <v>0</v>
      </c>
      <c r="AK154" s="77"/>
      <c r="AL154" s="80"/>
      <c r="AN154" s="46">
        <f t="shared" si="86"/>
        <v>0</v>
      </c>
      <c r="AO154" s="46">
        <f t="shared" si="89"/>
        <v>0</v>
      </c>
    </row>
    <row r="155" spans="1:41" s="45" customFormat="1" ht="16" thickBot="1" x14ac:dyDescent="0.35">
      <c r="A155" s="152"/>
      <c r="B155" s="148" t="s">
        <v>10</v>
      </c>
      <c r="C155" s="77">
        <v>96000</v>
      </c>
      <c r="D155" s="77"/>
      <c r="E155" s="77"/>
      <c r="F155" s="77"/>
      <c r="G155" s="77"/>
      <c r="H155" s="77"/>
      <c r="I155" s="77"/>
      <c r="J155" s="77"/>
      <c r="K155" s="77">
        <v>96000</v>
      </c>
      <c r="L155" s="77"/>
      <c r="M155" s="77"/>
      <c r="N155" s="77"/>
      <c r="O155" s="77"/>
      <c r="P155" s="77"/>
      <c r="Q155" s="77"/>
      <c r="R155" s="77"/>
      <c r="S155" s="77"/>
      <c r="T155" s="77"/>
      <c r="U155" s="80"/>
      <c r="V155" s="77"/>
      <c r="W155" s="77"/>
      <c r="X155" s="77"/>
      <c r="Y155" s="77">
        <v>100000</v>
      </c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80"/>
      <c r="AN155" s="46">
        <f t="shared" si="86"/>
        <v>0</v>
      </c>
      <c r="AO155" s="46">
        <f t="shared" si="89"/>
        <v>0</v>
      </c>
    </row>
    <row r="156" spans="1:41" s="45" customFormat="1" ht="16" thickBot="1" x14ac:dyDescent="0.35">
      <c r="A156" s="152"/>
      <c r="B156" s="148" t="s">
        <v>7</v>
      </c>
      <c r="C156" s="77"/>
      <c r="D156" s="77"/>
      <c r="E156" s="79">
        <f>E155+E154</f>
        <v>0</v>
      </c>
      <c r="F156" s="79">
        <f>F155+F154</f>
        <v>102400</v>
      </c>
      <c r="G156" s="79">
        <f t="shared" ref="G156" si="104">G155+G154</f>
        <v>297193</v>
      </c>
      <c r="H156" s="79">
        <f>H155+H154</f>
        <v>100000</v>
      </c>
      <c r="I156" s="77">
        <f>SUM(E156:H156)</f>
        <v>499593</v>
      </c>
      <c r="J156" s="79">
        <f>J155+J154</f>
        <v>50000</v>
      </c>
      <c r="K156" s="79">
        <f>K155+K154</f>
        <v>200000</v>
      </c>
      <c r="L156" s="79">
        <f>L155+L154</f>
        <v>334000</v>
      </c>
      <c r="M156" s="79">
        <f>M155+M154</f>
        <v>638000</v>
      </c>
      <c r="N156" s="77">
        <f>SUM(J156:M156)</f>
        <v>1222000</v>
      </c>
      <c r="O156" s="79">
        <f>O155+O154</f>
        <v>0</v>
      </c>
      <c r="P156" s="79">
        <f>P155+P154</f>
        <v>0</v>
      </c>
      <c r="Q156" s="79">
        <f>Q155+Q154</f>
        <v>30000</v>
      </c>
      <c r="R156" s="79">
        <f>R155+R154</f>
        <v>600000</v>
      </c>
      <c r="S156" s="79">
        <f>S155+S154</f>
        <v>100000</v>
      </c>
      <c r="T156" s="77">
        <f>SUM(O156:S156)</f>
        <v>730000</v>
      </c>
      <c r="U156" s="80">
        <f>T156+N156+I156+D157</f>
        <v>2755156</v>
      </c>
      <c r="V156" s="79">
        <f>V155+V154</f>
        <v>200000</v>
      </c>
      <c r="W156" s="79">
        <f>W155+W154</f>
        <v>0</v>
      </c>
      <c r="X156" s="79">
        <f t="shared" ref="X156" si="105">X155+X154</f>
        <v>0</v>
      </c>
      <c r="Y156" s="79">
        <f>Y155+Y154</f>
        <v>100000</v>
      </c>
      <c r="Z156" s="77">
        <f>SUM(V156:Y156)</f>
        <v>300000</v>
      </c>
      <c r="AA156" s="79">
        <f>AA155+AA154</f>
        <v>0</v>
      </c>
      <c r="AB156" s="79">
        <f>AB155+AB154</f>
        <v>0</v>
      </c>
      <c r="AC156" s="79">
        <f>AC155+AC154</f>
        <v>0</v>
      </c>
      <c r="AD156" s="79">
        <f>AD155+AD154</f>
        <v>0</v>
      </c>
      <c r="AE156" s="77">
        <f>SUM(AA156:AD156)</f>
        <v>0</v>
      </c>
      <c r="AF156" s="79">
        <f>AF155+AF154</f>
        <v>0</v>
      </c>
      <c r="AG156" s="79">
        <f>AG155+AG154</f>
        <v>0</v>
      </c>
      <c r="AH156" s="79">
        <f>AH155+AH154</f>
        <v>0</v>
      </c>
      <c r="AI156" s="79">
        <f>AI155+AI154</f>
        <v>0</v>
      </c>
      <c r="AJ156" s="79">
        <f>AJ155+AJ154</f>
        <v>0</v>
      </c>
      <c r="AK156" s="77">
        <f>SUM(AF156:AJ156)</f>
        <v>0</v>
      </c>
      <c r="AL156" s="80">
        <f>AK156+AE156+Z156</f>
        <v>300000</v>
      </c>
      <c r="AN156" s="46">
        <f t="shared" si="86"/>
        <v>0</v>
      </c>
      <c r="AO156" s="46">
        <f t="shared" si="89"/>
        <v>0</v>
      </c>
    </row>
    <row r="157" spans="1:41" s="45" customFormat="1" ht="16" thickBot="1" x14ac:dyDescent="0.35">
      <c r="A157" s="152"/>
      <c r="B157" s="148" t="s">
        <v>8</v>
      </c>
      <c r="C157" s="81">
        <v>363948</v>
      </c>
      <c r="D157" s="120">
        <v>303563</v>
      </c>
      <c r="E157" s="79">
        <f>E156-E153</f>
        <v>0</v>
      </c>
      <c r="F157" s="79">
        <f>E157+F156-F153</f>
        <v>0</v>
      </c>
      <c r="G157" s="79">
        <f>F157+G156-G153</f>
        <v>0</v>
      </c>
      <c r="H157" s="79">
        <f>F157+H156-H153</f>
        <v>0</v>
      </c>
      <c r="I157" s="77">
        <f>I156-I153</f>
        <v>0</v>
      </c>
      <c r="J157" s="79">
        <f>I157+J156-J153</f>
        <v>0</v>
      </c>
      <c r="K157" s="79">
        <f>J157+K156-K153</f>
        <v>4567</v>
      </c>
      <c r="L157" s="79">
        <f>K157+L156-L153</f>
        <v>117605</v>
      </c>
      <c r="M157" s="79">
        <f>L157+M156-M153</f>
        <v>632494</v>
      </c>
      <c r="N157" s="77">
        <f>I157+N156-N153</f>
        <v>632494</v>
      </c>
      <c r="O157" s="79">
        <f>N157+O156-O153</f>
        <v>415819</v>
      </c>
      <c r="P157" s="79">
        <f>O157+P156-P153</f>
        <v>198386</v>
      </c>
      <c r="Q157" s="79">
        <f>P157+Q156-Q153</f>
        <v>9944</v>
      </c>
      <c r="R157" s="79">
        <f t="shared" ref="R157:S157" si="106">Q157+R156-R153</f>
        <v>420464</v>
      </c>
      <c r="S157" s="79">
        <f t="shared" si="106"/>
        <v>404468</v>
      </c>
      <c r="T157" s="77">
        <f>N157+T156-T153</f>
        <v>404468</v>
      </c>
      <c r="U157" s="80">
        <f>U156-U153</f>
        <v>404468</v>
      </c>
      <c r="V157" s="79">
        <f>U157+V156-V153</f>
        <v>503996</v>
      </c>
      <c r="W157" s="79">
        <f>V157+W156-W153</f>
        <v>403750</v>
      </c>
      <c r="X157" s="79">
        <f>W157+X156-X153</f>
        <v>273796</v>
      </c>
      <c r="Y157" s="79">
        <f>W157+Y156-Y153</f>
        <v>473592</v>
      </c>
      <c r="Z157" s="77">
        <f>T157+Z156-Z153</f>
        <v>343638</v>
      </c>
      <c r="AA157" s="79">
        <f>Z157+AA156-AA153</f>
        <v>301683</v>
      </c>
      <c r="AB157" s="79">
        <f>AA157+AB156-AB153</f>
        <v>259659</v>
      </c>
      <c r="AC157" s="79">
        <f>AB157+AC156-AC153</f>
        <v>205524</v>
      </c>
      <c r="AD157" s="79">
        <f>AC157+AD156-AD153</f>
        <v>205368</v>
      </c>
      <c r="AE157" s="77">
        <f>Z157+AE156-AE153</f>
        <v>205368</v>
      </c>
      <c r="AF157" s="79">
        <f>AE157+AF156-AF153</f>
        <v>205161</v>
      </c>
      <c r="AG157" s="79">
        <f>AF157+AG156-AG153</f>
        <v>204957</v>
      </c>
      <c r="AH157" s="79">
        <f>AG157+AH156-AH153</f>
        <v>204753</v>
      </c>
      <c r="AI157" s="79">
        <f t="shared" ref="AI157:AJ157" si="107">AH157+AI156-AI153</f>
        <v>204604</v>
      </c>
      <c r="AJ157" s="79">
        <f t="shared" si="107"/>
        <v>204604</v>
      </c>
      <c r="AK157" s="77">
        <f>AE157+AK156-AK153</f>
        <v>204604</v>
      </c>
      <c r="AL157" s="80">
        <f>T157+AL156-AL153</f>
        <v>204604</v>
      </c>
      <c r="AN157" s="46">
        <f t="shared" si="86"/>
        <v>0</v>
      </c>
      <c r="AO157" s="46">
        <f t="shared" si="89"/>
        <v>0</v>
      </c>
    </row>
    <row r="158" spans="1:41" s="45" customFormat="1" ht="16.5" customHeight="1" thickBot="1" x14ac:dyDescent="0.35">
      <c r="A158" s="67"/>
      <c r="B158" s="148" t="s">
        <v>9</v>
      </c>
      <c r="C158" s="77"/>
      <c r="D158" s="77"/>
      <c r="E158" s="82" t="e">
        <f>E157/(SUM(F153+H153+#REF!+G153)/20)*1000</f>
        <v>#REF!</v>
      </c>
      <c r="F158" s="82" t="e">
        <f>F157/(SUM(G153+#REF!+J153+H153)/20)*1000</f>
        <v>#REF!</v>
      </c>
      <c r="G158" s="82" t="e">
        <f>G157/(SUM(H153+K153+J153+#REF!)/20)*1000</f>
        <v>#REF!</v>
      </c>
      <c r="H158" s="82" t="e">
        <f>H157/(SUM(#REF!+J153+K153+L153)/20)*1000</f>
        <v>#REF!</v>
      </c>
      <c r="I158" s="83"/>
      <c r="J158" s="82">
        <f>J157/(SUM(K153+L153+M153+O153)/20)*1000</f>
        <v>0</v>
      </c>
      <c r="K158" s="82">
        <f>K157/(SUM(L153+M153+O153+P153)/20)*1000</f>
        <v>117.37629163395148</v>
      </c>
      <c r="L158" s="82">
        <f>L157/(SUM(M153+O153+P153+Q153)/20)*1000</f>
        <v>3032.3814140455684</v>
      </c>
      <c r="M158" s="82">
        <f>M157/(SUM(O153+P153+Q153+R153)/20)*1000</f>
        <v>15023.075187344868</v>
      </c>
      <c r="N158" s="83"/>
      <c r="O158" s="82">
        <f>O157/(SUM(P153+Q153+R153+S153)/20)*1000</f>
        <v>11217.87115684743</v>
      </c>
      <c r="P158" s="82" t="e">
        <f>P157/(SUM(Q153+R153+#REF!+S153)/20)*1000</f>
        <v>#REF!</v>
      </c>
      <c r="Q158" s="82" t="e">
        <f>Q157/(SUM(R153+S153+#REF!+#REF!)/20)*1000</f>
        <v>#REF!</v>
      </c>
      <c r="R158" s="82" t="e">
        <f>R157/(SUM(S153+#REF!+#REF!+#REF!)/20)*1000</f>
        <v>#REF!</v>
      </c>
      <c r="S158" s="82" t="e">
        <f>S157/(SUM(#REF!+#REF!+#REF!+#REF!)/20)*1000</f>
        <v>#REF!</v>
      </c>
      <c r="T158" s="83"/>
      <c r="U158" s="84"/>
      <c r="V158" s="82" t="e">
        <f>V157/(SUM(W153+Y153+#REF!+X153)/20)*1000</f>
        <v>#REF!</v>
      </c>
      <c r="W158" s="82" t="e">
        <f>W157/(SUM(X153+#REF!+AA153+Y153)/20)*1000</f>
        <v>#REF!</v>
      </c>
      <c r="X158" s="82" t="e">
        <f>X157/(SUM(Y153+AB153+AA153+#REF!)/20)*1000</f>
        <v>#REF!</v>
      </c>
      <c r="Y158" s="82" t="e">
        <f>Y157/(SUM(#REF!+AA153+AB153+AC153)/20)*1000</f>
        <v>#REF!</v>
      </c>
      <c r="Z158" s="83"/>
      <c r="AA158" s="82">
        <f>AA157/(SUM(AB153+AC153+AD153+AF153)/20)*1000</f>
        <v>62510.722943992034</v>
      </c>
      <c r="AB158" s="82">
        <f>AB157/(SUM(AC153+AD153+AF153+AG153)/20)*1000</f>
        <v>94935.834155972363</v>
      </c>
      <c r="AC158" s="82">
        <f>AC157/(SUM(AD153+AF153+AG153+AH153)/20)*1000</f>
        <v>5331361.8677042807</v>
      </c>
      <c r="AD158" s="82">
        <f>AD157/(SUM(AF153+AG153+AH153+AI153)/20)*1000</f>
        <v>5376125.654450261</v>
      </c>
      <c r="AE158" s="83"/>
      <c r="AF158" s="82">
        <f>AF157/(SUM(AG153+AH153+AI153+AJ153)/20)*1000</f>
        <v>7366642.7289048471</v>
      </c>
      <c r="AG158" s="82" t="e">
        <f>AG157/(SUM(AH153+AI153+#REF!+AJ153)/20)*1000</f>
        <v>#REF!</v>
      </c>
      <c r="AH158" s="82" t="e">
        <f>AH157/(SUM(AI153+AJ153+#REF!+#REF!)/20)*1000</f>
        <v>#REF!</v>
      </c>
      <c r="AI158" s="82" t="e">
        <f>AI157/(SUM(AJ153+#REF!+#REF!+#REF!)/20)*1000</f>
        <v>#REF!</v>
      </c>
      <c r="AJ158" s="82" t="e">
        <f>AJ157/(SUM(#REF!+#REF!+#REF!+#REF!)/20)*1000</f>
        <v>#REF!</v>
      </c>
      <c r="AK158" s="83"/>
      <c r="AL158" s="84"/>
      <c r="AN158" s="46">
        <f t="shared" si="86"/>
        <v>0</v>
      </c>
      <c r="AO158" s="46">
        <f t="shared" si="89"/>
        <v>0</v>
      </c>
    </row>
    <row r="159" spans="1:41" s="45" customFormat="1" ht="16" thickBot="1" x14ac:dyDescent="0.35">
      <c r="A159" s="156" t="s">
        <v>20</v>
      </c>
      <c r="B159" s="148" t="s">
        <v>5</v>
      </c>
      <c r="C159" s="77"/>
      <c r="D159" s="77"/>
      <c r="E159" s="78"/>
      <c r="F159" s="78">
        <v>1400</v>
      </c>
      <c r="G159" s="78">
        <v>2000</v>
      </c>
      <c r="H159" s="78">
        <v>1000</v>
      </c>
      <c r="I159" s="77">
        <f>SUM(E159:H159)</f>
        <v>4400</v>
      </c>
      <c r="J159" s="78"/>
      <c r="K159" s="79">
        <v>-641</v>
      </c>
      <c r="L159" s="78">
        <v>350</v>
      </c>
      <c r="M159" s="79">
        <v>500</v>
      </c>
      <c r="N159" s="77">
        <f>SUM(J159:M159)</f>
        <v>209</v>
      </c>
      <c r="O159" s="79">
        <v>176</v>
      </c>
      <c r="P159" s="78">
        <v>297</v>
      </c>
      <c r="Q159" s="78">
        <v>297</v>
      </c>
      <c r="R159" s="78">
        <v>297</v>
      </c>
      <c r="S159" s="78">
        <v>257</v>
      </c>
      <c r="T159" s="77">
        <f>SUM(O159:S159)</f>
        <v>1324</v>
      </c>
      <c r="U159" s="80">
        <f>T159+N159+I159+D163</f>
        <v>9086</v>
      </c>
      <c r="V159" s="78">
        <v>224</v>
      </c>
      <c r="W159" s="78">
        <v>194</v>
      </c>
      <c r="X159" s="78">
        <v>194</v>
      </c>
      <c r="Y159" s="78">
        <v>247</v>
      </c>
      <c r="Z159" s="77">
        <f>SUM(V159:Y159)</f>
        <v>859</v>
      </c>
      <c r="AA159" s="78">
        <v>14</v>
      </c>
      <c r="AB159" s="79">
        <v>20</v>
      </c>
      <c r="AC159" s="78">
        <v>20</v>
      </c>
      <c r="AD159" s="79">
        <v>24</v>
      </c>
      <c r="AE159" s="77">
        <f>SUM(AA159:AD159)</f>
        <v>78</v>
      </c>
      <c r="AF159" s="79">
        <v>0</v>
      </c>
      <c r="AG159" s="78">
        <v>0</v>
      </c>
      <c r="AH159" s="78">
        <v>0</v>
      </c>
      <c r="AI159" s="78">
        <v>0</v>
      </c>
      <c r="AJ159" s="78">
        <v>0</v>
      </c>
      <c r="AK159" s="77">
        <f>SUM(AF159:AJ159)</f>
        <v>0</v>
      </c>
      <c r="AL159" s="80">
        <f>AK159+AE159+Z159</f>
        <v>937</v>
      </c>
      <c r="AM159" s="45">
        <v>32</v>
      </c>
      <c r="AN159" s="46">
        <f t="shared" si="86"/>
        <v>290752</v>
      </c>
      <c r="AO159" s="46">
        <f t="shared" si="89"/>
        <v>29984</v>
      </c>
    </row>
    <row r="160" spans="1:41" s="45" customFormat="1" ht="16" thickBot="1" x14ac:dyDescent="0.35">
      <c r="A160" s="156"/>
      <c r="B160" s="148" t="s">
        <v>6</v>
      </c>
      <c r="C160" s="77"/>
      <c r="D160" s="77"/>
      <c r="E160" s="78"/>
      <c r="F160" s="79">
        <v>1400</v>
      </c>
      <c r="G160" s="79">
        <v>2000</v>
      </c>
      <c r="H160" s="78">
        <v>1000</v>
      </c>
      <c r="I160" s="77"/>
      <c r="J160" s="79"/>
      <c r="K160" s="79">
        <v>1200</v>
      </c>
      <c r="L160" s="79">
        <v>0</v>
      </c>
      <c r="M160" s="79">
        <v>2100</v>
      </c>
      <c r="N160" s="77"/>
      <c r="O160" s="79">
        <v>0</v>
      </c>
      <c r="P160" s="78">
        <v>0</v>
      </c>
      <c r="Q160" s="79">
        <v>0</v>
      </c>
      <c r="R160" s="79">
        <v>700</v>
      </c>
      <c r="S160" s="79">
        <v>0</v>
      </c>
      <c r="T160" s="77"/>
      <c r="U160" s="80"/>
      <c r="V160" s="78">
        <v>0</v>
      </c>
      <c r="W160" s="79">
        <v>0</v>
      </c>
      <c r="X160" s="79">
        <v>0</v>
      </c>
      <c r="Y160" s="78">
        <v>0</v>
      </c>
      <c r="Z160" s="77"/>
      <c r="AA160" s="79">
        <v>0</v>
      </c>
      <c r="AB160" s="79">
        <v>0</v>
      </c>
      <c r="AC160" s="79">
        <v>0</v>
      </c>
      <c r="AD160" s="79">
        <v>0</v>
      </c>
      <c r="AE160" s="77"/>
      <c r="AF160" s="79">
        <v>0</v>
      </c>
      <c r="AG160" s="78">
        <v>0</v>
      </c>
      <c r="AH160" s="79">
        <v>0</v>
      </c>
      <c r="AI160" s="79">
        <v>0</v>
      </c>
      <c r="AJ160" s="79">
        <v>0</v>
      </c>
      <c r="AK160" s="77"/>
      <c r="AL160" s="80"/>
      <c r="AN160" s="46">
        <f t="shared" si="86"/>
        <v>0</v>
      </c>
      <c r="AO160" s="46">
        <f t="shared" si="89"/>
        <v>0</v>
      </c>
    </row>
    <row r="161" spans="1:41" s="45" customFormat="1" ht="16" thickBot="1" x14ac:dyDescent="0.35">
      <c r="A161" s="156"/>
      <c r="B161" s="148" t="s">
        <v>10</v>
      </c>
      <c r="C161" s="77">
        <v>0</v>
      </c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80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80"/>
      <c r="AN161" s="46">
        <f t="shared" si="86"/>
        <v>0</v>
      </c>
      <c r="AO161" s="46">
        <f t="shared" si="89"/>
        <v>0</v>
      </c>
    </row>
    <row r="162" spans="1:41" s="45" customFormat="1" ht="16" thickBot="1" x14ac:dyDescent="0.35">
      <c r="A162" s="156"/>
      <c r="B162" s="148" t="s">
        <v>7</v>
      </c>
      <c r="C162" s="77"/>
      <c r="D162" s="77"/>
      <c r="E162" s="79">
        <f>E161+E160</f>
        <v>0</v>
      </c>
      <c r="F162" s="79">
        <f>F161+F160</f>
        <v>1400</v>
      </c>
      <c r="G162" s="79">
        <f t="shared" ref="G162" si="108">G161+G160</f>
        <v>2000</v>
      </c>
      <c r="H162" s="79">
        <f>H161+H160</f>
        <v>1000</v>
      </c>
      <c r="I162" s="77">
        <f>SUM(E162:H162)</f>
        <v>4400</v>
      </c>
      <c r="J162" s="79">
        <f>J161+J160</f>
        <v>0</v>
      </c>
      <c r="K162" s="79">
        <f>K161+K160</f>
        <v>1200</v>
      </c>
      <c r="L162" s="79">
        <f>L161+L160</f>
        <v>0</v>
      </c>
      <c r="M162" s="79">
        <f>M161+M160</f>
        <v>2100</v>
      </c>
      <c r="N162" s="77">
        <f>SUM(J162:M162)</f>
        <v>3300</v>
      </c>
      <c r="O162" s="79">
        <f>O161+O160</f>
        <v>0</v>
      </c>
      <c r="P162" s="79">
        <f>P161+P160</f>
        <v>0</v>
      </c>
      <c r="Q162" s="79">
        <f>Q161+Q160</f>
        <v>0</v>
      </c>
      <c r="R162" s="79">
        <f>R161+R160</f>
        <v>700</v>
      </c>
      <c r="S162" s="79">
        <f>S161+S160</f>
        <v>0</v>
      </c>
      <c r="T162" s="77">
        <f>SUM(O162:S162)</f>
        <v>700</v>
      </c>
      <c r="U162" s="80">
        <f>T162+N162+I162+D163</f>
        <v>11553</v>
      </c>
      <c r="V162" s="79">
        <f>V161+V160</f>
        <v>0</v>
      </c>
      <c r="W162" s="79">
        <f>W161+W160</f>
        <v>0</v>
      </c>
      <c r="X162" s="79">
        <f t="shared" ref="X162" si="109">X161+X160</f>
        <v>0</v>
      </c>
      <c r="Y162" s="79">
        <f>Y161+Y160</f>
        <v>0</v>
      </c>
      <c r="Z162" s="77">
        <f>SUM(V162:Y162)</f>
        <v>0</v>
      </c>
      <c r="AA162" s="79">
        <f>AA161+AA160</f>
        <v>0</v>
      </c>
      <c r="AB162" s="79">
        <f>AB161+AB160</f>
        <v>0</v>
      </c>
      <c r="AC162" s="79">
        <f>AC161+AC160</f>
        <v>0</v>
      </c>
      <c r="AD162" s="79">
        <f>AD161+AD160</f>
        <v>0</v>
      </c>
      <c r="AE162" s="77">
        <f>SUM(AA162:AD162)</f>
        <v>0</v>
      </c>
      <c r="AF162" s="79">
        <f>AF161+AF160</f>
        <v>0</v>
      </c>
      <c r="AG162" s="79">
        <f>AG161+AG160</f>
        <v>0</v>
      </c>
      <c r="AH162" s="79">
        <f>AH161+AH160</f>
        <v>0</v>
      </c>
      <c r="AI162" s="79">
        <f>AI161+AI160</f>
        <v>0</v>
      </c>
      <c r="AJ162" s="79">
        <f>AJ161+AJ160</f>
        <v>0</v>
      </c>
      <c r="AK162" s="77">
        <f>SUM(AF162:AJ162)</f>
        <v>0</v>
      </c>
      <c r="AL162" s="80">
        <f>AK162+AE162+Z162</f>
        <v>0</v>
      </c>
      <c r="AN162" s="46">
        <f t="shared" si="86"/>
        <v>0</v>
      </c>
      <c r="AO162" s="46">
        <f t="shared" si="89"/>
        <v>0</v>
      </c>
    </row>
    <row r="163" spans="1:41" s="45" customFormat="1" ht="16" thickBot="1" x14ac:dyDescent="0.35">
      <c r="A163" s="156"/>
      <c r="B163" s="148" t="s">
        <v>8</v>
      </c>
      <c r="C163" s="81">
        <v>2385</v>
      </c>
      <c r="D163" s="120">
        <v>3153</v>
      </c>
      <c r="E163" s="79">
        <f>E162-E159</f>
        <v>0</v>
      </c>
      <c r="F163" s="79">
        <f>E163+F162-F159</f>
        <v>0</v>
      </c>
      <c r="G163" s="79">
        <f>F163+G162-G159</f>
        <v>0</v>
      </c>
      <c r="H163" s="79">
        <f>F163+H162-H159</f>
        <v>0</v>
      </c>
      <c r="I163" s="77">
        <f>I162-I159</f>
        <v>0</v>
      </c>
      <c r="J163" s="79">
        <f>I163+J162-J159</f>
        <v>0</v>
      </c>
      <c r="K163" s="79">
        <f>J163+K162-K159</f>
        <v>1841</v>
      </c>
      <c r="L163" s="79">
        <f>K163+L162-L159</f>
        <v>1491</v>
      </c>
      <c r="M163" s="79">
        <f>L163+M162-M159</f>
        <v>3091</v>
      </c>
      <c r="N163" s="77">
        <f>I163+N162-N159</f>
        <v>3091</v>
      </c>
      <c r="O163" s="79">
        <f>N163+O162-O159</f>
        <v>2915</v>
      </c>
      <c r="P163" s="79">
        <f>O163+P162-P159</f>
        <v>2618</v>
      </c>
      <c r="Q163" s="79">
        <f>P163+Q162-Q159</f>
        <v>2321</v>
      </c>
      <c r="R163" s="79">
        <f t="shared" ref="R163:S163" si="110">Q163+R162-R159</f>
        <v>2724</v>
      </c>
      <c r="S163" s="79">
        <f t="shared" si="110"/>
        <v>2467</v>
      </c>
      <c r="T163" s="77">
        <f>N163+T162-T159</f>
        <v>2467</v>
      </c>
      <c r="U163" s="80">
        <f>U162-U159</f>
        <v>2467</v>
      </c>
      <c r="V163" s="79">
        <f>U163+V162-V159</f>
        <v>2243</v>
      </c>
      <c r="W163" s="79">
        <f>V163+W162-W159</f>
        <v>2049</v>
      </c>
      <c r="X163" s="79">
        <f>W163+X162-X159</f>
        <v>1855</v>
      </c>
      <c r="Y163" s="79">
        <f>W163+Y162-Y159</f>
        <v>1802</v>
      </c>
      <c r="Z163" s="77">
        <f>T163+Z162-Z159</f>
        <v>1608</v>
      </c>
      <c r="AA163" s="79">
        <f>Z163+AA162-AA159</f>
        <v>1594</v>
      </c>
      <c r="AB163" s="79">
        <f>AA163+AB162-AB159</f>
        <v>1574</v>
      </c>
      <c r="AC163" s="79">
        <f>AB163+AC162-AC159</f>
        <v>1554</v>
      </c>
      <c r="AD163" s="79">
        <f>AC163+AD162-AD159</f>
        <v>1530</v>
      </c>
      <c r="AE163" s="77">
        <f>Z163+AE162-AE159</f>
        <v>1530</v>
      </c>
      <c r="AF163" s="79">
        <f>AE163+AF162-AF159</f>
        <v>1530</v>
      </c>
      <c r="AG163" s="79">
        <f>AF163+AG162-AG159</f>
        <v>1530</v>
      </c>
      <c r="AH163" s="79">
        <f>AG163+AH162-AH159</f>
        <v>1530</v>
      </c>
      <c r="AI163" s="79">
        <f t="shared" ref="AI163:AJ163" si="111">AH163+AI162-AI159</f>
        <v>1530</v>
      </c>
      <c r="AJ163" s="79">
        <f t="shared" si="111"/>
        <v>1530</v>
      </c>
      <c r="AK163" s="77">
        <f>AE163+AK162-AK159</f>
        <v>1530</v>
      </c>
      <c r="AL163" s="80">
        <f>T163+AL162-AL159</f>
        <v>1530</v>
      </c>
      <c r="AN163" s="46">
        <f t="shared" si="86"/>
        <v>0</v>
      </c>
      <c r="AO163" s="46">
        <f t="shared" si="89"/>
        <v>0</v>
      </c>
    </row>
    <row r="164" spans="1:41" s="45" customFormat="1" ht="16" thickBot="1" x14ac:dyDescent="0.35">
      <c r="A164" s="67"/>
      <c r="B164" s="148" t="s">
        <v>9</v>
      </c>
      <c r="C164" s="77"/>
      <c r="D164" s="77"/>
      <c r="E164" s="82" t="e">
        <f>E163/(SUM(F159+H159+#REF!+G159)/20)*1000</f>
        <v>#REF!</v>
      </c>
      <c r="F164" s="82" t="e">
        <f>F163/(SUM(G159+#REF!+J159+H159)/20)*1000</f>
        <v>#REF!</v>
      </c>
      <c r="G164" s="82" t="e">
        <f>G163/(SUM(H159+K159+J159+#REF!)/20)*1000</f>
        <v>#REF!</v>
      </c>
      <c r="H164" s="82" t="e">
        <f>H163/(SUM(#REF!+J159+K159+L159)/20)*1000</f>
        <v>#REF!</v>
      </c>
      <c r="I164" s="83"/>
      <c r="J164" s="82">
        <f>J163/(SUM(K159+L159+M159+O159)/20)*1000</f>
        <v>0</v>
      </c>
      <c r="K164" s="82">
        <f>K163/(SUM(L159+M159+O159+P159)/20)*1000</f>
        <v>27830.687830687828</v>
      </c>
      <c r="L164" s="82">
        <f>L163/(SUM(M159+O159+P159+Q159)/20)*1000</f>
        <v>23480.314960629923</v>
      </c>
      <c r="M164" s="82">
        <f>M163/(SUM(O159+P159+Q159+R159)/20)*1000</f>
        <v>57938.14432989691</v>
      </c>
      <c r="N164" s="83"/>
      <c r="O164" s="82">
        <f>O163/(SUM(P159+Q159+R159+S159)/20)*1000</f>
        <v>50783.972125435539</v>
      </c>
      <c r="P164" s="82" t="e">
        <f>P163/(SUM(Q159+R159+#REF!+S159)/20)*1000</f>
        <v>#REF!</v>
      </c>
      <c r="Q164" s="82" t="e">
        <f>Q163/(SUM(R159+S159+#REF!+#REF!)/20)*1000</f>
        <v>#REF!</v>
      </c>
      <c r="R164" s="82" t="e">
        <f>R163/(SUM(S159+#REF!+#REF!+#REF!)/20)*1000</f>
        <v>#REF!</v>
      </c>
      <c r="S164" s="82" t="e">
        <f>S163/(SUM(#REF!+#REF!+#REF!+#REF!)/20)*1000</f>
        <v>#REF!</v>
      </c>
      <c r="T164" s="83"/>
      <c r="U164" s="84"/>
      <c r="V164" s="82" t="e">
        <f>V163/(SUM(W159+Y159+#REF!+X159)/20)*1000</f>
        <v>#REF!</v>
      </c>
      <c r="W164" s="82" t="e">
        <f>W163/(SUM(X159+#REF!+AA159+Y159)/20)*1000</f>
        <v>#REF!</v>
      </c>
      <c r="X164" s="82" t="e">
        <f>X163/(SUM(Y159+AB159+AA159+#REF!)/20)*1000</f>
        <v>#REF!</v>
      </c>
      <c r="Y164" s="82" t="e">
        <f>Y163/(SUM(#REF!+AA159+AB159+AC159)/20)*1000</f>
        <v>#REF!</v>
      </c>
      <c r="Z164" s="83"/>
      <c r="AA164" s="82">
        <f>AA163/(SUM(AB159+AC159+AD159+AF159)/20)*1000</f>
        <v>498125</v>
      </c>
      <c r="AB164" s="82">
        <f>AB163/(SUM(AC159+AD159+AF159+AG159)/20)*1000</f>
        <v>715454.54545454541</v>
      </c>
      <c r="AC164" s="82">
        <f>AC163/(SUM(AD159+AF159+AG159+AH159)/20)*1000</f>
        <v>1295000</v>
      </c>
      <c r="AD164" s="82" t="e">
        <f>AD163/(SUM(AF159+AG159+AH159+AI159)/20)*1000</f>
        <v>#DIV/0!</v>
      </c>
      <c r="AE164" s="83"/>
      <c r="AF164" s="82" t="e">
        <f>AF163/(SUM(AG159+AH159+AI159+AJ159)/20)*1000</f>
        <v>#DIV/0!</v>
      </c>
      <c r="AG164" s="82" t="e">
        <f>AG163/(SUM(AH159+AI159+#REF!+AJ159)/20)*1000</f>
        <v>#REF!</v>
      </c>
      <c r="AH164" s="82" t="e">
        <f>AH163/(SUM(AI159+AJ159+#REF!+#REF!)/20)*1000</f>
        <v>#REF!</v>
      </c>
      <c r="AI164" s="82" t="e">
        <f>AI163/(SUM(AJ159+#REF!+#REF!+#REF!)/20)*1000</f>
        <v>#REF!</v>
      </c>
      <c r="AJ164" s="82" t="e">
        <f>AJ163/(SUM(#REF!+#REF!+#REF!+#REF!)/20)*1000</f>
        <v>#REF!</v>
      </c>
      <c r="AK164" s="83"/>
      <c r="AL164" s="84"/>
      <c r="AN164" s="46">
        <f t="shared" si="86"/>
        <v>0</v>
      </c>
      <c r="AO164" s="46">
        <f t="shared" si="89"/>
        <v>0</v>
      </c>
    </row>
    <row r="165" spans="1:41" s="45" customFormat="1" ht="16" thickBot="1" x14ac:dyDescent="0.35">
      <c r="A165" s="156" t="s">
        <v>22</v>
      </c>
      <c r="B165" s="148" t="s">
        <v>5</v>
      </c>
      <c r="C165" s="77"/>
      <c r="D165" s="77"/>
      <c r="E165" s="78"/>
      <c r="F165" s="78"/>
      <c r="G165" s="78">
        <v>6000</v>
      </c>
      <c r="H165" s="78">
        <v>10000</v>
      </c>
      <c r="I165" s="77">
        <f>SUM(E165:H165)</f>
        <v>16000</v>
      </c>
      <c r="J165" s="78"/>
      <c r="K165" s="79">
        <v>-11786</v>
      </c>
      <c r="L165" s="78">
        <v>366</v>
      </c>
      <c r="M165" s="79">
        <v>374</v>
      </c>
      <c r="N165" s="77">
        <f>SUM(J165:M165)</f>
        <v>-11046</v>
      </c>
      <c r="O165" s="79">
        <v>99</v>
      </c>
      <c r="P165" s="78">
        <v>175</v>
      </c>
      <c r="Q165" s="78">
        <v>176</v>
      </c>
      <c r="R165" s="78">
        <v>176</v>
      </c>
      <c r="S165" s="78">
        <v>151</v>
      </c>
      <c r="T165" s="77">
        <f>SUM(O165:S165)</f>
        <v>777</v>
      </c>
      <c r="U165" s="80">
        <f>T165+N165+I165+D169</f>
        <v>18943</v>
      </c>
      <c r="V165" s="78">
        <v>118</v>
      </c>
      <c r="W165" s="78">
        <v>103</v>
      </c>
      <c r="X165" s="78">
        <v>103</v>
      </c>
      <c r="Y165" s="78">
        <v>131</v>
      </c>
      <c r="Z165" s="77">
        <f>SUM(V165:Y165)</f>
        <v>455</v>
      </c>
      <c r="AA165" s="78">
        <v>47</v>
      </c>
      <c r="AB165" s="79">
        <v>65</v>
      </c>
      <c r="AC165" s="78">
        <v>65</v>
      </c>
      <c r="AD165" s="79">
        <v>83</v>
      </c>
      <c r="AE165" s="77">
        <f>SUM(AA165:AD165)</f>
        <v>260</v>
      </c>
      <c r="AF165" s="79">
        <v>0</v>
      </c>
      <c r="AG165" s="78">
        <v>0</v>
      </c>
      <c r="AH165" s="78">
        <v>0</v>
      </c>
      <c r="AI165" s="78">
        <v>0</v>
      </c>
      <c r="AJ165" s="78">
        <v>0</v>
      </c>
      <c r="AK165" s="77">
        <f>SUM(AF165:AJ165)</f>
        <v>0</v>
      </c>
      <c r="AL165" s="80">
        <f>AK165+AE165+Z165</f>
        <v>715</v>
      </c>
      <c r="AM165" s="45">
        <v>64</v>
      </c>
      <c r="AN165" s="46">
        <f t="shared" si="86"/>
        <v>1212352</v>
      </c>
      <c r="AO165" s="46">
        <f t="shared" si="89"/>
        <v>45760</v>
      </c>
    </row>
    <row r="166" spans="1:41" s="45" customFormat="1" ht="16" thickBot="1" x14ac:dyDescent="0.35">
      <c r="A166" s="156"/>
      <c r="B166" s="148" t="s">
        <v>6</v>
      </c>
      <c r="C166" s="77"/>
      <c r="D166" s="77"/>
      <c r="E166" s="78"/>
      <c r="F166" s="79"/>
      <c r="G166" s="79">
        <v>6000</v>
      </c>
      <c r="H166" s="78">
        <v>10000</v>
      </c>
      <c r="I166" s="77"/>
      <c r="J166" s="79"/>
      <c r="K166" s="79">
        <v>0</v>
      </c>
      <c r="L166" s="78">
        <v>0</v>
      </c>
      <c r="M166" s="79">
        <v>2000</v>
      </c>
      <c r="N166" s="77"/>
      <c r="O166" s="79">
        <v>0</v>
      </c>
      <c r="P166" s="78">
        <v>0</v>
      </c>
      <c r="Q166" s="79">
        <v>0</v>
      </c>
      <c r="R166" s="79">
        <v>0</v>
      </c>
      <c r="S166" s="79">
        <v>0</v>
      </c>
      <c r="T166" s="77"/>
      <c r="U166" s="80"/>
      <c r="V166" s="78">
        <v>0</v>
      </c>
      <c r="W166" s="79">
        <v>0</v>
      </c>
      <c r="X166" s="79">
        <v>0</v>
      </c>
      <c r="Y166" s="78">
        <v>0</v>
      </c>
      <c r="Z166" s="77"/>
      <c r="AA166" s="79">
        <v>0</v>
      </c>
      <c r="AB166" s="79">
        <v>0</v>
      </c>
      <c r="AC166" s="78">
        <v>0</v>
      </c>
      <c r="AD166" s="79">
        <v>0</v>
      </c>
      <c r="AE166" s="77"/>
      <c r="AF166" s="79">
        <v>0</v>
      </c>
      <c r="AG166" s="78">
        <v>0</v>
      </c>
      <c r="AH166" s="79">
        <v>0</v>
      </c>
      <c r="AI166" s="79">
        <v>0</v>
      </c>
      <c r="AJ166" s="79">
        <v>0</v>
      </c>
      <c r="AK166" s="77"/>
      <c r="AL166" s="80"/>
      <c r="AN166" s="46">
        <f t="shared" si="86"/>
        <v>0</v>
      </c>
      <c r="AO166" s="46">
        <f t="shared" si="89"/>
        <v>0</v>
      </c>
    </row>
    <row r="167" spans="1:41" s="45" customFormat="1" ht="16" thickBot="1" x14ac:dyDescent="0.35">
      <c r="A167" s="156"/>
      <c r="B167" s="148" t="s">
        <v>10</v>
      </c>
      <c r="C167" s="77">
        <v>0</v>
      </c>
      <c r="D167" s="77"/>
      <c r="E167" s="77"/>
      <c r="F167" s="77"/>
      <c r="G167" s="79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80"/>
      <c r="V167" s="77"/>
      <c r="W167" s="77"/>
      <c r="X167" s="79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80"/>
      <c r="AN167" s="46">
        <f t="shared" si="86"/>
        <v>0</v>
      </c>
      <c r="AO167" s="46">
        <f t="shared" si="89"/>
        <v>0</v>
      </c>
    </row>
    <row r="168" spans="1:41" s="45" customFormat="1" ht="16" thickBot="1" x14ac:dyDescent="0.35">
      <c r="A168" s="156"/>
      <c r="B168" s="148" t="s">
        <v>7</v>
      </c>
      <c r="C168" s="77"/>
      <c r="D168" s="77"/>
      <c r="E168" s="79">
        <f>E167+E166</f>
        <v>0</v>
      </c>
      <c r="F168" s="79">
        <f>F167+F166</f>
        <v>0</v>
      </c>
      <c r="G168" s="79">
        <f t="shared" ref="G168" si="112">G167+G166</f>
        <v>6000</v>
      </c>
      <c r="H168" s="79">
        <f>H167+H166</f>
        <v>10000</v>
      </c>
      <c r="I168" s="77">
        <f>SUM(E168:H168)</f>
        <v>16000</v>
      </c>
      <c r="J168" s="79">
        <f>J167+J166</f>
        <v>0</v>
      </c>
      <c r="K168" s="79">
        <f>K167+K166</f>
        <v>0</v>
      </c>
      <c r="L168" s="79">
        <f>L167+L166</f>
        <v>0</v>
      </c>
      <c r="M168" s="79">
        <f>M167+M166</f>
        <v>2000</v>
      </c>
      <c r="N168" s="77">
        <f>SUM(J168:M168)</f>
        <v>2000</v>
      </c>
      <c r="O168" s="79">
        <f>O167+O166</f>
        <v>0</v>
      </c>
      <c r="P168" s="79">
        <f>P167+P166</f>
        <v>0</v>
      </c>
      <c r="Q168" s="79">
        <f>Q167+Q166</f>
        <v>0</v>
      </c>
      <c r="R168" s="79">
        <f>R167+R166</f>
        <v>0</v>
      </c>
      <c r="S168" s="79">
        <f>S167+S166</f>
        <v>0</v>
      </c>
      <c r="T168" s="77">
        <f>SUM(O168:S168)</f>
        <v>0</v>
      </c>
      <c r="U168" s="80">
        <f>T168+N168+I168+D169</f>
        <v>31212</v>
      </c>
      <c r="V168" s="79">
        <f>V167+V166</f>
        <v>0</v>
      </c>
      <c r="W168" s="79">
        <f>W167+W166</f>
        <v>0</v>
      </c>
      <c r="X168" s="79">
        <f t="shared" ref="X168" si="113">X167+X166</f>
        <v>0</v>
      </c>
      <c r="Y168" s="79">
        <f>Y167+Y166</f>
        <v>0</v>
      </c>
      <c r="Z168" s="77">
        <f>SUM(V168:Y168)</f>
        <v>0</v>
      </c>
      <c r="AA168" s="79">
        <f>AA167+AA166</f>
        <v>0</v>
      </c>
      <c r="AB168" s="79">
        <f>AB167+AB166</f>
        <v>0</v>
      </c>
      <c r="AC168" s="79">
        <f>AC167+AC166</f>
        <v>0</v>
      </c>
      <c r="AD168" s="79">
        <f>AD167+AD166</f>
        <v>0</v>
      </c>
      <c r="AE168" s="77">
        <f>SUM(AA168:AD168)</f>
        <v>0</v>
      </c>
      <c r="AF168" s="79">
        <f>AF167+AF166</f>
        <v>0</v>
      </c>
      <c r="AG168" s="79">
        <f>AG167+AG166</f>
        <v>0</v>
      </c>
      <c r="AH168" s="79">
        <f>AH167+AH166</f>
        <v>0</v>
      </c>
      <c r="AI168" s="79">
        <f>AI167+AI166</f>
        <v>0</v>
      </c>
      <c r="AJ168" s="79">
        <f>AJ167+AJ166</f>
        <v>0</v>
      </c>
      <c r="AK168" s="77">
        <f>SUM(AF168:AJ168)</f>
        <v>0</v>
      </c>
      <c r="AL168" s="80">
        <f>AK168+AE168+Z168</f>
        <v>0</v>
      </c>
      <c r="AN168" s="46">
        <f t="shared" si="86"/>
        <v>0</v>
      </c>
      <c r="AO168" s="46">
        <f t="shared" si="89"/>
        <v>0</v>
      </c>
    </row>
    <row r="169" spans="1:41" s="45" customFormat="1" ht="16" thickBot="1" x14ac:dyDescent="0.35">
      <c r="A169" s="156"/>
      <c r="B169" s="148" t="s">
        <v>8</v>
      </c>
      <c r="C169" s="81">
        <v>16167</v>
      </c>
      <c r="D169" s="120">
        <v>13212</v>
      </c>
      <c r="E169" s="79">
        <f>E168-E165</f>
        <v>0</v>
      </c>
      <c r="F169" s="79">
        <f>E169+F168-F165</f>
        <v>0</v>
      </c>
      <c r="G169" s="79">
        <f>F169+G168-G165</f>
        <v>0</v>
      </c>
      <c r="H169" s="79">
        <f>F169+H168-H165</f>
        <v>0</v>
      </c>
      <c r="I169" s="77">
        <f>I168-I165</f>
        <v>0</v>
      </c>
      <c r="J169" s="79">
        <f>I169+J168-J165</f>
        <v>0</v>
      </c>
      <c r="K169" s="79">
        <f>J169+K168-K165</f>
        <v>11786</v>
      </c>
      <c r="L169" s="79">
        <f>K169+L168-L165</f>
        <v>11420</v>
      </c>
      <c r="M169" s="79">
        <f>L169+M168-M165</f>
        <v>13046</v>
      </c>
      <c r="N169" s="77">
        <f>I169+N168-N165</f>
        <v>13046</v>
      </c>
      <c r="O169" s="79">
        <f>N169+O168-O165</f>
        <v>12947</v>
      </c>
      <c r="P169" s="79">
        <f>O169+P168-P165</f>
        <v>12772</v>
      </c>
      <c r="Q169" s="79">
        <f>P169+Q168-Q165</f>
        <v>12596</v>
      </c>
      <c r="R169" s="79">
        <f t="shared" ref="R169:S169" si="114">Q169+R168-R165</f>
        <v>12420</v>
      </c>
      <c r="S169" s="79">
        <f t="shared" si="114"/>
        <v>12269</v>
      </c>
      <c r="T169" s="77">
        <f>N169+T168-T165</f>
        <v>12269</v>
      </c>
      <c r="U169" s="80">
        <f>U168-U165</f>
        <v>12269</v>
      </c>
      <c r="V169" s="79">
        <f>U169+V168-V165</f>
        <v>12151</v>
      </c>
      <c r="W169" s="79">
        <f>V169+W168-W165</f>
        <v>12048</v>
      </c>
      <c r="X169" s="79">
        <f>W169+X168-X165</f>
        <v>11945</v>
      </c>
      <c r="Y169" s="79">
        <f>W169+Y168-Y165</f>
        <v>11917</v>
      </c>
      <c r="Z169" s="77">
        <f>T169+Z168-Z165</f>
        <v>11814</v>
      </c>
      <c r="AA169" s="79">
        <f>Z169+AA168-AA165</f>
        <v>11767</v>
      </c>
      <c r="AB169" s="79">
        <f>AA169+AB168-AB165</f>
        <v>11702</v>
      </c>
      <c r="AC169" s="79">
        <f>AB169+AC168-AC165</f>
        <v>11637</v>
      </c>
      <c r="AD169" s="79">
        <f>AC169+AD168-AD165</f>
        <v>11554</v>
      </c>
      <c r="AE169" s="77">
        <f>Z169+AE168-AE165</f>
        <v>11554</v>
      </c>
      <c r="AF169" s="79">
        <f>AE169+AF168-AF165</f>
        <v>11554</v>
      </c>
      <c r="AG169" s="79">
        <f>AF169+AG168-AG165</f>
        <v>11554</v>
      </c>
      <c r="AH169" s="79">
        <f>AG169+AH168-AH165</f>
        <v>11554</v>
      </c>
      <c r="AI169" s="79">
        <f t="shared" ref="AI169:AJ169" si="115">AH169+AI168-AI165</f>
        <v>11554</v>
      </c>
      <c r="AJ169" s="79">
        <f t="shared" si="115"/>
        <v>11554</v>
      </c>
      <c r="AK169" s="77">
        <f>AE169+AK168-AK165</f>
        <v>11554</v>
      </c>
      <c r="AL169" s="80">
        <f>T169+AL168-AL165</f>
        <v>11554</v>
      </c>
      <c r="AN169" s="46">
        <f t="shared" si="86"/>
        <v>0</v>
      </c>
      <c r="AO169" s="46">
        <f t="shared" si="89"/>
        <v>0</v>
      </c>
    </row>
    <row r="170" spans="1:41" s="45" customFormat="1" ht="16" thickBot="1" x14ac:dyDescent="0.35">
      <c r="A170" s="67"/>
      <c r="B170" s="148" t="s">
        <v>9</v>
      </c>
      <c r="C170" s="77"/>
      <c r="D170" s="77"/>
      <c r="E170" s="82" t="e">
        <f>E169/(SUM(F165+H165+#REF!+G165)/20)*1000</f>
        <v>#REF!</v>
      </c>
      <c r="F170" s="82" t="e">
        <f>F169/(SUM(G165+#REF!+J165+H165)/20)*1000</f>
        <v>#REF!</v>
      </c>
      <c r="G170" s="82" t="e">
        <f>G169/(SUM(H165+K165+J165+#REF!)/20)*1000</f>
        <v>#REF!</v>
      </c>
      <c r="H170" s="82" t="e">
        <f>H169/(SUM(#REF!+J165+K165+L165)/20)*1000</f>
        <v>#REF!</v>
      </c>
      <c r="I170" s="83"/>
      <c r="J170" s="82">
        <f>J169/(SUM(K165+L165+M165+O165)/20)*1000</f>
        <v>0</v>
      </c>
      <c r="K170" s="82">
        <f>K169/(SUM(L165+M165+O165+P165)/20)*1000</f>
        <v>232465.48323471399</v>
      </c>
      <c r="L170" s="82">
        <f>L169/(SUM(M165+O165+P165+Q165)/20)*1000</f>
        <v>277184.46601941745</v>
      </c>
      <c r="M170" s="82">
        <f>M169/(SUM(O165+P165+Q165+R165)/20)*1000</f>
        <v>416805.11182108626</v>
      </c>
      <c r="N170" s="83"/>
      <c r="O170" s="82">
        <f>O169/(SUM(P165+Q165+R165+S165)/20)*1000</f>
        <v>381917.40412979352</v>
      </c>
      <c r="P170" s="82" t="e">
        <f>P169/(SUM(Q165+R165+#REF!+S165)/20)*1000</f>
        <v>#REF!</v>
      </c>
      <c r="Q170" s="82" t="e">
        <f>Q169/(SUM(R165+S165+#REF!+#REF!)/20)*1000</f>
        <v>#REF!</v>
      </c>
      <c r="R170" s="82" t="e">
        <f>R169/(SUM(S165+#REF!+#REF!+#REF!)/20)*1000</f>
        <v>#REF!</v>
      </c>
      <c r="S170" s="82" t="e">
        <f>S169/(SUM(#REF!+#REF!+#REF!+#REF!)/20)*1000</f>
        <v>#REF!</v>
      </c>
      <c r="T170" s="83"/>
      <c r="U170" s="84"/>
      <c r="V170" s="82" t="e">
        <f>V169/(SUM(W165+Y165+#REF!+X165)/20)*1000</f>
        <v>#REF!</v>
      </c>
      <c r="W170" s="82" t="e">
        <f>W169/(SUM(X165+#REF!+AA165+Y165)/20)*1000</f>
        <v>#REF!</v>
      </c>
      <c r="X170" s="82" t="e">
        <f>X169/(SUM(Y165+AB165+AA165+#REF!)/20)*1000</f>
        <v>#REF!</v>
      </c>
      <c r="Y170" s="82" t="e">
        <f>Y169/(SUM(#REF!+AA165+AB165+AC165)/20)*1000</f>
        <v>#REF!</v>
      </c>
      <c r="Z170" s="83"/>
      <c r="AA170" s="82">
        <f>AA169/(SUM(AB165+AC165+AD165+AF165)/20)*1000</f>
        <v>1104882.629107981</v>
      </c>
      <c r="AB170" s="82">
        <f>AB169/(SUM(AC165+AD165+AF165+AG165)/20)*1000</f>
        <v>1581351.3513513512</v>
      </c>
      <c r="AC170" s="82">
        <f>AC169/(SUM(AD165+AF165+AG165+AH165)/20)*1000</f>
        <v>2804096.3855421683</v>
      </c>
      <c r="AD170" s="82" t="e">
        <f>AD169/(SUM(AF165+AG165+AH165+AI165)/20)*1000</f>
        <v>#DIV/0!</v>
      </c>
      <c r="AE170" s="83"/>
      <c r="AF170" s="82" t="e">
        <f>AF169/(SUM(AG165+AH165+AI165+AJ165)/20)*1000</f>
        <v>#DIV/0!</v>
      </c>
      <c r="AG170" s="82" t="e">
        <f>AG169/(SUM(AH165+AI165+#REF!+AJ165)/20)*1000</f>
        <v>#REF!</v>
      </c>
      <c r="AH170" s="82" t="e">
        <f>AH169/(SUM(AI165+AJ165+#REF!+#REF!)/20)*1000</f>
        <v>#REF!</v>
      </c>
      <c r="AI170" s="82" t="e">
        <f>AI169/(SUM(AJ165+#REF!+#REF!+#REF!)/20)*1000</f>
        <v>#REF!</v>
      </c>
      <c r="AJ170" s="82" t="e">
        <f>AJ169/(SUM(#REF!+#REF!+#REF!+#REF!)/20)*1000</f>
        <v>#REF!</v>
      </c>
      <c r="AK170" s="83"/>
      <c r="AL170" s="84"/>
      <c r="AN170" s="46">
        <f t="shared" si="86"/>
        <v>0</v>
      </c>
      <c r="AO170" s="46">
        <f t="shared" si="89"/>
        <v>0</v>
      </c>
    </row>
    <row r="171" spans="1:41" s="45" customFormat="1" ht="16" thickBot="1" x14ac:dyDescent="0.35">
      <c r="A171" s="156" t="s">
        <v>58</v>
      </c>
      <c r="B171" s="148" t="s">
        <v>5</v>
      </c>
      <c r="C171" s="77"/>
      <c r="D171" s="77"/>
      <c r="E171" s="78"/>
      <c r="F171" s="78"/>
      <c r="G171" s="78">
        <v>3000</v>
      </c>
      <c r="H171" s="78">
        <v>4000</v>
      </c>
      <c r="I171" s="77">
        <f>SUM(E171:H171)</f>
        <v>7000</v>
      </c>
      <c r="J171" s="78"/>
      <c r="K171" s="79">
        <v>24642</v>
      </c>
      <c r="L171" s="78">
        <v>3157</v>
      </c>
      <c r="M171" s="79">
        <v>6385</v>
      </c>
      <c r="N171" s="77">
        <f>SUM(J171:M171)</f>
        <v>34184</v>
      </c>
      <c r="O171" s="79">
        <v>1411</v>
      </c>
      <c r="P171" s="79">
        <v>2481</v>
      </c>
      <c r="Q171" s="78">
        <v>2483</v>
      </c>
      <c r="R171" s="78">
        <v>2483</v>
      </c>
      <c r="S171" s="78">
        <v>2095</v>
      </c>
      <c r="T171" s="77">
        <f>SUM(O171:S171)</f>
        <v>10953</v>
      </c>
      <c r="U171" s="80">
        <f>T171+N171+I171+D175</f>
        <v>68974</v>
      </c>
      <c r="V171" s="78">
        <v>1530</v>
      </c>
      <c r="W171" s="78">
        <v>1338</v>
      </c>
      <c r="X171" s="78">
        <v>1338</v>
      </c>
      <c r="Y171" s="78">
        <v>1720</v>
      </c>
      <c r="Z171" s="77">
        <f>SUM(V171:Y171)</f>
        <v>5926</v>
      </c>
      <c r="AA171" s="78">
        <v>255</v>
      </c>
      <c r="AB171" s="79">
        <v>355</v>
      </c>
      <c r="AC171" s="78">
        <v>355</v>
      </c>
      <c r="AD171" s="79">
        <v>457</v>
      </c>
      <c r="AE171" s="77">
        <f>SUM(AA171:AD171)</f>
        <v>1422</v>
      </c>
      <c r="AF171" s="79">
        <v>0</v>
      </c>
      <c r="AG171" s="79">
        <v>0</v>
      </c>
      <c r="AH171" s="78">
        <v>0</v>
      </c>
      <c r="AI171" s="78">
        <v>0</v>
      </c>
      <c r="AJ171" s="78">
        <v>0</v>
      </c>
      <c r="AK171" s="77">
        <f>SUM(AF171:AJ171)</f>
        <v>0</v>
      </c>
      <c r="AL171" s="80">
        <f>AK171+AE171+Z171</f>
        <v>7348</v>
      </c>
      <c r="AM171" s="45">
        <v>64</v>
      </c>
      <c r="AN171" s="46">
        <f t="shared" si="86"/>
        <v>4414336</v>
      </c>
      <c r="AO171" s="46">
        <f t="shared" si="89"/>
        <v>470272</v>
      </c>
    </row>
    <row r="172" spans="1:41" s="45" customFormat="1" ht="16" thickBot="1" x14ac:dyDescent="0.35">
      <c r="A172" s="156"/>
      <c r="B172" s="148" t="s">
        <v>6</v>
      </c>
      <c r="C172" s="77"/>
      <c r="D172" s="77"/>
      <c r="E172" s="79"/>
      <c r="F172" s="79"/>
      <c r="G172" s="79">
        <v>3000</v>
      </c>
      <c r="H172" s="78">
        <v>4000</v>
      </c>
      <c r="I172" s="77"/>
      <c r="J172" s="79"/>
      <c r="K172" s="79">
        <v>0</v>
      </c>
      <c r="L172" s="79">
        <v>0</v>
      </c>
      <c r="M172" s="79">
        <v>40000</v>
      </c>
      <c r="N172" s="77"/>
      <c r="O172" s="79">
        <v>0</v>
      </c>
      <c r="P172" s="79">
        <v>0</v>
      </c>
      <c r="Q172" s="79">
        <v>0</v>
      </c>
      <c r="R172" s="79">
        <v>6000</v>
      </c>
      <c r="S172" s="79">
        <v>5000</v>
      </c>
      <c r="T172" s="77"/>
      <c r="U172" s="80"/>
      <c r="V172" s="79">
        <v>0</v>
      </c>
      <c r="W172" s="79">
        <v>0</v>
      </c>
      <c r="X172" s="79">
        <v>2000</v>
      </c>
      <c r="Y172" s="78">
        <v>0</v>
      </c>
      <c r="Z172" s="77"/>
      <c r="AA172" s="79">
        <v>0</v>
      </c>
      <c r="AB172" s="79">
        <v>0</v>
      </c>
      <c r="AC172" s="79">
        <v>0</v>
      </c>
      <c r="AD172" s="79">
        <v>0</v>
      </c>
      <c r="AE172" s="77"/>
      <c r="AF172" s="79">
        <v>0</v>
      </c>
      <c r="AG172" s="79">
        <v>0</v>
      </c>
      <c r="AH172" s="79">
        <v>0</v>
      </c>
      <c r="AI172" s="79">
        <v>0</v>
      </c>
      <c r="AJ172" s="79">
        <v>0</v>
      </c>
      <c r="AK172" s="77"/>
      <c r="AL172" s="80"/>
      <c r="AN172" s="46">
        <f t="shared" si="86"/>
        <v>0</v>
      </c>
      <c r="AO172" s="46">
        <f t="shared" si="89"/>
        <v>0</v>
      </c>
    </row>
    <row r="173" spans="1:41" s="45" customFormat="1" ht="16" thickBot="1" x14ac:dyDescent="0.35">
      <c r="A173" s="156"/>
      <c r="B173" s="148" t="s">
        <v>10</v>
      </c>
      <c r="C173" s="77">
        <v>0</v>
      </c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80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80"/>
      <c r="AN173" s="46">
        <f t="shared" si="86"/>
        <v>0</v>
      </c>
      <c r="AO173" s="46">
        <f t="shared" si="89"/>
        <v>0</v>
      </c>
    </row>
    <row r="174" spans="1:41" s="45" customFormat="1" ht="16" thickBot="1" x14ac:dyDescent="0.35">
      <c r="A174" s="156"/>
      <c r="B174" s="148" t="s">
        <v>7</v>
      </c>
      <c r="C174" s="77"/>
      <c r="D174" s="77"/>
      <c r="E174" s="79">
        <f>E173+E172</f>
        <v>0</v>
      </c>
      <c r="F174" s="79">
        <f>F173+F172</f>
        <v>0</v>
      </c>
      <c r="G174" s="79">
        <f t="shared" ref="G174" si="116">G173+G172</f>
        <v>3000</v>
      </c>
      <c r="H174" s="79">
        <f>H173+H172</f>
        <v>4000</v>
      </c>
      <c r="I174" s="77">
        <f>SUM(E174:H174)</f>
        <v>7000</v>
      </c>
      <c r="J174" s="79">
        <f>J173+J172</f>
        <v>0</v>
      </c>
      <c r="K174" s="79">
        <f>K173+K172</f>
        <v>0</v>
      </c>
      <c r="L174" s="79">
        <f>L173+L172</f>
        <v>0</v>
      </c>
      <c r="M174" s="79">
        <f>M173+M172</f>
        <v>40000</v>
      </c>
      <c r="N174" s="77">
        <f>SUM(J174:M174)</f>
        <v>40000</v>
      </c>
      <c r="O174" s="79">
        <f>O173+O172</f>
        <v>0</v>
      </c>
      <c r="P174" s="79">
        <f>P173+P172</f>
        <v>0</v>
      </c>
      <c r="Q174" s="79">
        <f>Q173+Q172</f>
        <v>0</v>
      </c>
      <c r="R174" s="79">
        <f>R173+R172</f>
        <v>6000</v>
      </c>
      <c r="S174" s="79">
        <f>S173+S172</f>
        <v>5000</v>
      </c>
      <c r="T174" s="77">
        <f>SUM(O174:S174)</f>
        <v>11000</v>
      </c>
      <c r="U174" s="80">
        <f>T174+N174+I174+D175</f>
        <v>74837</v>
      </c>
      <c r="V174" s="79">
        <f>V173+V172</f>
        <v>0</v>
      </c>
      <c r="W174" s="79">
        <f>W173+W172</f>
        <v>0</v>
      </c>
      <c r="X174" s="79">
        <f t="shared" ref="X174" si="117">X173+X172</f>
        <v>2000</v>
      </c>
      <c r="Y174" s="79">
        <f>Y173+Y172</f>
        <v>0</v>
      </c>
      <c r="Z174" s="77">
        <f>SUM(V174:Y174)</f>
        <v>2000</v>
      </c>
      <c r="AA174" s="79">
        <f>AA173+AA172</f>
        <v>0</v>
      </c>
      <c r="AB174" s="79">
        <f>AB173+AB172</f>
        <v>0</v>
      </c>
      <c r="AC174" s="79">
        <f>AC173+AC172</f>
        <v>0</v>
      </c>
      <c r="AD174" s="79">
        <f>AD173+AD172</f>
        <v>0</v>
      </c>
      <c r="AE174" s="77">
        <f>SUM(AA174:AD174)</f>
        <v>0</v>
      </c>
      <c r="AF174" s="79">
        <f>AF173+AF172</f>
        <v>0</v>
      </c>
      <c r="AG174" s="79">
        <f>AG173+AG172</f>
        <v>0</v>
      </c>
      <c r="AH174" s="79">
        <f>AH173+AH172</f>
        <v>0</v>
      </c>
      <c r="AI174" s="79">
        <f>AI173+AI172</f>
        <v>0</v>
      </c>
      <c r="AJ174" s="79">
        <f>AJ173+AJ172</f>
        <v>0</v>
      </c>
      <c r="AK174" s="77">
        <f>SUM(AF174:AJ174)</f>
        <v>0</v>
      </c>
      <c r="AL174" s="80">
        <f>AK174+AE174+Z174</f>
        <v>2000</v>
      </c>
      <c r="AN174" s="46">
        <f t="shared" si="86"/>
        <v>0</v>
      </c>
      <c r="AO174" s="46">
        <f t="shared" si="89"/>
        <v>0</v>
      </c>
    </row>
    <row r="175" spans="1:41" s="45" customFormat="1" ht="16" thickBot="1" x14ac:dyDescent="0.35">
      <c r="A175" s="156"/>
      <c r="B175" s="148" t="s">
        <v>8</v>
      </c>
      <c r="C175" s="81">
        <v>1412</v>
      </c>
      <c r="D175" s="120">
        <v>16837</v>
      </c>
      <c r="E175" s="79">
        <f>E174-E171</f>
        <v>0</v>
      </c>
      <c r="F175" s="79">
        <f>E175+F174-F171</f>
        <v>0</v>
      </c>
      <c r="G175" s="79">
        <f>F175+G174-G171</f>
        <v>0</v>
      </c>
      <c r="H175" s="79">
        <f>F175+H174-H171</f>
        <v>0</v>
      </c>
      <c r="I175" s="77">
        <f>I174-I171</f>
        <v>0</v>
      </c>
      <c r="J175" s="79">
        <f>I175+J174-J171</f>
        <v>0</v>
      </c>
      <c r="K175" s="79">
        <f>J175+K174-K171</f>
        <v>-24642</v>
      </c>
      <c r="L175" s="79">
        <f>K175+L174-L171</f>
        <v>-27799</v>
      </c>
      <c r="M175" s="79">
        <f>L175+M174-M171</f>
        <v>5816</v>
      </c>
      <c r="N175" s="77">
        <f>I175+N174-N171</f>
        <v>5816</v>
      </c>
      <c r="O175" s="79">
        <f>N175+O174-O171</f>
        <v>4405</v>
      </c>
      <c r="P175" s="79">
        <f>O175+P174-P171</f>
        <v>1924</v>
      </c>
      <c r="Q175" s="79">
        <f>P175+Q174-Q171</f>
        <v>-559</v>
      </c>
      <c r="R175" s="79">
        <f t="shared" ref="R175:S175" si="118">Q175+R174-R171</f>
        <v>2958</v>
      </c>
      <c r="S175" s="79">
        <f t="shared" si="118"/>
        <v>5863</v>
      </c>
      <c r="T175" s="77">
        <f>N175+T174-T171</f>
        <v>5863</v>
      </c>
      <c r="U175" s="80">
        <f>U174-U171</f>
        <v>5863</v>
      </c>
      <c r="V175" s="79">
        <f>U175+V174-V171</f>
        <v>4333</v>
      </c>
      <c r="W175" s="79">
        <f>V175+W174-W171</f>
        <v>2995</v>
      </c>
      <c r="X175" s="79">
        <f>W175+X174-X171</f>
        <v>3657</v>
      </c>
      <c r="Y175" s="79">
        <f>W175+Y174-Y171</f>
        <v>1275</v>
      </c>
      <c r="Z175" s="77">
        <f>T175+Z174-Z171</f>
        <v>1937</v>
      </c>
      <c r="AA175" s="79">
        <f>Z175+AA174-AA171</f>
        <v>1682</v>
      </c>
      <c r="AB175" s="79">
        <f>AA175+AB174-AB171</f>
        <v>1327</v>
      </c>
      <c r="AC175" s="79">
        <f>AB175+AC174-AC171</f>
        <v>972</v>
      </c>
      <c r="AD175" s="79">
        <f>AC175+AD174-AD171</f>
        <v>515</v>
      </c>
      <c r="AE175" s="77">
        <f>Z175+AE174-AE171</f>
        <v>515</v>
      </c>
      <c r="AF175" s="79">
        <f>AE175+AF174-AF171</f>
        <v>515</v>
      </c>
      <c r="AG175" s="79">
        <f>AF175+AG174-AG171</f>
        <v>515</v>
      </c>
      <c r="AH175" s="79">
        <f>AG175+AH174-AH171</f>
        <v>515</v>
      </c>
      <c r="AI175" s="79">
        <f t="shared" ref="AI175:AJ175" si="119">AH175+AI174-AI171</f>
        <v>515</v>
      </c>
      <c r="AJ175" s="79">
        <f t="shared" si="119"/>
        <v>515</v>
      </c>
      <c r="AK175" s="77">
        <f>AE175+AK174-AK171</f>
        <v>515</v>
      </c>
      <c r="AL175" s="80">
        <f>T175+AL174-AL171</f>
        <v>515</v>
      </c>
      <c r="AN175" s="46">
        <f t="shared" si="86"/>
        <v>0</v>
      </c>
      <c r="AO175" s="46">
        <f t="shared" si="89"/>
        <v>0</v>
      </c>
    </row>
    <row r="176" spans="1:41" s="45" customFormat="1" ht="16" thickBot="1" x14ac:dyDescent="0.35">
      <c r="A176" s="67"/>
      <c r="B176" s="148" t="s">
        <v>9</v>
      </c>
      <c r="C176" s="77"/>
      <c r="D176" s="77"/>
      <c r="E176" s="82" t="e">
        <f>E175/(SUM(F171+H171+#REF!+G171)/20)*1000</f>
        <v>#REF!</v>
      </c>
      <c r="F176" s="82" t="e">
        <f>F175/(SUM(G171+#REF!+J171+H171)/20)*1000</f>
        <v>#REF!</v>
      </c>
      <c r="G176" s="82" t="e">
        <f>G175/(SUM(H171+K171+J171+#REF!)/20)*1000</f>
        <v>#REF!</v>
      </c>
      <c r="H176" s="82" t="e">
        <f>H175/(SUM(#REF!+J171+K171+L171)/20)*1000</f>
        <v>#REF!</v>
      </c>
      <c r="I176" s="83"/>
      <c r="J176" s="82">
        <f>J175/(SUM(K171+L171+M171+O171)/20)*1000</f>
        <v>0</v>
      </c>
      <c r="K176" s="82">
        <f>K175/(SUM(L171+M171+O171+P171)/20)*1000</f>
        <v>-36686.020544886109</v>
      </c>
      <c r="L176" s="82">
        <f>L175/(SUM(M171+O171+P171+Q171)/20)*1000</f>
        <v>-43572.100313479626</v>
      </c>
      <c r="M176" s="82">
        <f>M175/(SUM(O171+P171+Q171+R171)/20)*1000</f>
        <v>13131.632422668774</v>
      </c>
      <c r="N176" s="83"/>
      <c r="O176" s="82">
        <f>O175/(SUM(P171+Q171+R171+S171)/20)*1000</f>
        <v>9232.8652274156357</v>
      </c>
      <c r="P176" s="82" t="e">
        <f>P175/(SUM(Q171+R171+#REF!+S171)/20)*1000</f>
        <v>#REF!</v>
      </c>
      <c r="Q176" s="82" t="e">
        <f>Q175/(SUM(R171+S171+#REF!+#REF!)/20)*1000</f>
        <v>#REF!</v>
      </c>
      <c r="R176" s="82" t="e">
        <f>R175/(SUM(S171+#REF!+#REF!+#REF!)/20)*1000</f>
        <v>#REF!</v>
      </c>
      <c r="S176" s="82" t="e">
        <f>S175/(SUM(#REF!+#REF!+#REF!+#REF!)/20)*1000</f>
        <v>#REF!</v>
      </c>
      <c r="T176" s="83"/>
      <c r="U176" s="84"/>
      <c r="V176" s="82" t="e">
        <f>V175/(SUM(W171+Y171+#REF!+X171)/20)*1000</f>
        <v>#REF!</v>
      </c>
      <c r="W176" s="82" t="e">
        <f>W175/(SUM(X171+#REF!+AA171+Y171)/20)*1000</f>
        <v>#REF!</v>
      </c>
      <c r="X176" s="82" t="e">
        <f>X175/(SUM(Y171+AB171+AA171+#REF!)/20)*1000</f>
        <v>#REF!</v>
      </c>
      <c r="Y176" s="82" t="e">
        <f>Y175/(SUM(#REF!+AA171+AB171+AC171)/20)*1000</f>
        <v>#REF!</v>
      </c>
      <c r="Z176" s="83"/>
      <c r="AA176" s="82">
        <f>AA175/(SUM(AB171+AC171+AD171+AF171)/20)*1000</f>
        <v>28826.049700085689</v>
      </c>
      <c r="AB176" s="82">
        <f>AB175/(SUM(AC171+AD171+AF171+AG171)/20)*1000</f>
        <v>32684.729064039409</v>
      </c>
      <c r="AC176" s="82">
        <f>AC175/(SUM(AD171+AF171+AG171+AH171)/20)*1000</f>
        <v>42538.293216630191</v>
      </c>
      <c r="AD176" s="82" t="e">
        <f>AD175/(SUM(AF171+AG171+AH171+AI171)/20)*1000</f>
        <v>#DIV/0!</v>
      </c>
      <c r="AE176" s="83"/>
      <c r="AF176" s="82" t="e">
        <f>AF175/(SUM(AG171+AH171+AI171+AJ171)/20)*1000</f>
        <v>#DIV/0!</v>
      </c>
      <c r="AG176" s="82" t="e">
        <f>AG175/(SUM(AH171+AI171+#REF!+AJ171)/20)*1000</f>
        <v>#REF!</v>
      </c>
      <c r="AH176" s="82" t="e">
        <f>AH175/(SUM(AI171+AJ171+#REF!+#REF!)/20)*1000</f>
        <v>#REF!</v>
      </c>
      <c r="AI176" s="82" t="e">
        <f>AI175/(SUM(AJ171+#REF!+#REF!+#REF!)/20)*1000</f>
        <v>#REF!</v>
      </c>
      <c r="AJ176" s="82" t="e">
        <f>AJ175/(SUM(#REF!+#REF!+#REF!+#REF!)/20)*1000</f>
        <v>#REF!</v>
      </c>
      <c r="AK176" s="83"/>
      <c r="AL176" s="84"/>
      <c r="AN176" s="46">
        <f t="shared" si="86"/>
        <v>0</v>
      </c>
      <c r="AO176" s="46">
        <f t="shared" si="89"/>
        <v>0</v>
      </c>
    </row>
    <row r="177" spans="1:41" s="45" customFormat="1" ht="16" thickBot="1" x14ac:dyDescent="0.35">
      <c r="A177" s="156" t="s">
        <v>75</v>
      </c>
      <c r="B177" s="148" t="s">
        <v>5</v>
      </c>
      <c r="C177" s="77"/>
      <c r="D177" s="77"/>
      <c r="E177" s="78"/>
      <c r="F177" s="78">
        <v>69250</v>
      </c>
      <c r="G177" s="78">
        <v>17891</v>
      </c>
      <c r="H177" s="78">
        <v>60000</v>
      </c>
      <c r="I177" s="77">
        <f>SUM(E177:H177)</f>
        <v>147141</v>
      </c>
      <c r="J177" s="78">
        <v>25125</v>
      </c>
      <c r="K177" s="79">
        <v>147870</v>
      </c>
      <c r="L177" s="78">
        <v>45955</v>
      </c>
      <c r="M177" s="79">
        <v>64481</v>
      </c>
      <c r="N177" s="77">
        <f>SUM(J177:M177)</f>
        <v>283431</v>
      </c>
      <c r="O177" s="79">
        <v>32243</v>
      </c>
      <c r="P177" s="79">
        <v>55584</v>
      </c>
      <c r="Q177" s="78">
        <v>55617</v>
      </c>
      <c r="R177" s="78">
        <v>55615</v>
      </c>
      <c r="S177" s="78">
        <v>47749</v>
      </c>
      <c r="T177" s="77">
        <f>SUM(O177:S177)</f>
        <v>246808</v>
      </c>
      <c r="U177" s="80">
        <f>T177+N177+I177+D181</f>
        <v>726025</v>
      </c>
      <c r="V177" s="78">
        <v>24911</v>
      </c>
      <c r="W177" s="78">
        <v>23866</v>
      </c>
      <c r="X177" s="78">
        <v>23589</v>
      </c>
      <c r="Y177" s="78">
        <v>29913</v>
      </c>
      <c r="Z177" s="77">
        <f>SUM(V177:Y177)</f>
        <v>102279</v>
      </c>
      <c r="AA177" s="78">
        <v>14597</v>
      </c>
      <c r="AB177" s="79">
        <v>18339</v>
      </c>
      <c r="AC177" s="78">
        <v>18714</v>
      </c>
      <c r="AD177" s="79">
        <v>23775</v>
      </c>
      <c r="AE177" s="77">
        <f>SUM(AA177:AD177)</f>
        <v>75425</v>
      </c>
      <c r="AF177" s="79">
        <v>2347</v>
      </c>
      <c r="AG177" s="79">
        <v>1517</v>
      </c>
      <c r="AH177" s="78">
        <v>1709</v>
      </c>
      <c r="AI177" s="78">
        <v>1710</v>
      </c>
      <c r="AJ177" s="78">
        <v>678</v>
      </c>
      <c r="AK177" s="77">
        <f>SUM(AF177:AJ177)</f>
        <v>7961</v>
      </c>
      <c r="AL177" s="80">
        <f>AK177+AE177+Z177</f>
        <v>185665</v>
      </c>
      <c r="AM177" s="45">
        <v>64</v>
      </c>
      <c r="AN177" s="46">
        <f t="shared" si="86"/>
        <v>46465600</v>
      </c>
      <c r="AO177" s="46">
        <f t="shared" si="89"/>
        <v>11882560</v>
      </c>
    </row>
    <row r="178" spans="1:41" s="45" customFormat="1" ht="16" thickBot="1" x14ac:dyDescent="0.35">
      <c r="A178" s="156"/>
      <c r="B178" s="148" t="s">
        <v>6</v>
      </c>
      <c r="C178" s="77"/>
      <c r="D178" s="77"/>
      <c r="E178" s="79"/>
      <c r="F178" s="79">
        <v>69250</v>
      </c>
      <c r="G178" s="79">
        <v>17891</v>
      </c>
      <c r="H178" s="78">
        <v>60000</v>
      </c>
      <c r="I178" s="77"/>
      <c r="J178" s="79">
        <v>25125</v>
      </c>
      <c r="K178" s="79">
        <v>17987</v>
      </c>
      <c r="L178" s="79">
        <v>100000</v>
      </c>
      <c r="M178" s="79">
        <v>101000</v>
      </c>
      <c r="N178" s="77"/>
      <c r="O178" s="79">
        <v>0</v>
      </c>
      <c r="P178" s="79">
        <v>0</v>
      </c>
      <c r="Q178" s="79">
        <v>50000</v>
      </c>
      <c r="R178" s="79">
        <v>130000</v>
      </c>
      <c r="S178" s="79">
        <v>93000</v>
      </c>
      <c r="T178" s="77"/>
      <c r="U178" s="80"/>
      <c r="V178" s="79">
        <v>30000</v>
      </c>
      <c r="W178" s="79">
        <v>0</v>
      </c>
      <c r="X178" s="79">
        <v>125000</v>
      </c>
      <c r="Y178" s="78">
        <v>0</v>
      </c>
      <c r="Z178" s="77"/>
      <c r="AA178" s="79">
        <v>0</v>
      </c>
      <c r="AB178" s="79">
        <v>0</v>
      </c>
      <c r="AC178" s="79">
        <v>0</v>
      </c>
      <c r="AD178" s="79">
        <v>0</v>
      </c>
      <c r="AE178" s="77"/>
      <c r="AF178" s="79">
        <v>0</v>
      </c>
      <c r="AG178" s="79">
        <v>0</v>
      </c>
      <c r="AH178" s="79">
        <v>0</v>
      </c>
      <c r="AI178" s="79">
        <v>0</v>
      </c>
      <c r="AJ178" s="79">
        <v>0</v>
      </c>
      <c r="AK178" s="77"/>
      <c r="AL178" s="80"/>
      <c r="AN178" s="46">
        <f t="shared" si="86"/>
        <v>0</v>
      </c>
      <c r="AO178" s="46">
        <f t="shared" si="89"/>
        <v>0</v>
      </c>
    </row>
    <row r="179" spans="1:41" s="45" customFormat="1" ht="16" thickBot="1" x14ac:dyDescent="0.35">
      <c r="A179" s="156"/>
      <c r="B179" s="148" t="s">
        <v>10</v>
      </c>
      <c r="C179" s="77">
        <v>45750</v>
      </c>
      <c r="D179" s="77"/>
      <c r="E179" s="77"/>
      <c r="F179" s="77"/>
      <c r="G179" s="77"/>
      <c r="H179" s="77"/>
      <c r="I179" s="77"/>
      <c r="J179" s="77"/>
      <c r="K179" s="77">
        <v>45750</v>
      </c>
      <c r="L179" s="77"/>
      <c r="M179" s="77"/>
      <c r="N179" s="77"/>
      <c r="O179" s="77"/>
      <c r="P179" s="77"/>
      <c r="Q179" s="77"/>
      <c r="R179" s="77"/>
      <c r="S179" s="77"/>
      <c r="T179" s="77"/>
      <c r="U179" s="80"/>
      <c r="V179" s="77"/>
      <c r="W179" s="77"/>
      <c r="X179" s="77"/>
      <c r="Y179" s="77">
        <v>33750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80"/>
      <c r="AN179" s="46">
        <f t="shared" si="86"/>
        <v>0</v>
      </c>
      <c r="AO179" s="46">
        <f t="shared" si="89"/>
        <v>0</v>
      </c>
    </row>
    <row r="180" spans="1:41" s="45" customFormat="1" ht="16" thickBot="1" x14ac:dyDescent="0.35">
      <c r="A180" s="156"/>
      <c r="B180" s="148" t="s">
        <v>7</v>
      </c>
      <c r="C180" s="77"/>
      <c r="D180" s="77"/>
      <c r="E180" s="79">
        <f>E179+E178</f>
        <v>0</v>
      </c>
      <c r="F180" s="79">
        <f>F179+F178</f>
        <v>69250</v>
      </c>
      <c r="G180" s="79">
        <f t="shared" ref="G180" si="120">G179+G178</f>
        <v>17891</v>
      </c>
      <c r="H180" s="79">
        <f>H179+H178</f>
        <v>60000</v>
      </c>
      <c r="I180" s="77">
        <f>SUM(E180:H180)</f>
        <v>147141</v>
      </c>
      <c r="J180" s="79">
        <f>J179+J178</f>
        <v>25125</v>
      </c>
      <c r="K180" s="79">
        <f>K179+K178</f>
        <v>63737</v>
      </c>
      <c r="L180" s="79">
        <f>L179+L178</f>
        <v>100000</v>
      </c>
      <c r="M180" s="79">
        <f>M179+M178</f>
        <v>101000</v>
      </c>
      <c r="N180" s="77">
        <f>SUM(J180:M180)</f>
        <v>289862</v>
      </c>
      <c r="O180" s="79">
        <f>O179+O178</f>
        <v>0</v>
      </c>
      <c r="P180" s="79">
        <f>P179+P178</f>
        <v>0</v>
      </c>
      <c r="Q180" s="79">
        <f>Q179+Q178</f>
        <v>50000</v>
      </c>
      <c r="R180" s="79">
        <f>R179+R178</f>
        <v>130000</v>
      </c>
      <c r="S180" s="79">
        <f>S179+S178</f>
        <v>93000</v>
      </c>
      <c r="T180" s="77">
        <f>SUM(O180:S180)</f>
        <v>273000</v>
      </c>
      <c r="U180" s="80">
        <f>T180+N180+I180+D181</f>
        <v>758648</v>
      </c>
      <c r="V180" s="79">
        <f>V179+V178</f>
        <v>30000</v>
      </c>
      <c r="W180" s="79">
        <f>W179+W178</f>
        <v>0</v>
      </c>
      <c r="X180" s="79">
        <f t="shared" ref="X180" si="121">X179+X178</f>
        <v>125000</v>
      </c>
      <c r="Y180" s="79">
        <f>Y179+Y178</f>
        <v>33750</v>
      </c>
      <c r="Z180" s="77">
        <f>SUM(V180:Y180)</f>
        <v>188750</v>
      </c>
      <c r="AA180" s="79">
        <f>AA179+AA178</f>
        <v>0</v>
      </c>
      <c r="AB180" s="79">
        <f>AB179+AB178</f>
        <v>0</v>
      </c>
      <c r="AC180" s="79">
        <f>AC179+AC178</f>
        <v>0</v>
      </c>
      <c r="AD180" s="79">
        <f>AD179+AD178</f>
        <v>0</v>
      </c>
      <c r="AE180" s="77">
        <f>SUM(AA180:AD180)</f>
        <v>0</v>
      </c>
      <c r="AF180" s="79">
        <f>AF179+AF178</f>
        <v>0</v>
      </c>
      <c r="AG180" s="79">
        <f>AG179+AG178</f>
        <v>0</v>
      </c>
      <c r="AH180" s="79">
        <f>AH179+AH178</f>
        <v>0</v>
      </c>
      <c r="AI180" s="79">
        <f>AI179+AI178</f>
        <v>0</v>
      </c>
      <c r="AJ180" s="79">
        <f>AJ179+AJ178</f>
        <v>0</v>
      </c>
      <c r="AK180" s="77">
        <f>SUM(AF180:AJ180)</f>
        <v>0</v>
      </c>
      <c r="AL180" s="80">
        <f>AK180+AE180+Z180</f>
        <v>188750</v>
      </c>
      <c r="AN180" s="46">
        <f t="shared" si="86"/>
        <v>0</v>
      </c>
      <c r="AO180" s="46">
        <f t="shared" si="89"/>
        <v>0</v>
      </c>
    </row>
    <row r="181" spans="1:41" s="45" customFormat="1" ht="16" thickBot="1" x14ac:dyDescent="0.35">
      <c r="A181" s="156"/>
      <c r="B181" s="148" t="s">
        <v>8</v>
      </c>
      <c r="C181" s="77">
        <v>113101</v>
      </c>
      <c r="D181" s="120">
        <v>48645</v>
      </c>
      <c r="E181" s="79">
        <f>E180-E177</f>
        <v>0</v>
      </c>
      <c r="F181" s="79">
        <f>E181+F180-F177</f>
        <v>0</v>
      </c>
      <c r="G181" s="79">
        <f>F181+G180-G177</f>
        <v>0</v>
      </c>
      <c r="H181" s="79">
        <f>F181+H180-H177</f>
        <v>0</v>
      </c>
      <c r="I181" s="77">
        <f>I180-I177</f>
        <v>0</v>
      </c>
      <c r="J181" s="79">
        <f>I181+J180-J177</f>
        <v>0</v>
      </c>
      <c r="K181" s="79">
        <f>J181+K180-K177</f>
        <v>-84133</v>
      </c>
      <c r="L181" s="79">
        <f>K181+L180-L177</f>
        <v>-30088</v>
      </c>
      <c r="M181" s="79">
        <f>L181+M180-M177</f>
        <v>6431</v>
      </c>
      <c r="N181" s="77">
        <f>I181+N180-N177</f>
        <v>6431</v>
      </c>
      <c r="O181" s="79">
        <f>N181+O180-O177</f>
        <v>-25812</v>
      </c>
      <c r="P181" s="79">
        <f>O181+P180-P177</f>
        <v>-81396</v>
      </c>
      <c r="Q181" s="79">
        <f>P181+Q180-Q177</f>
        <v>-87013</v>
      </c>
      <c r="R181" s="79">
        <f t="shared" ref="R181:S181" si="122">Q181+R180-R177</f>
        <v>-12628</v>
      </c>
      <c r="S181" s="79">
        <f t="shared" si="122"/>
        <v>32623</v>
      </c>
      <c r="T181" s="77">
        <f>N181+T180-T177</f>
        <v>32623</v>
      </c>
      <c r="U181" s="80">
        <f>U180-U177</f>
        <v>32623</v>
      </c>
      <c r="V181" s="79">
        <f>U181+V180-V177</f>
        <v>37712</v>
      </c>
      <c r="W181" s="79">
        <f>V181+W180-W177</f>
        <v>13846</v>
      </c>
      <c r="X181" s="79">
        <f>W181+X180-X177</f>
        <v>115257</v>
      </c>
      <c r="Y181" s="79">
        <f>W181+Y180-Y177</f>
        <v>17683</v>
      </c>
      <c r="Z181" s="77">
        <f>T181+Z180-Z177</f>
        <v>119094</v>
      </c>
      <c r="AA181" s="79">
        <f>Z181+AA180-AA177</f>
        <v>104497</v>
      </c>
      <c r="AB181" s="79">
        <f>AA181+AB180-AB177</f>
        <v>86158</v>
      </c>
      <c r="AC181" s="79">
        <f>AB181+AC180-AC177</f>
        <v>67444</v>
      </c>
      <c r="AD181" s="79">
        <f>AC181+AD180-AD177</f>
        <v>43669</v>
      </c>
      <c r="AE181" s="77">
        <f>Z181+AE180-AE177</f>
        <v>43669</v>
      </c>
      <c r="AF181" s="79">
        <f>AE181+AF180-AF177</f>
        <v>41322</v>
      </c>
      <c r="AG181" s="79">
        <f>AF181+AG180-AG177</f>
        <v>39805</v>
      </c>
      <c r="AH181" s="79">
        <f>AG181+AH180-AH177</f>
        <v>38096</v>
      </c>
      <c r="AI181" s="79">
        <f t="shared" ref="AI181:AJ181" si="123">AH181+AI180-AI177</f>
        <v>36386</v>
      </c>
      <c r="AJ181" s="79">
        <f t="shared" si="123"/>
        <v>35708</v>
      </c>
      <c r="AK181" s="77">
        <f>AE181+AK180-AK177</f>
        <v>35708</v>
      </c>
      <c r="AL181" s="80">
        <f>T181+AL180-AL177</f>
        <v>35708</v>
      </c>
      <c r="AN181" s="46">
        <f t="shared" si="86"/>
        <v>0</v>
      </c>
      <c r="AO181" s="46">
        <f t="shared" si="89"/>
        <v>0</v>
      </c>
    </row>
    <row r="182" spans="1:41" s="45" customFormat="1" ht="16" thickBot="1" x14ac:dyDescent="0.35">
      <c r="A182" s="67"/>
      <c r="B182" s="148" t="s">
        <v>9</v>
      </c>
      <c r="C182" s="77"/>
      <c r="D182" s="77"/>
      <c r="E182" s="82" t="e">
        <f>E181/(SUM(F177+H177+#REF!+G177)/20)*1000</f>
        <v>#REF!</v>
      </c>
      <c r="F182" s="82" t="e">
        <f>F181/(SUM(G177+#REF!+J177+H177)/20)*1000</f>
        <v>#REF!</v>
      </c>
      <c r="G182" s="82" t="e">
        <f>G181/(SUM(H177+K177+J177+#REF!)/20)*1000</f>
        <v>#REF!</v>
      </c>
      <c r="H182" s="82" t="e">
        <f>H181/(SUM(#REF!+J177+K177+L177)/20)*1000</f>
        <v>#REF!</v>
      </c>
      <c r="I182" s="83"/>
      <c r="J182" s="82">
        <f>J181/(SUM(K177+L177+M177+O177)/20)*1000</f>
        <v>0</v>
      </c>
      <c r="K182" s="82">
        <f>K181/(SUM(L177+M177+O177+P177)/20)*1000</f>
        <v>-8487.0096790626594</v>
      </c>
      <c r="L182" s="82">
        <f>L181/(SUM(M177+O177+P177+Q177)/20)*1000</f>
        <v>-2894.1204761332215</v>
      </c>
      <c r="M182" s="82">
        <f>M181/(SUM(O177+P177+Q177+R177)/20)*1000</f>
        <v>646.14008911930637</v>
      </c>
      <c r="N182" s="83"/>
      <c r="O182" s="82">
        <f>O181/(SUM(P177+Q177+R177+S177)/20)*1000</f>
        <v>-2405.9842005918954</v>
      </c>
      <c r="P182" s="82" t="e">
        <f>P181/(SUM(Q177+R177+#REF!+S177)/20)*1000</f>
        <v>#REF!</v>
      </c>
      <c r="Q182" s="82" t="e">
        <f>Q181/(SUM(R177+S177+#REF!+#REF!)/20)*1000</f>
        <v>#REF!</v>
      </c>
      <c r="R182" s="82" t="e">
        <f>R181/(SUM(S177+#REF!+#REF!+#REF!)/20)*1000</f>
        <v>#REF!</v>
      </c>
      <c r="S182" s="82" t="e">
        <f>S181/(SUM(#REF!+#REF!+#REF!+#REF!)/20)*1000</f>
        <v>#REF!</v>
      </c>
      <c r="T182" s="83"/>
      <c r="U182" s="84"/>
      <c r="V182" s="82" t="e">
        <f>V181/(SUM(W177+Y177+#REF!+X177)/20)*1000</f>
        <v>#REF!</v>
      </c>
      <c r="W182" s="82" t="e">
        <f>W181/(SUM(X177+#REF!+AA177+Y177)/20)*1000</f>
        <v>#REF!</v>
      </c>
      <c r="X182" s="82" t="e">
        <f>X181/(SUM(Y177+AB177+AA177+#REF!)/20)*1000</f>
        <v>#REF!</v>
      </c>
      <c r="Y182" s="82" t="e">
        <f>Y181/(SUM(#REF!+AA177+AB177+AC177)/20)*1000</f>
        <v>#REF!</v>
      </c>
      <c r="Z182" s="83"/>
      <c r="AA182" s="82">
        <f>AA181/(SUM(AB177+AC177+AD177+AF177)/20)*1000</f>
        <v>33081.75702413929</v>
      </c>
      <c r="AB182" s="82">
        <f>AB181/(SUM(AC177+AD177+AF177+AG177)/20)*1000</f>
        <v>37174.724397557868</v>
      </c>
      <c r="AC182" s="82">
        <f>AC181/(SUM(AD177+AF177+AG177+AH177)/20)*1000</f>
        <v>45961.564672209352</v>
      </c>
      <c r="AD182" s="82">
        <f>AD181/(SUM(AF177+AG177+AH177+AI177)/20)*1000</f>
        <v>119920.36248798572</v>
      </c>
      <c r="AE182" s="83"/>
      <c r="AF182" s="82">
        <f>AF181/(SUM(AG177+AH177+AI177+AJ177)/20)*1000</f>
        <v>147210.54506590668</v>
      </c>
      <c r="AG182" s="82" t="e">
        <f>AG181/(SUM(AH177+AI177+#REF!+AJ177)/20)*1000</f>
        <v>#REF!</v>
      </c>
      <c r="AH182" s="82" t="e">
        <f>AH181/(SUM(AI177+AJ177+#REF!+#REF!)/20)*1000</f>
        <v>#REF!</v>
      </c>
      <c r="AI182" s="82" t="e">
        <f>AI181/(SUM(AJ177+#REF!+#REF!+#REF!)/20)*1000</f>
        <v>#REF!</v>
      </c>
      <c r="AJ182" s="82" t="e">
        <f>AJ181/(SUM(#REF!+#REF!+#REF!+#REF!)/20)*1000</f>
        <v>#REF!</v>
      </c>
      <c r="AK182" s="83"/>
      <c r="AL182" s="84"/>
      <c r="AN182" s="46">
        <f t="shared" si="86"/>
        <v>0</v>
      </c>
      <c r="AO182" s="46">
        <f t="shared" si="89"/>
        <v>0</v>
      </c>
    </row>
    <row r="183" spans="1:41" s="45" customFormat="1" ht="16" thickBot="1" x14ac:dyDescent="0.35">
      <c r="A183" s="156" t="s">
        <v>24</v>
      </c>
      <c r="B183" s="148" t="s">
        <v>5</v>
      </c>
      <c r="C183" s="77"/>
      <c r="D183" s="77"/>
      <c r="E183" s="79"/>
      <c r="F183" s="78"/>
      <c r="G183" s="78">
        <v>2000</v>
      </c>
      <c r="H183" s="78"/>
      <c r="I183" s="77">
        <f>SUM(E183:H183)</f>
        <v>2000</v>
      </c>
      <c r="J183" s="78"/>
      <c r="K183" s="79">
        <v>-2036</v>
      </c>
      <c r="L183" s="79">
        <v>577</v>
      </c>
      <c r="M183" s="79">
        <v>884</v>
      </c>
      <c r="N183" s="77">
        <f>SUM(J183:M183)</f>
        <v>-575</v>
      </c>
      <c r="O183" s="79">
        <v>80</v>
      </c>
      <c r="P183" s="78">
        <v>140</v>
      </c>
      <c r="Q183" s="78">
        <v>140</v>
      </c>
      <c r="R183" s="78">
        <v>140</v>
      </c>
      <c r="S183" s="78">
        <v>120</v>
      </c>
      <c r="T183" s="77">
        <f>SUM(O183:S183)</f>
        <v>620</v>
      </c>
      <c r="U183" s="80">
        <f>T183+N183+I183+D187</f>
        <v>17560</v>
      </c>
      <c r="V183" s="79">
        <v>180</v>
      </c>
      <c r="W183" s="78">
        <v>156</v>
      </c>
      <c r="X183" s="78">
        <v>156</v>
      </c>
      <c r="Y183" s="78">
        <v>200</v>
      </c>
      <c r="Z183" s="77">
        <f>SUM(V183:Y183)</f>
        <v>692</v>
      </c>
      <c r="AA183" s="78">
        <v>99</v>
      </c>
      <c r="AB183" s="79">
        <v>136</v>
      </c>
      <c r="AC183" s="79">
        <v>136</v>
      </c>
      <c r="AD183" s="79">
        <v>176</v>
      </c>
      <c r="AE183" s="77">
        <f>SUM(AA183:AD183)</f>
        <v>547</v>
      </c>
      <c r="AF183" s="79">
        <v>0</v>
      </c>
      <c r="AG183" s="78">
        <v>0</v>
      </c>
      <c r="AH183" s="78">
        <v>0</v>
      </c>
      <c r="AI183" s="78">
        <v>0</v>
      </c>
      <c r="AJ183" s="78">
        <v>0</v>
      </c>
      <c r="AK183" s="77">
        <f>SUM(AF183:AJ183)</f>
        <v>0</v>
      </c>
      <c r="AL183" s="80">
        <f>AK183+AE183+Z183</f>
        <v>1239</v>
      </c>
      <c r="AM183" s="45">
        <v>128</v>
      </c>
      <c r="AN183" s="46">
        <f t="shared" si="86"/>
        <v>2247680</v>
      </c>
      <c r="AO183" s="46">
        <f t="shared" si="89"/>
        <v>158592</v>
      </c>
    </row>
    <row r="184" spans="1:41" s="45" customFormat="1" ht="16" thickBot="1" x14ac:dyDescent="0.35">
      <c r="A184" s="156"/>
      <c r="B184" s="148" t="s">
        <v>6</v>
      </c>
      <c r="C184" s="77"/>
      <c r="D184" s="77"/>
      <c r="E184" s="79"/>
      <c r="F184" s="78"/>
      <c r="G184" s="79">
        <v>2000</v>
      </c>
      <c r="H184" s="78"/>
      <c r="I184" s="77"/>
      <c r="J184" s="79"/>
      <c r="K184" s="79">
        <v>0</v>
      </c>
      <c r="L184" s="79">
        <v>0</v>
      </c>
      <c r="M184" s="79">
        <v>4000</v>
      </c>
      <c r="N184" s="77"/>
      <c r="O184" s="79">
        <v>0</v>
      </c>
      <c r="P184" s="79">
        <v>0</v>
      </c>
      <c r="Q184" s="79">
        <v>0</v>
      </c>
      <c r="R184" s="79">
        <v>0</v>
      </c>
      <c r="S184" s="79">
        <v>0</v>
      </c>
      <c r="T184" s="77"/>
      <c r="U184" s="80"/>
      <c r="V184" s="79">
        <v>0</v>
      </c>
      <c r="W184" s="78">
        <v>0</v>
      </c>
      <c r="X184" s="79">
        <v>0</v>
      </c>
      <c r="Y184" s="78">
        <v>0</v>
      </c>
      <c r="Z184" s="77"/>
      <c r="AA184" s="79">
        <v>0</v>
      </c>
      <c r="AB184" s="79">
        <v>0</v>
      </c>
      <c r="AC184" s="79">
        <v>0</v>
      </c>
      <c r="AD184" s="79">
        <v>0</v>
      </c>
      <c r="AE184" s="77"/>
      <c r="AF184" s="79">
        <v>0</v>
      </c>
      <c r="AG184" s="79">
        <v>0</v>
      </c>
      <c r="AH184" s="79">
        <v>0</v>
      </c>
      <c r="AI184" s="79">
        <v>0</v>
      </c>
      <c r="AJ184" s="79">
        <v>0</v>
      </c>
      <c r="AK184" s="77"/>
      <c r="AL184" s="80"/>
      <c r="AN184" s="46">
        <f t="shared" si="86"/>
        <v>0</v>
      </c>
      <c r="AO184" s="46">
        <f t="shared" si="89"/>
        <v>0</v>
      </c>
    </row>
    <row r="185" spans="1:41" s="45" customFormat="1" ht="16" thickBot="1" x14ac:dyDescent="0.35">
      <c r="A185" s="156"/>
      <c r="B185" s="148" t="s">
        <v>10</v>
      </c>
      <c r="C185" s="77">
        <v>0</v>
      </c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80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80"/>
      <c r="AN185" s="46">
        <f t="shared" si="86"/>
        <v>0</v>
      </c>
      <c r="AO185" s="46">
        <f t="shared" si="89"/>
        <v>0</v>
      </c>
    </row>
    <row r="186" spans="1:41" s="45" customFormat="1" ht="16" thickBot="1" x14ac:dyDescent="0.35">
      <c r="A186" s="156"/>
      <c r="B186" s="148" t="s">
        <v>7</v>
      </c>
      <c r="C186" s="77"/>
      <c r="D186" s="77"/>
      <c r="E186" s="79">
        <f>E185+E184</f>
        <v>0</v>
      </c>
      <c r="F186" s="79">
        <f>F185+F184</f>
        <v>0</v>
      </c>
      <c r="G186" s="79">
        <f t="shared" ref="G186" si="124">G185+G184</f>
        <v>2000</v>
      </c>
      <c r="H186" s="79">
        <f>H185+H184</f>
        <v>0</v>
      </c>
      <c r="I186" s="77">
        <f>SUM(E186:H186)</f>
        <v>2000</v>
      </c>
      <c r="J186" s="79">
        <f>J185+J184</f>
        <v>0</v>
      </c>
      <c r="K186" s="79">
        <f>K185+K184</f>
        <v>0</v>
      </c>
      <c r="L186" s="79">
        <f>L185+L184</f>
        <v>0</v>
      </c>
      <c r="M186" s="79">
        <f>M185+M184</f>
        <v>4000</v>
      </c>
      <c r="N186" s="77">
        <f>SUM(J186:M186)</f>
        <v>4000</v>
      </c>
      <c r="O186" s="79">
        <f>O185+O184</f>
        <v>0</v>
      </c>
      <c r="P186" s="79">
        <f>P185+P184</f>
        <v>0</v>
      </c>
      <c r="Q186" s="79">
        <f>Q185+Q184</f>
        <v>0</v>
      </c>
      <c r="R186" s="79">
        <f>R185+R184</f>
        <v>0</v>
      </c>
      <c r="S186" s="79">
        <f>S185+S184</f>
        <v>0</v>
      </c>
      <c r="T186" s="77">
        <f>SUM(O186:S186)</f>
        <v>0</v>
      </c>
      <c r="U186" s="80">
        <f>T186+N186+I186+D187</f>
        <v>21515</v>
      </c>
      <c r="V186" s="79">
        <f>V185+V184</f>
        <v>0</v>
      </c>
      <c r="W186" s="79">
        <f>W185+W184</f>
        <v>0</v>
      </c>
      <c r="X186" s="79">
        <f t="shared" ref="X186" si="125">X185+X184</f>
        <v>0</v>
      </c>
      <c r="Y186" s="79">
        <f>Y185+Y184</f>
        <v>0</v>
      </c>
      <c r="Z186" s="77">
        <f>SUM(V186:Y186)</f>
        <v>0</v>
      </c>
      <c r="AA186" s="79">
        <f>AA185+AA184</f>
        <v>0</v>
      </c>
      <c r="AB186" s="79">
        <f>AB185+AB184</f>
        <v>0</v>
      </c>
      <c r="AC186" s="79">
        <f>AC185+AC184</f>
        <v>0</v>
      </c>
      <c r="AD186" s="79">
        <f>AD185+AD184</f>
        <v>0</v>
      </c>
      <c r="AE186" s="77">
        <f>SUM(AA186:AD186)</f>
        <v>0</v>
      </c>
      <c r="AF186" s="79">
        <f>AF185+AF184</f>
        <v>0</v>
      </c>
      <c r="AG186" s="79">
        <f>AG185+AG184</f>
        <v>0</v>
      </c>
      <c r="AH186" s="79">
        <f>AH185+AH184</f>
        <v>0</v>
      </c>
      <c r="AI186" s="79">
        <f>AI185+AI184</f>
        <v>0</v>
      </c>
      <c r="AJ186" s="79">
        <f>AJ185+AJ184</f>
        <v>0</v>
      </c>
      <c r="AK186" s="77">
        <f>SUM(AF186:AJ186)</f>
        <v>0</v>
      </c>
      <c r="AL186" s="80">
        <f>AK186+AE186+Z186</f>
        <v>0</v>
      </c>
      <c r="AN186" s="46">
        <f t="shared" si="86"/>
        <v>0</v>
      </c>
      <c r="AO186" s="46">
        <f t="shared" si="89"/>
        <v>0</v>
      </c>
    </row>
    <row r="187" spans="1:41" s="45" customFormat="1" ht="16" thickBot="1" x14ac:dyDescent="0.35">
      <c r="A187" s="156"/>
      <c r="B187" s="148" t="s">
        <v>8</v>
      </c>
      <c r="C187" s="81">
        <v>5907</v>
      </c>
      <c r="D187" s="120">
        <v>15515</v>
      </c>
      <c r="E187" s="79">
        <f>E186-E183</f>
        <v>0</v>
      </c>
      <c r="F187" s="79">
        <f>E187+F186-F183</f>
        <v>0</v>
      </c>
      <c r="G187" s="79">
        <f>F187+G186-G183</f>
        <v>0</v>
      </c>
      <c r="H187" s="79">
        <f>F187+H186-H183</f>
        <v>0</v>
      </c>
      <c r="I187" s="77">
        <f>I186-I183</f>
        <v>0</v>
      </c>
      <c r="J187" s="79">
        <f>I187+J186-J183</f>
        <v>0</v>
      </c>
      <c r="K187" s="79">
        <f>J187+K186-K183</f>
        <v>2036</v>
      </c>
      <c r="L187" s="79">
        <f>K187+L186-L183</f>
        <v>1459</v>
      </c>
      <c r="M187" s="79">
        <f>L187+M186-M183</f>
        <v>4575</v>
      </c>
      <c r="N187" s="77">
        <f>I187+N186-N183</f>
        <v>4575</v>
      </c>
      <c r="O187" s="79">
        <f>N187+O186-O183</f>
        <v>4495</v>
      </c>
      <c r="P187" s="79">
        <f>O187+P186-P183</f>
        <v>4355</v>
      </c>
      <c r="Q187" s="79">
        <f>P187+Q186-Q183</f>
        <v>4215</v>
      </c>
      <c r="R187" s="79">
        <f t="shared" ref="R187:S187" si="126">Q187+R186-R183</f>
        <v>4075</v>
      </c>
      <c r="S187" s="79">
        <f t="shared" si="126"/>
        <v>3955</v>
      </c>
      <c r="T187" s="77">
        <f>N187+T186-T183</f>
        <v>3955</v>
      </c>
      <c r="U187" s="80">
        <f>U186-U183</f>
        <v>3955</v>
      </c>
      <c r="V187" s="79">
        <f>U187+V186-V183</f>
        <v>3775</v>
      </c>
      <c r="W187" s="79">
        <f>V187+W186-W183</f>
        <v>3619</v>
      </c>
      <c r="X187" s="79">
        <f>W187+X186-X183</f>
        <v>3463</v>
      </c>
      <c r="Y187" s="79">
        <f>W187+Y186-Y183</f>
        <v>3419</v>
      </c>
      <c r="Z187" s="77">
        <f>T187+Z186-Z183</f>
        <v>3263</v>
      </c>
      <c r="AA187" s="79">
        <f>Z187+AA186-AA183</f>
        <v>3164</v>
      </c>
      <c r="AB187" s="79">
        <f>AA187+AB186-AB183</f>
        <v>3028</v>
      </c>
      <c r="AC187" s="79">
        <f>AB187+AC186-AC183</f>
        <v>2892</v>
      </c>
      <c r="AD187" s="79">
        <f>AC187+AD186-AD183</f>
        <v>2716</v>
      </c>
      <c r="AE187" s="77">
        <f>Z187+AE186-AE183</f>
        <v>2716</v>
      </c>
      <c r="AF187" s="79">
        <f>AE187+AF186-AF183</f>
        <v>2716</v>
      </c>
      <c r="AG187" s="79">
        <f>AF187+AG186-AG183</f>
        <v>2716</v>
      </c>
      <c r="AH187" s="79">
        <f>AG187+AH186-AH183</f>
        <v>2716</v>
      </c>
      <c r="AI187" s="79">
        <f t="shared" ref="AI187:AJ187" si="127">AH187+AI186-AI183</f>
        <v>2716</v>
      </c>
      <c r="AJ187" s="79">
        <f t="shared" si="127"/>
        <v>2716</v>
      </c>
      <c r="AK187" s="77">
        <f>AE187+AK186-AK183</f>
        <v>2716</v>
      </c>
      <c r="AL187" s="80">
        <f>T187+AL186-AL183</f>
        <v>2716</v>
      </c>
      <c r="AN187" s="46">
        <f t="shared" si="86"/>
        <v>0</v>
      </c>
      <c r="AO187" s="46">
        <f t="shared" si="89"/>
        <v>0</v>
      </c>
    </row>
    <row r="188" spans="1:41" s="45" customFormat="1" ht="16" thickBot="1" x14ac:dyDescent="0.35">
      <c r="A188" s="67"/>
      <c r="B188" s="148" t="s">
        <v>9</v>
      </c>
      <c r="C188" s="77"/>
      <c r="D188" s="77"/>
      <c r="E188" s="82" t="e">
        <f>E187/(SUM(F183+H183+#REF!+G183)/20)*1000</f>
        <v>#REF!</v>
      </c>
      <c r="F188" s="82" t="e">
        <f>F187/(SUM(G183+#REF!+J183+H183)/20)*1000</f>
        <v>#REF!</v>
      </c>
      <c r="G188" s="82" t="e">
        <f>G187/(SUM(H183+K183+J183+#REF!)/20)*1000</f>
        <v>#REF!</v>
      </c>
      <c r="H188" s="82" t="e">
        <f>H187/(SUM(#REF!+J183+K183+L183)/20)*1000</f>
        <v>#REF!</v>
      </c>
      <c r="I188" s="83"/>
      <c r="J188" s="82">
        <f>J187/(SUM(K183+L183+M183+O183)/20)*1000</f>
        <v>0</v>
      </c>
      <c r="K188" s="82">
        <f>K187/(SUM(L183+M183+O183+P183)/20)*1000</f>
        <v>24223.676383105296</v>
      </c>
      <c r="L188" s="82">
        <f>L187/(SUM(M183+O183+P183+Q183)/20)*1000</f>
        <v>23456.591639871382</v>
      </c>
      <c r="M188" s="82">
        <f>M187/(SUM(O183+P183+Q183+R183)/20)*1000</f>
        <v>183000</v>
      </c>
      <c r="N188" s="83"/>
      <c r="O188" s="82">
        <f>O187/(SUM(P183+Q183+R183+S183)/20)*1000</f>
        <v>166481.48148148149</v>
      </c>
      <c r="P188" s="82" t="e">
        <f>P187/(SUM(Q183+R183+#REF!+S183)/20)*1000</f>
        <v>#REF!</v>
      </c>
      <c r="Q188" s="82" t="e">
        <f>Q187/(SUM(R183+S183+#REF!+#REF!)/20)*1000</f>
        <v>#REF!</v>
      </c>
      <c r="R188" s="82" t="e">
        <f>R187/(SUM(S183+#REF!+#REF!+#REF!)/20)*1000</f>
        <v>#REF!</v>
      </c>
      <c r="S188" s="82" t="e">
        <f>S187/(SUM(#REF!+#REF!+#REF!+#REF!)/20)*1000</f>
        <v>#REF!</v>
      </c>
      <c r="T188" s="83"/>
      <c r="U188" s="84"/>
      <c r="V188" s="82" t="e">
        <f>V187/(SUM(W183+Y183+#REF!+X183)/20)*1000</f>
        <v>#REF!</v>
      </c>
      <c r="W188" s="82" t="e">
        <f>W187/(SUM(X183+#REF!+AA183+Y183)/20)*1000</f>
        <v>#REF!</v>
      </c>
      <c r="X188" s="82" t="e">
        <f>X187/(SUM(Y183+AB183+AA183+#REF!)/20)*1000</f>
        <v>#REF!</v>
      </c>
      <c r="Y188" s="82" t="e">
        <f>Y187/(SUM(#REF!+AA183+AB183+AC183)/20)*1000</f>
        <v>#REF!</v>
      </c>
      <c r="Z188" s="83"/>
      <c r="AA188" s="82">
        <f>AA187/(SUM(AB183+AC183+AD183+AF183)/20)*1000</f>
        <v>141250</v>
      </c>
      <c r="AB188" s="82">
        <f>AB187/(SUM(AC183+AD183+AF183+AG183)/20)*1000</f>
        <v>194102.56410256412</v>
      </c>
      <c r="AC188" s="82">
        <f>AC187/(SUM(AD183+AF183+AG183+AH183)/20)*1000</f>
        <v>328636.36363636365</v>
      </c>
      <c r="AD188" s="82" t="e">
        <f>AD187/(SUM(AF183+AG183+AH183+AI183)/20)*1000</f>
        <v>#DIV/0!</v>
      </c>
      <c r="AE188" s="83"/>
      <c r="AF188" s="82" t="e">
        <f>AF187/(SUM(AG183+AH183+AI183+AJ183)/20)*1000</f>
        <v>#DIV/0!</v>
      </c>
      <c r="AG188" s="82" t="e">
        <f>AG187/(SUM(AH183+AI183+#REF!+AJ183)/20)*1000</f>
        <v>#REF!</v>
      </c>
      <c r="AH188" s="82" t="e">
        <f>AH187/(SUM(AI183+AJ183+#REF!+#REF!)/20)*1000</f>
        <v>#REF!</v>
      </c>
      <c r="AI188" s="82" t="e">
        <f>AI187/(SUM(AJ183+#REF!+#REF!+#REF!)/20)*1000</f>
        <v>#REF!</v>
      </c>
      <c r="AJ188" s="82" t="e">
        <f>AJ187/(SUM(#REF!+#REF!+#REF!+#REF!)/20)*1000</f>
        <v>#REF!</v>
      </c>
      <c r="AK188" s="83"/>
      <c r="AL188" s="84"/>
      <c r="AN188" s="46">
        <f t="shared" si="86"/>
        <v>0</v>
      </c>
      <c r="AO188" s="46">
        <f t="shared" si="89"/>
        <v>0</v>
      </c>
    </row>
    <row r="189" spans="1:41" s="45" customFormat="1" ht="16" thickBot="1" x14ac:dyDescent="0.35">
      <c r="A189" s="156" t="s">
        <v>59</v>
      </c>
      <c r="B189" s="148" t="s">
        <v>5</v>
      </c>
      <c r="C189" s="77"/>
      <c r="D189" s="77"/>
      <c r="E189" s="79"/>
      <c r="F189" s="78"/>
      <c r="G189" s="78"/>
      <c r="H189" s="78"/>
      <c r="I189" s="77">
        <f>SUM(E189:H189)</f>
        <v>0</v>
      </c>
      <c r="J189" s="78"/>
      <c r="K189" s="79">
        <v>-7272</v>
      </c>
      <c r="L189" s="78">
        <v>2141</v>
      </c>
      <c r="M189" s="79">
        <v>5582</v>
      </c>
      <c r="N189" s="77">
        <f>SUM(J189:M189)</f>
        <v>451</v>
      </c>
      <c r="O189" s="79">
        <v>2025</v>
      </c>
      <c r="P189" s="78">
        <v>3071</v>
      </c>
      <c r="Q189" s="78">
        <v>2303</v>
      </c>
      <c r="R189" s="78">
        <v>2319</v>
      </c>
      <c r="S189" s="78">
        <v>1995</v>
      </c>
      <c r="T189" s="77">
        <f>SUM(O189:S189)</f>
        <v>11713</v>
      </c>
      <c r="U189" s="80">
        <f>T189+N189+I189+D193</f>
        <v>69840</v>
      </c>
      <c r="V189" s="79">
        <v>664</v>
      </c>
      <c r="W189" s="78">
        <v>585</v>
      </c>
      <c r="X189" s="78">
        <v>584</v>
      </c>
      <c r="Y189" s="78">
        <v>751</v>
      </c>
      <c r="Z189" s="77">
        <f>SUM(V189:Y189)</f>
        <v>2584</v>
      </c>
      <c r="AA189" s="78">
        <v>259</v>
      </c>
      <c r="AB189" s="79">
        <v>362</v>
      </c>
      <c r="AC189" s="78">
        <v>362</v>
      </c>
      <c r="AD189" s="79">
        <v>465</v>
      </c>
      <c r="AE189" s="77">
        <f>SUM(AA189:AD189)</f>
        <v>1448</v>
      </c>
      <c r="AF189" s="79">
        <v>0</v>
      </c>
      <c r="AG189" s="78">
        <v>0</v>
      </c>
      <c r="AH189" s="78">
        <v>0</v>
      </c>
      <c r="AI189" s="78">
        <v>0</v>
      </c>
      <c r="AJ189" s="78">
        <v>0</v>
      </c>
      <c r="AK189" s="77">
        <f>SUM(AF189:AJ189)</f>
        <v>0</v>
      </c>
      <c r="AL189" s="80">
        <f>AK189+AE189+Z189</f>
        <v>4032</v>
      </c>
      <c r="AM189" s="45">
        <v>128</v>
      </c>
      <c r="AN189" s="46">
        <f t="shared" si="86"/>
        <v>8939520</v>
      </c>
      <c r="AO189" s="46">
        <f t="shared" si="89"/>
        <v>516096</v>
      </c>
    </row>
    <row r="190" spans="1:41" s="45" customFormat="1" ht="16" thickBot="1" x14ac:dyDescent="0.35">
      <c r="A190" s="156"/>
      <c r="B190" s="148" t="s">
        <v>6</v>
      </c>
      <c r="C190" s="77"/>
      <c r="D190" s="77"/>
      <c r="E190" s="79"/>
      <c r="F190" s="78"/>
      <c r="G190" s="79"/>
      <c r="H190" s="78"/>
      <c r="I190" s="77"/>
      <c r="J190" s="79"/>
      <c r="K190" s="79">
        <v>0</v>
      </c>
      <c r="L190" s="78">
        <v>0</v>
      </c>
      <c r="M190" s="79">
        <v>12000</v>
      </c>
      <c r="N190" s="77"/>
      <c r="O190" s="79">
        <v>0</v>
      </c>
      <c r="P190" s="78">
        <v>0</v>
      </c>
      <c r="Q190" s="79">
        <v>0</v>
      </c>
      <c r="R190" s="78">
        <v>0</v>
      </c>
      <c r="S190" s="79">
        <v>9000</v>
      </c>
      <c r="T190" s="77"/>
      <c r="U190" s="80"/>
      <c r="V190" s="79">
        <v>0</v>
      </c>
      <c r="W190" s="78">
        <v>0</v>
      </c>
      <c r="X190" s="79">
        <v>0</v>
      </c>
      <c r="Y190" s="78">
        <v>0</v>
      </c>
      <c r="Z190" s="77"/>
      <c r="AA190" s="79">
        <v>0</v>
      </c>
      <c r="AB190" s="79">
        <v>0</v>
      </c>
      <c r="AC190" s="78">
        <v>0</v>
      </c>
      <c r="AD190" s="79">
        <v>0</v>
      </c>
      <c r="AE190" s="77"/>
      <c r="AF190" s="79">
        <v>0</v>
      </c>
      <c r="AG190" s="78">
        <v>0</v>
      </c>
      <c r="AH190" s="79">
        <v>0</v>
      </c>
      <c r="AI190" s="78">
        <v>0</v>
      </c>
      <c r="AJ190" s="79">
        <v>0</v>
      </c>
      <c r="AK190" s="77"/>
      <c r="AL190" s="80"/>
      <c r="AN190" s="46">
        <f t="shared" si="86"/>
        <v>0</v>
      </c>
      <c r="AO190" s="46">
        <f t="shared" si="89"/>
        <v>0</v>
      </c>
    </row>
    <row r="191" spans="1:41" s="45" customFormat="1" ht="16" thickBot="1" x14ac:dyDescent="0.35">
      <c r="A191" s="156"/>
      <c r="B191" s="148" t="s">
        <v>10</v>
      </c>
      <c r="C191" s="77">
        <v>0</v>
      </c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80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80"/>
      <c r="AN191" s="46">
        <f t="shared" si="86"/>
        <v>0</v>
      </c>
      <c r="AO191" s="46">
        <f t="shared" si="89"/>
        <v>0</v>
      </c>
    </row>
    <row r="192" spans="1:41" s="45" customFormat="1" ht="16" thickBot="1" x14ac:dyDescent="0.35">
      <c r="A192" s="156"/>
      <c r="B192" s="148" t="s">
        <v>7</v>
      </c>
      <c r="C192" s="77"/>
      <c r="D192" s="77"/>
      <c r="E192" s="79">
        <f>E191+E190</f>
        <v>0</v>
      </c>
      <c r="F192" s="79">
        <f>F191+F190</f>
        <v>0</v>
      </c>
      <c r="G192" s="79">
        <f t="shared" ref="G192" si="128">G191+G190</f>
        <v>0</v>
      </c>
      <c r="H192" s="79">
        <f>H191+H190</f>
        <v>0</v>
      </c>
      <c r="I192" s="77">
        <f>SUM(E192:H192)</f>
        <v>0</v>
      </c>
      <c r="J192" s="79">
        <f>J191+J190</f>
        <v>0</v>
      </c>
      <c r="K192" s="79">
        <f>K191+K190</f>
        <v>0</v>
      </c>
      <c r="L192" s="79">
        <f>L191+L190</f>
        <v>0</v>
      </c>
      <c r="M192" s="79">
        <f>M191+M190</f>
        <v>12000</v>
      </c>
      <c r="N192" s="77">
        <f>SUM(J192:M192)</f>
        <v>12000</v>
      </c>
      <c r="O192" s="79">
        <f>O191+O190</f>
        <v>0</v>
      </c>
      <c r="P192" s="79">
        <f>P191+P190</f>
        <v>0</v>
      </c>
      <c r="Q192" s="79">
        <f>Q191+Q190</f>
        <v>0</v>
      </c>
      <c r="R192" s="79">
        <f>R191+R190</f>
        <v>0</v>
      </c>
      <c r="S192" s="79">
        <f>S191+S190</f>
        <v>9000</v>
      </c>
      <c r="T192" s="77">
        <f>SUM(O192:S192)</f>
        <v>9000</v>
      </c>
      <c r="U192" s="80">
        <f>T192+N192+I192+D193</f>
        <v>78676</v>
      </c>
      <c r="V192" s="79">
        <f>V191+V190</f>
        <v>0</v>
      </c>
      <c r="W192" s="79">
        <f>W191+W190</f>
        <v>0</v>
      </c>
      <c r="X192" s="79">
        <f t="shared" ref="X192" si="129">X191+X190</f>
        <v>0</v>
      </c>
      <c r="Y192" s="79">
        <f>Y191+Y190</f>
        <v>0</v>
      </c>
      <c r="Z192" s="77">
        <f>SUM(V192:Y192)</f>
        <v>0</v>
      </c>
      <c r="AA192" s="79">
        <f>AA191+AA190</f>
        <v>0</v>
      </c>
      <c r="AB192" s="79">
        <f>AB191+AB190</f>
        <v>0</v>
      </c>
      <c r="AC192" s="79">
        <f>AC191+AC190</f>
        <v>0</v>
      </c>
      <c r="AD192" s="79">
        <f>AD191+AD190</f>
        <v>0</v>
      </c>
      <c r="AE192" s="77">
        <f>SUM(AA192:AD192)</f>
        <v>0</v>
      </c>
      <c r="AF192" s="79">
        <f>AF191+AF190</f>
        <v>0</v>
      </c>
      <c r="AG192" s="79">
        <f>AG191+AG190</f>
        <v>0</v>
      </c>
      <c r="AH192" s="79">
        <f>AH191+AH190</f>
        <v>0</v>
      </c>
      <c r="AI192" s="79">
        <f>AI191+AI190</f>
        <v>0</v>
      </c>
      <c r="AJ192" s="79">
        <f>AJ191+AJ190</f>
        <v>0</v>
      </c>
      <c r="AK192" s="77">
        <f>SUM(AF192:AJ192)</f>
        <v>0</v>
      </c>
      <c r="AL192" s="80">
        <f>AK192+AE192+Z192</f>
        <v>0</v>
      </c>
      <c r="AN192" s="46">
        <f t="shared" si="86"/>
        <v>0</v>
      </c>
      <c r="AO192" s="46">
        <f t="shared" si="89"/>
        <v>0</v>
      </c>
    </row>
    <row r="193" spans="1:41" s="45" customFormat="1" ht="16" thickBot="1" x14ac:dyDescent="0.35">
      <c r="A193" s="156"/>
      <c r="B193" s="148" t="s">
        <v>8</v>
      </c>
      <c r="C193" s="81">
        <v>31621</v>
      </c>
      <c r="D193" s="120">
        <v>57676</v>
      </c>
      <c r="E193" s="79">
        <f>E192-E189</f>
        <v>0</v>
      </c>
      <c r="F193" s="79">
        <f>E193+F192-F189</f>
        <v>0</v>
      </c>
      <c r="G193" s="79">
        <f>F193+G192-G189</f>
        <v>0</v>
      </c>
      <c r="H193" s="79">
        <f>F193+H192-H189</f>
        <v>0</v>
      </c>
      <c r="I193" s="77">
        <f>I192-I189</f>
        <v>0</v>
      </c>
      <c r="J193" s="79">
        <f>I193+J192-J189</f>
        <v>0</v>
      </c>
      <c r="K193" s="79">
        <f>J193+K192-K189</f>
        <v>7272</v>
      </c>
      <c r="L193" s="79">
        <f>K193+L192-L189</f>
        <v>5131</v>
      </c>
      <c r="M193" s="79">
        <f>L193+M192-M189</f>
        <v>11549</v>
      </c>
      <c r="N193" s="77">
        <f>I193+N192-N189</f>
        <v>11549</v>
      </c>
      <c r="O193" s="79">
        <f>N193+O192-O189</f>
        <v>9524</v>
      </c>
      <c r="P193" s="79">
        <f>O193+P192-P189</f>
        <v>6453</v>
      </c>
      <c r="Q193" s="79">
        <f>P193+Q192-Q189</f>
        <v>4150</v>
      </c>
      <c r="R193" s="79">
        <f t="shared" ref="R193:S193" si="130">Q193+R192-R189</f>
        <v>1831</v>
      </c>
      <c r="S193" s="79">
        <f t="shared" si="130"/>
        <v>8836</v>
      </c>
      <c r="T193" s="77">
        <f>N193+T192-T189</f>
        <v>8836</v>
      </c>
      <c r="U193" s="80">
        <f>U192-U189</f>
        <v>8836</v>
      </c>
      <c r="V193" s="79">
        <f>U193+V192-V189</f>
        <v>8172</v>
      </c>
      <c r="W193" s="79">
        <f>V193+W192-W189</f>
        <v>7587</v>
      </c>
      <c r="X193" s="79">
        <f>W193+X192-X189</f>
        <v>7003</v>
      </c>
      <c r="Y193" s="79">
        <f>W193+Y192-Y189</f>
        <v>6836</v>
      </c>
      <c r="Z193" s="77">
        <f>T193+Z192-Z189</f>
        <v>6252</v>
      </c>
      <c r="AA193" s="79">
        <f>Z193+AA192-AA189</f>
        <v>5993</v>
      </c>
      <c r="AB193" s="79">
        <f>AA193+AB192-AB189</f>
        <v>5631</v>
      </c>
      <c r="AC193" s="79">
        <f>AB193+AC192-AC189</f>
        <v>5269</v>
      </c>
      <c r="AD193" s="79">
        <f>AC193+AD192-AD189</f>
        <v>4804</v>
      </c>
      <c r="AE193" s="77">
        <f>Z193+AE192-AE189</f>
        <v>4804</v>
      </c>
      <c r="AF193" s="79">
        <f>AE193+AF192-AF189</f>
        <v>4804</v>
      </c>
      <c r="AG193" s="79">
        <f>AF193+AG192-AG189</f>
        <v>4804</v>
      </c>
      <c r="AH193" s="79">
        <f>AG193+AH192-AH189</f>
        <v>4804</v>
      </c>
      <c r="AI193" s="79">
        <f t="shared" ref="AI193:AJ193" si="131">AH193+AI192-AI189</f>
        <v>4804</v>
      </c>
      <c r="AJ193" s="79">
        <f t="shared" si="131"/>
        <v>4804</v>
      </c>
      <c r="AK193" s="77">
        <f>AE193+AK192-AK189</f>
        <v>4804</v>
      </c>
      <c r="AL193" s="80">
        <f>T193+AL192-AL189</f>
        <v>4804</v>
      </c>
      <c r="AN193" s="46">
        <f t="shared" si="86"/>
        <v>0</v>
      </c>
      <c r="AO193" s="46">
        <f t="shared" si="89"/>
        <v>0</v>
      </c>
    </row>
    <row r="194" spans="1:41" s="45" customFormat="1" ht="16" thickBot="1" x14ac:dyDescent="0.35">
      <c r="A194" s="67"/>
      <c r="B194" s="148" t="s">
        <v>9</v>
      </c>
      <c r="C194" s="77"/>
      <c r="D194" s="77"/>
      <c r="E194" s="82" t="e">
        <f>E193/(SUM(F189+H189+#REF!+G189)/20)*1000</f>
        <v>#REF!</v>
      </c>
      <c r="F194" s="82" t="e">
        <f>F193/(SUM(G189+#REF!+J189+H189)/20)*1000</f>
        <v>#REF!</v>
      </c>
      <c r="G194" s="82" t="e">
        <f>G193/(SUM(H189+K189+J189+#REF!)/20)*1000</f>
        <v>#REF!</v>
      </c>
      <c r="H194" s="82" t="e">
        <f>H193/(SUM(#REF!+J189+K189+L189)/20)*1000</f>
        <v>#REF!</v>
      </c>
      <c r="I194" s="83"/>
      <c r="J194" s="82">
        <f>J193/(SUM(K189+L189+M189+O189)/20)*1000</f>
        <v>0</v>
      </c>
      <c r="K194" s="82">
        <f>K193/(SUM(L189+M189+O189+P189)/20)*1000</f>
        <v>11345.658787736951</v>
      </c>
      <c r="L194" s="82">
        <f>L193/(SUM(M189+O189+P189+Q189)/20)*1000</f>
        <v>7905.4002002927364</v>
      </c>
      <c r="M194" s="82">
        <f>M193/(SUM(O189+P189+Q189+R189)/20)*1000</f>
        <v>23768.265075118339</v>
      </c>
      <c r="N194" s="83"/>
      <c r="O194" s="82">
        <f>O193/(SUM(P189+Q189+R189+S189)/20)*1000</f>
        <v>19661.436829066886</v>
      </c>
      <c r="P194" s="82" t="e">
        <f>P193/(SUM(Q189+R189+#REF!+S189)/20)*1000</f>
        <v>#REF!</v>
      </c>
      <c r="Q194" s="82" t="e">
        <f>Q193/(SUM(R189+S189+#REF!+#REF!)/20)*1000</f>
        <v>#REF!</v>
      </c>
      <c r="R194" s="82" t="e">
        <f>R193/(SUM(S189+#REF!+#REF!+#REF!)/20)*1000</f>
        <v>#REF!</v>
      </c>
      <c r="S194" s="82" t="e">
        <f>S193/(SUM(#REF!+#REF!+#REF!+#REF!)/20)*1000</f>
        <v>#REF!</v>
      </c>
      <c r="T194" s="83"/>
      <c r="U194" s="84"/>
      <c r="V194" s="82" t="e">
        <f>V193/(SUM(W189+Y189+#REF!+X189)/20)*1000</f>
        <v>#REF!</v>
      </c>
      <c r="W194" s="82" t="e">
        <f>W193/(SUM(X189+#REF!+AA189+Y189)/20)*1000</f>
        <v>#REF!</v>
      </c>
      <c r="X194" s="82" t="e">
        <f>X193/(SUM(Y189+AB189+AA189+#REF!)/20)*1000</f>
        <v>#REF!</v>
      </c>
      <c r="Y194" s="82" t="e">
        <f>Y193/(SUM(#REF!+AA189+AB189+AC189)/20)*1000</f>
        <v>#REF!</v>
      </c>
      <c r="Z194" s="83"/>
      <c r="AA194" s="82">
        <f>AA193/(SUM(AB189+AC189+AD189+AF189)/20)*1000</f>
        <v>100807.40117746005</v>
      </c>
      <c r="AB194" s="82">
        <f>AB193/(SUM(AC189+AD189+AF189+AG189)/20)*1000</f>
        <v>136178.96009673519</v>
      </c>
      <c r="AC194" s="82">
        <f>AC193/(SUM(AD189+AF189+AG189+AH189)/20)*1000</f>
        <v>226623.65591397849</v>
      </c>
      <c r="AD194" s="82" t="e">
        <f>AD193/(SUM(AF189+AG189+AH189+AI189)/20)*1000</f>
        <v>#DIV/0!</v>
      </c>
      <c r="AE194" s="83"/>
      <c r="AF194" s="82" t="e">
        <f>AF193/(SUM(AG189+AH189+AI189+AJ189)/20)*1000</f>
        <v>#DIV/0!</v>
      </c>
      <c r="AG194" s="82" t="e">
        <f>AG193/(SUM(AH189+AI189+#REF!+AJ189)/20)*1000</f>
        <v>#REF!</v>
      </c>
      <c r="AH194" s="82" t="e">
        <f>AH193/(SUM(AI189+AJ189+#REF!+#REF!)/20)*1000</f>
        <v>#REF!</v>
      </c>
      <c r="AI194" s="82" t="e">
        <f>AI193/(SUM(AJ189+#REF!+#REF!+#REF!)/20)*1000</f>
        <v>#REF!</v>
      </c>
      <c r="AJ194" s="82" t="e">
        <f>AJ193/(SUM(#REF!+#REF!+#REF!+#REF!)/20)*1000</f>
        <v>#REF!</v>
      </c>
      <c r="AK194" s="83"/>
      <c r="AL194" s="84"/>
      <c r="AN194" s="46">
        <f t="shared" si="86"/>
        <v>0</v>
      </c>
      <c r="AO194" s="46">
        <f t="shared" si="89"/>
        <v>0</v>
      </c>
    </row>
    <row r="195" spans="1:41" s="45" customFormat="1" ht="16" thickBot="1" x14ac:dyDescent="0.35">
      <c r="A195" s="156" t="s">
        <v>76</v>
      </c>
      <c r="B195" s="148" t="s">
        <v>5</v>
      </c>
      <c r="C195" s="77"/>
      <c r="D195" s="77"/>
      <c r="E195" s="79"/>
      <c r="F195" s="78">
        <v>15000</v>
      </c>
      <c r="G195" s="78">
        <v>24994</v>
      </c>
      <c r="H195" s="78">
        <v>53175</v>
      </c>
      <c r="I195" s="77">
        <f>SUM(E195:H195)</f>
        <v>93169</v>
      </c>
      <c r="J195" s="78">
        <v>5000</v>
      </c>
      <c r="K195" s="79">
        <v>63633</v>
      </c>
      <c r="L195" s="78">
        <v>25302</v>
      </c>
      <c r="M195" s="79">
        <v>36169</v>
      </c>
      <c r="N195" s="77">
        <f>SUM(J195:M195)</f>
        <v>130104</v>
      </c>
      <c r="O195" s="79">
        <v>15597</v>
      </c>
      <c r="P195" s="78">
        <v>27061</v>
      </c>
      <c r="Q195" s="78">
        <v>27889</v>
      </c>
      <c r="R195" s="78">
        <v>27903</v>
      </c>
      <c r="S195" s="78">
        <v>24014</v>
      </c>
      <c r="T195" s="77">
        <f>SUM(O195:S195)</f>
        <v>122464</v>
      </c>
      <c r="U195" s="80">
        <f>T195+N195+I195+D199</f>
        <v>375826</v>
      </c>
      <c r="V195" s="79">
        <v>13685</v>
      </c>
      <c r="W195" s="78">
        <v>12488</v>
      </c>
      <c r="X195" s="78">
        <v>12417</v>
      </c>
      <c r="Y195" s="78">
        <v>15850</v>
      </c>
      <c r="Z195" s="77">
        <f>SUM(V195:Y195)</f>
        <v>54440</v>
      </c>
      <c r="AA195" s="78">
        <v>7079</v>
      </c>
      <c r="AB195" s="79">
        <v>10391</v>
      </c>
      <c r="AC195" s="78">
        <v>10630</v>
      </c>
      <c r="AD195" s="79">
        <v>13505</v>
      </c>
      <c r="AE195" s="77">
        <f>SUM(AA195:AD195)</f>
        <v>41605</v>
      </c>
      <c r="AF195" s="79">
        <v>2580</v>
      </c>
      <c r="AG195" s="78">
        <v>2148</v>
      </c>
      <c r="AH195" s="78">
        <v>2146</v>
      </c>
      <c r="AI195" s="78">
        <v>2146</v>
      </c>
      <c r="AJ195" s="78">
        <v>0</v>
      </c>
      <c r="AK195" s="77">
        <f>SUM(AF195:AJ195)</f>
        <v>9020</v>
      </c>
      <c r="AL195" s="80">
        <f>AK195+AE195+Z195</f>
        <v>105065</v>
      </c>
      <c r="AM195" s="45">
        <v>128</v>
      </c>
      <c r="AN195" s="46">
        <f t="shared" ref="AN195:AN258" si="132">AM195*U195</f>
        <v>48105728</v>
      </c>
      <c r="AO195" s="46">
        <f t="shared" si="89"/>
        <v>13448320</v>
      </c>
    </row>
    <row r="196" spans="1:41" s="45" customFormat="1" ht="16" thickBot="1" x14ac:dyDescent="0.35">
      <c r="A196" s="156"/>
      <c r="B196" s="148" t="s">
        <v>6</v>
      </c>
      <c r="C196" s="77"/>
      <c r="D196" s="77"/>
      <c r="E196" s="79"/>
      <c r="F196" s="78">
        <v>15000</v>
      </c>
      <c r="G196" s="79">
        <v>24994</v>
      </c>
      <c r="H196" s="78">
        <v>53175</v>
      </c>
      <c r="I196" s="77"/>
      <c r="J196" s="79">
        <v>5000</v>
      </c>
      <c r="K196" s="79">
        <v>9850</v>
      </c>
      <c r="L196" s="78">
        <v>100</v>
      </c>
      <c r="M196" s="79">
        <v>100000</v>
      </c>
      <c r="N196" s="77"/>
      <c r="O196" s="79">
        <v>0</v>
      </c>
      <c r="P196" s="78">
        <v>0</v>
      </c>
      <c r="Q196" s="79">
        <v>0</v>
      </c>
      <c r="R196" s="79">
        <v>60000</v>
      </c>
      <c r="S196" s="79">
        <v>80000</v>
      </c>
      <c r="T196" s="77"/>
      <c r="U196" s="80"/>
      <c r="V196" s="79">
        <v>0</v>
      </c>
      <c r="W196" s="78">
        <v>0</v>
      </c>
      <c r="X196" s="79">
        <v>87000</v>
      </c>
      <c r="Y196" s="78">
        <v>0</v>
      </c>
      <c r="Z196" s="77"/>
      <c r="AA196" s="79">
        <v>0</v>
      </c>
      <c r="AB196" s="79">
        <v>0</v>
      </c>
      <c r="AC196" s="78">
        <v>0</v>
      </c>
      <c r="AD196" s="79">
        <v>0</v>
      </c>
      <c r="AE196" s="77"/>
      <c r="AF196" s="79">
        <v>0</v>
      </c>
      <c r="AG196" s="78">
        <v>0</v>
      </c>
      <c r="AH196" s="79">
        <v>0</v>
      </c>
      <c r="AI196" s="79">
        <v>0</v>
      </c>
      <c r="AJ196" s="79">
        <v>0</v>
      </c>
      <c r="AK196" s="77"/>
      <c r="AL196" s="80"/>
      <c r="AN196" s="46">
        <f t="shared" si="132"/>
        <v>0</v>
      </c>
      <c r="AO196" s="46">
        <f t="shared" ref="AO196:AO259" si="133">AL196*AM196</f>
        <v>0</v>
      </c>
    </row>
    <row r="197" spans="1:41" s="45" customFormat="1" ht="16" thickBot="1" x14ac:dyDescent="0.35">
      <c r="A197" s="156"/>
      <c r="B197" s="148" t="s">
        <v>10</v>
      </c>
      <c r="C197" s="77">
        <v>20000</v>
      </c>
      <c r="D197" s="77"/>
      <c r="E197" s="77"/>
      <c r="F197" s="77"/>
      <c r="G197" s="77"/>
      <c r="H197" s="77"/>
      <c r="I197" s="77"/>
      <c r="J197" s="77"/>
      <c r="K197" s="77">
        <v>20000</v>
      </c>
      <c r="L197" s="77"/>
      <c r="M197" s="77"/>
      <c r="N197" s="77"/>
      <c r="O197" s="77"/>
      <c r="P197" s="77"/>
      <c r="Q197" s="77"/>
      <c r="R197" s="77"/>
      <c r="S197" s="77"/>
      <c r="T197" s="77"/>
      <c r="U197" s="80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80"/>
      <c r="AN197" s="46">
        <f t="shared" si="132"/>
        <v>0</v>
      </c>
      <c r="AO197" s="46">
        <f t="shared" si="133"/>
        <v>0</v>
      </c>
    </row>
    <row r="198" spans="1:41" s="45" customFormat="1" ht="16" thickBot="1" x14ac:dyDescent="0.35">
      <c r="A198" s="156"/>
      <c r="B198" s="148" t="s">
        <v>7</v>
      </c>
      <c r="C198" s="77"/>
      <c r="D198" s="77"/>
      <c r="E198" s="79">
        <f>E197+E196</f>
        <v>0</v>
      </c>
      <c r="F198" s="79">
        <f>F197+F196</f>
        <v>15000</v>
      </c>
      <c r="G198" s="79">
        <f t="shared" ref="G198" si="134">G197+G196</f>
        <v>24994</v>
      </c>
      <c r="H198" s="79">
        <f>H197+H196</f>
        <v>53175</v>
      </c>
      <c r="I198" s="77">
        <f>SUM(E198:H198)</f>
        <v>93169</v>
      </c>
      <c r="J198" s="79">
        <f>J197+J196</f>
        <v>5000</v>
      </c>
      <c r="K198" s="79">
        <f>K197+K196</f>
        <v>29850</v>
      </c>
      <c r="L198" s="79">
        <f>L197+L196</f>
        <v>100</v>
      </c>
      <c r="M198" s="79">
        <f>M197+M196</f>
        <v>100000</v>
      </c>
      <c r="N198" s="77">
        <f>SUM(J198:M198)</f>
        <v>134950</v>
      </c>
      <c r="O198" s="79">
        <f>O197+O196</f>
        <v>0</v>
      </c>
      <c r="P198" s="79">
        <f>P197+P196</f>
        <v>0</v>
      </c>
      <c r="Q198" s="79">
        <f>Q197+Q196</f>
        <v>0</v>
      </c>
      <c r="R198" s="79">
        <f>R197+R196</f>
        <v>60000</v>
      </c>
      <c r="S198" s="79">
        <f>S197+S196</f>
        <v>80000</v>
      </c>
      <c r="T198" s="77">
        <f>SUM(O198:S198)</f>
        <v>140000</v>
      </c>
      <c r="U198" s="80">
        <f>T198+N198+I198+D199</f>
        <v>398208</v>
      </c>
      <c r="V198" s="79">
        <f>V197+V196</f>
        <v>0</v>
      </c>
      <c r="W198" s="79">
        <f>W197+W196</f>
        <v>0</v>
      </c>
      <c r="X198" s="79">
        <f t="shared" ref="X198" si="135">X197+X196</f>
        <v>87000</v>
      </c>
      <c r="Y198" s="79">
        <f>Y197+Y196</f>
        <v>0</v>
      </c>
      <c r="Z198" s="77">
        <f>SUM(V198:Y198)</f>
        <v>87000</v>
      </c>
      <c r="AA198" s="79">
        <f>AA197+AA196</f>
        <v>0</v>
      </c>
      <c r="AB198" s="79">
        <f>AB197+AB196</f>
        <v>0</v>
      </c>
      <c r="AC198" s="79">
        <f>AC197+AC196</f>
        <v>0</v>
      </c>
      <c r="AD198" s="79">
        <f>AD197+AD196</f>
        <v>0</v>
      </c>
      <c r="AE198" s="77">
        <f>SUM(AA198:AD198)</f>
        <v>0</v>
      </c>
      <c r="AF198" s="79">
        <f>AF197+AF196</f>
        <v>0</v>
      </c>
      <c r="AG198" s="79">
        <f>AG197+AG196</f>
        <v>0</v>
      </c>
      <c r="AH198" s="79">
        <f>AH197+AH196</f>
        <v>0</v>
      </c>
      <c r="AI198" s="79">
        <f>AI197+AI196</f>
        <v>0</v>
      </c>
      <c r="AJ198" s="79">
        <f>AJ197+AJ196</f>
        <v>0</v>
      </c>
      <c r="AK198" s="77">
        <f>SUM(AF198:AJ198)</f>
        <v>0</v>
      </c>
      <c r="AL198" s="80">
        <f>AK198+AE198+Z198</f>
        <v>87000</v>
      </c>
      <c r="AN198" s="46">
        <f t="shared" si="132"/>
        <v>0</v>
      </c>
      <c r="AO198" s="46">
        <f t="shared" si="133"/>
        <v>0</v>
      </c>
    </row>
    <row r="199" spans="1:41" s="45" customFormat="1" ht="16" thickBot="1" x14ac:dyDescent="0.35">
      <c r="A199" s="156"/>
      <c r="B199" s="148" t="s">
        <v>8</v>
      </c>
      <c r="C199" s="81">
        <v>58964</v>
      </c>
      <c r="D199" s="120">
        <v>30089</v>
      </c>
      <c r="E199" s="79">
        <f>E198-E195</f>
        <v>0</v>
      </c>
      <c r="F199" s="79">
        <f>E199+F198-F195</f>
        <v>0</v>
      </c>
      <c r="G199" s="79">
        <f>F199+G198-G195</f>
        <v>0</v>
      </c>
      <c r="H199" s="79">
        <f>F199+H198-H195</f>
        <v>0</v>
      </c>
      <c r="I199" s="77">
        <f>I198-I195</f>
        <v>0</v>
      </c>
      <c r="J199" s="79">
        <f>I199+J198-J195</f>
        <v>0</v>
      </c>
      <c r="K199" s="79">
        <f>J199+K198-K195</f>
        <v>-33783</v>
      </c>
      <c r="L199" s="79">
        <f>K199+L198-L195</f>
        <v>-58985</v>
      </c>
      <c r="M199" s="79">
        <f>L199+M198-M195</f>
        <v>4846</v>
      </c>
      <c r="N199" s="77">
        <f>I199+N198-N195</f>
        <v>4846</v>
      </c>
      <c r="O199" s="79">
        <f>N199+O198-O195</f>
        <v>-10751</v>
      </c>
      <c r="P199" s="79">
        <f>O199+P198-P195</f>
        <v>-37812</v>
      </c>
      <c r="Q199" s="79">
        <f>P199+Q198-Q195</f>
        <v>-65701</v>
      </c>
      <c r="R199" s="79">
        <f t="shared" ref="R199:S199" si="136">Q199+R198-R195</f>
        <v>-33604</v>
      </c>
      <c r="S199" s="79">
        <f t="shared" si="136"/>
        <v>22382</v>
      </c>
      <c r="T199" s="77">
        <f>N199+T198-T195</f>
        <v>22382</v>
      </c>
      <c r="U199" s="80">
        <f>U198-U195</f>
        <v>22382</v>
      </c>
      <c r="V199" s="79">
        <f>U199+V198-V195</f>
        <v>8697</v>
      </c>
      <c r="W199" s="79">
        <f>V199+W198-W195</f>
        <v>-3791</v>
      </c>
      <c r="X199" s="79">
        <f>W199+X198-X195</f>
        <v>70792</v>
      </c>
      <c r="Y199" s="79">
        <f>W199+Y198-Y195</f>
        <v>-19641</v>
      </c>
      <c r="Z199" s="77">
        <f>T199+Z198-Z195</f>
        <v>54942</v>
      </c>
      <c r="AA199" s="79">
        <f>Z199+AA198-AA195</f>
        <v>47863</v>
      </c>
      <c r="AB199" s="79">
        <f>AA199+AB198-AB195</f>
        <v>37472</v>
      </c>
      <c r="AC199" s="79">
        <f>AB199+AC198-AC195</f>
        <v>26842</v>
      </c>
      <c r="AD199" s="79">
        <f>AC199+AD198-AD195</f>
        <v>13337</v>
      </c>
      <c r="AE199" s="77">
        <f>Z199+AE198-AE195</f>
        <v>13337</v>
      </c>
      <c r="AF199" s="79">
        <f>AE199+AF198-AF195</f>
        <v>10757</v>
      </c>
      <c r="AG199" s="79">
        <f>AF199+AG198-AG195</f>
        <v>8609</v>
      </c>
      <c r="AH199" s="79">
        <f>AG199+AH198-AH195</f>
        <v>6463</v>
      </c>
      <c r="AI199" s="79">
        <f t="shared" ref="AI199:AJ199" si="137">AH199+AI198-AI195</f>
        <v>4317</v>
      </c>
      <c r="AJ199" s="79">
        <f t="shared" si="137"/>
        <v>4317</v>
      </c>
      <c r="AK199" s="77">
        <f>AE199+AK198-AK195</f>
        <v>4317</v>
      </c>
      <c r="AL199" s="80">
        <f>T199+AL198-AL195</f>
        <v>4317</v>
      </c>
      <c r="AN199" s="46">
        <f t="shared" si="132"/>
        <v>0</v>
      </c>
      <c r="AO199" s="46">
        <f t="shared" si="133"/>
        <v>0</v>
      </c>
    </row>
    <row r="200" spans="1:41" s="45" customFormat="1" ht="16" thickBot="1" x14ac:dyDescent="0.35">
      <c r="A200" s="67"/>
      <c r="B200" s="148" t="s">
        <v>9</v>
      </c>
      <c r="C200" s="77"/>
      <c r="D200" s="77"/>
      <c r="E200" s="82" t="e">
        <f>E199/(SUM(F195+H195+#REF!+G195)/20)*1000</f>
        <v>#REF!</v>
      </c>
      <c r="F200" s="82" t="e">
        <f>F199/(SUM(G195+#REF!+J195+H195)/20)*1000</f>
        <v>#REF!</v>
      </c>
      <c r="G200" s="82" t="e">
        <f>G199/(SUM(H195+K195+J195+#REF!)/20)*1000</f>
        <v>#REF!</v>
      </c>
      <c r="H200" s="82" t="e">
        <f>H199/(SUM(#REF!+J195+K195+L195)/20)*1000</f>
        <v>#REF!</v>
      </c>
      <c r="I200" s="83"/>
      <c r="J200" s="82">
        <f>J199/(SUM(K195+L195+M195+O195)/20)*1000</f>
        <v>0</v>
      </c>
      <c r="K200" s="82">
        <f>K199/(SUM(L195+M195+O195+P195)/20)*1000</f>
        <v>-6488.6823075224002</v>
      </c>
      <c r="L200" s="82">
        <f>L199/(SUM(M195+O195+P195+Q195)/20)*1000</f>
        <v>-11054.574759173882</v>
      </c>
      <c r="M200" s="82">
        <f>M199/(SUM(O195+P195+Q195+R195)/20)*1000</f>
        <v>984.45911630269165</v>
      </c>
      <c r="N200" s="83"/>
      <c r="O200" s="82">
        <f>O199/(SUM(P195+Q195+R195+S195)/20)*1000</f>
        <v>-2012.0336493024035</v>
      </c>
      <c r="P200" s="82" t="e">
        <f>P199/(SUM(Q195+R195+#REF!+S195)/20)*1000</f>
        <v>#REF!</v>
      </c>
      <c r="Q200" s="82" t="e">
        <f>Q199/(SUM(R195+S195+#REF!+#REF!)/20)*1000</f>
        <v>#REF!</v>
      </c>
      <c r="R200" s="82" t="e">
        <f>R199/(SUM(S195+#REF!+#REF!+#REF!)/20)*1000</f>
        <v>#REF!</v>
      </c>
      <c r="S200" s="82" t="e">
        <f>S199/(SUM(#REF!+#REF!+#REF!+#REF!)/20)*1000</f>
        <v>#REF!</v>
      </c>
      <c r="T200" s="83"/>
      <c r="U200" s="84"/>
      <c r="V200" s="82" t="e">
        <f>V199/(SUM(W195+Y195+#REF!+X195)/20)*1000</f>
        <v>#REF!</v>
      </c>
      <c r="W200" s="82" t="e">
        <f>W199/(SUM(X195+#REF!+AA195+Y195)/20)*1000</f>
        <v>#REF!</v>
      </c>
      <c r="X200" s="82" t="e">
        <f>X199/(SUM(Y195+AB195+AA195+#REF!)/20)*1000</f>
        <v>#REF!</v>
      </c>
      <c r="Y200" s="82" t="e">
        <f>Y199/(SUM(#REF!+AA195+AB195+AC195)/20)*1000</f>
        <v>#REF!</v>
      </c>
      <c r="Z200" s="83"/>
      <c r="AA200" s="82">
        <f>AA199/(SUM(AB195+AC195+AD195+AF195)/20)*1000</f>
        <v>25797.984153506171</v>
      </c>
      <c r="AB200" s="82">
        <f>AB199/(SUM(AC195+AD195+AF195+AG195)/20)*1000</f>
        <v>25965.422859716589</v>
      </c>
      <c r="AC200" s="82">
        <f>AC199/(SUM(AD195+AF195+AG195+AH195)/20)*1000</f>
        <v>26342.80386672555</v>
      </c>
      <c r="AD200" s="82">
        <f>AD199/(SUM(AF195+AG195+AH195+AI195)/20)*1000</f>
        <v>29572.062084257206</v>
      </c>
      <c r="AE200" s="83"/>
      <c r="AF200" s="82">
        <f>AF199/(SUM(AG195+AH195+AI195+AJ195)/20)*1000</f>
        <v>33406.832298136651</v>
      </c>
      <c r="AG200" s="82" t="e">
        <f>AG199/(SUM(AH195+AI195+#REF!+AJ195)/20)*1000</f>
        <v>#REF!</v>
      </c>
      <c r="AH200" s="82" t="e">
        <f>AH199/(SUM(AI195+AJ195+#REF!+#REF!)/20)*1000</f>
        <v>#REF!</v>
      </c>
      <c r="AI200" s="82" t="e">
        <f>AI199/(SUM(AJ195+#REF!+#REF!+#REF!)/20)*1000</f>
        <v>#REF!</v>
      </c>
      <c r="AJ200" s="82" t="e">
        <f>AJ199/(SUM(#REF!+#REF!+#REF!+#REF!)/20)*1000</f>
        <v>#REF!</v>
      </c>
      <c r="AK200" s="83"/>
      <c r="AL200" s="84"/>
      <c r="AN200" s="46">
        <f t="shared" si="132"/>
        <v>0</v>
      </c>
      <c r="AO200" s="46">
        <f t="shared" si="133"/>
        <v>0</v>
      </c>
    </row>
    <row r="201" spans="1:41" s="45" customFormat="1" ht="16" thickBot="1" x14ac:dyDescent="0.35">
      <c r="A201" s="156" t="s">
        <v>26</v>
      </c>
      <c r="B201" s="148" t="s">
        <v>5</v>
      </c>
      <c r="C201" s="77"/>
      <c r="D201" s="77"/>
      <c r="E201" s="79"/>
      <c r="F201" s="78"/>
      <c r="G201" s="78"/>
      <c r="H201" s="78"/>
      <c r="I201" s="77">
        <f>SUM(E201:H201)</f>
        <v>0</v>
      </c>
      <c r="J201" s="79"/>
      <c r="K201" s="79">
        <v>-2590</v>
      </c>
      <c r="L201" s="78">
        <v>90</v>
      </c>
      <c r="M201" s="79">
        <v>156</v>
      </c>
      <c r="N201" s="77">
        <f>SUM(J201:M201)</f>
        <v>-2344</v>
      </c>
      <c r="O201" s="79">
        <v>94</v>
      </c>
      <c r="P201" s="78">
        <v>163</v>
      </c>
      <c r="Q201" s="78">
        <v>163</v>
      </c>
      <c r="R201" s="78">
        <v>170</v>
      </c>
      <c r="S201" s="78">
        <v>147</v>
      </c>
      <c r="T201" s="77">
        <f>SUM(O201:S201)</f>
        <v>737</v>
      </c>
      <c r="U201" s="80">
        <f>T201+N201+I201+D205</f>
        <v>1395</v>
      </c>
      <c r="V201" s="79">
        <v>10</v>
      </c>
      <c r="W201" s="78">
        <v>10</v>
      </c>
      <c r="X201" s="78">
        <v>10</v>
      </c>
      <c r="Y201" s="78">
        <v>12</v>
      </c>
      <c r="Z201" s="77">
        <f>SUM(V201:Y201)</f>
        <v>42</v>
      </c>
      <c r="AA201" s="79">
        <v>5</v>
      </c>
      <c r="AB201" s="79">
        <v>7</v>
      </c>
      <c r="AC201" s="78">
        <v>7</v>
      </c>
      <c r="AD201" s="79">
        <v>9</v>
      </c>
      <c r="AE201" s="77">
        <f>SUM(AA201:AD201)</f>
        <v>28</v>
      </c>
      <c r="AF201" s="79">
        <v>0</v>
      </c>
      <c r="AG201" s="78">
        <v>0</v>
      </c>
      <c r="AH201" s="78">
        <v>0</v>
      </c>
      <c r="AI201" s="78">
        <v>0</v>
      </c>
      <c r="AJ201" s="78">
        <v>0</v>
      </c>
      <c r="AK201" s="77">
        <f>SUM(AF201:AJ201)</f>
        <v>0</v>
      </c>
      <c r="AL201" s="80">
        <f>AK201+AE201+Z201</f>
        <v>70</v>
      </c>
      <c r="AM201" s="45">
        <v>256</v>
      </c>
      <c r="AN201" s="46">
        <f t="shared" si="132"/>
        <v>357120</v>
      </c>
      <c r="AO201" s="46">
        <f t="shared" si="133"/>
        <v>17920</v>
      </c>
    </row>
    <row r="202" spans="1:41" s="45" customFormat="1" ht="16" thickBot="1" x14ac:dyDescent="0.35">
      <c r="A202" s="156"/>
      <c r="B202" s="148" t="s">
        <v>6</v>
      </c>
      <c r="C202" s="77"/>
      <c r="D202" s="77"/>
      <c r="E202" s="79"/>
      <c r="F202" s="78"/>
      <c r="G202" s="79"/>
      <c r="H202" s="78"/>
      <c r="I202" s="77"/>
      <c r="J202" s="79"/>
      <c r="K202" s="79">
        <v>0</v>
      </c>
      <c r="L202" s="78">
        <v>0</v>
      </c>
      <c r="M202" s="79">
        <v>700</v>
      </c>
      <c r="N202" s="77"/>
      <c r="O202" s="79">
        <v>0</v>
      </c>
      <c r="P202" s="78">
        <v>0</v>
      </c>
      <c r="Q202" s="79">
        <v>0</v>
      </c>
      <c r="R202" s="79">
        <v>740</v>
      </c>
      <c r="S202" s="79">
        <v>0</v>
      </c>
      <c r="T202" s="77"/>
      <c r="U202" s="80"/>
      <c r="V202" s="79">
        <v>0</v>
      </c>
      <c r="W202" s="78">
        <v>0</v>
      </c>
      <c r="X202" s="79">
        <v>0</v>
      </c>
      <c r="Y202" s="78">
        <v>0</v>
      </c>
      <c r="Z202" s="77"/>
      <c r="AA202" s="79">
        <v>0</v>
      </c>
      <c r="AB202" s="79">
        <v>0</v>
      </c>
      <c r="AC202" s="78">
        <v>0</v>
      </c>
      <c r="AD202" s="79">
        <v>0</v>
      </c>
      <c r="AE202" s="77"/>
      <c r="AF202" s="79">
        <v>0</v>
      </c>
      <c r="AG202" s="78">
        <v>0</v>
      </c>
      <c r="AH202" s="79">
        <v>0</v>
      </c>
      <c r="AI202" s="79">
        <v>0</v>
      </c>
      <c r="AJ202" s="79">
        <v>0</v>
      </c>
      <c r="AK202" s="77"/>
      <c r="AL202" s="80"/>
      <c r="AN202" s="46">
        <f t="shared" si="132"/>
        <v>0</v>
      </c>
      <c r="AO202" s="46">
        <f t="shared" si="133"/>
        <v>0</v>
      </c>
    </row>
    <row r="203" spans="1:41" s="45" customFormat="1" ht="16" thickBot="1" x14ac:dyDescent="0.35">
      <c r="A203" s="156"/>
      <c r="B203" s="148" t="s">
        <v>10</v>
      </c>
      <c r="C203" s="77">
        <v>0</v>
      </c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80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80"/>
      <c r="AN203" s="46">
        <f t="shared" si="132"/>
        <v>0</v>
      </c>
      <c r="AO203" s="46">
        <f t="shared" si="133"/>
        <v>0</v>
      </c>
    </row>
    <row r="204" spans="1:41" s="45" customFormat="1" ht="16" thickBot="1" x14ac:dyDescent="0.35">
      <c r="A204" s="156"/>
      <c r="B204" s="148" t="s">
        <v>7</v>
      </c>
      <c r="C204" s="77"/>
      <c r="D204" s="77"/>
      <c r="E204" s="79">
        <f>E203+E202</f>
        <v>0</v>
      </c>
      <c r="F204" s="79">
        <f>F203+F202</f>
        <v>0</v>
      </c>
      <c r="G204" s="79">
        <f t="shared" ref="G204" si="138">G203+G202</f>
        <v>0</v>
      </c>
      <c r="H204" s="79">
        <f>H203+H202</f>
        <v>0</v>
      </c>
      <c r="I204" s="77">
        <f>SUM(E204:H204)</f>
        <v>0</v>
      </c>
      <c r="J204" s="79">
        <f>J203+J202</f>
        <v>0</v>
      </c>
      <c r="K204" s="79">
        <f>K203+K202</f>
        <v>0</v>
      </c>
      <c r="L204" s="79">
        <f>L203+L202</f>
        <v>0</v>
      </c>
      <c r="M204" s="79">
        <f>M203+M202</f>
        <v>700</v>
      </c>
      <c r="N204" s="77">
        <f>SUM(J204:M204)</f>
        <v>700</v>
      </c>
      <c r="O204" s="79">
        <f>O203+O202</f>
        <v>0</v>
      </c>
      <c r="P204" s="79">
        <f>P203+P202</f>
        <v>0</v>
      </c>
      <c r="Q204" s="79">
        <f>Q203+Q202</f>
        <v>0</v>
      </c>
      <c r="R204" s="79">
        <f>R203+R202</f>
        <v>740</v>
      </c>
      <c r="S204" s="79">
        <f>S203+S202</f>
        <v>0</v>
      </c>
      <c r="T204" s="77">
        <f>SUM(O204:S204)</f>
        <v>740</v>
      </c>
      <c r="U204" s="80">
        <f>T204+N204+I204+D205</f>
        <v>4442</v>
      </c>
      <c r="V204" s="79">
        <f>V203+V202</f>
        <v>0</v>
      </c>
      <c r="W204" s="79">
        <f>W203+W202</f>
        <v>0</v>
      </c>
      <c r="X204" s="79">
        <f t="shared" ref="X204" si="139">X203+X202</f>
        <v>0</v>
      </c>
      <c r="Y204" s="79">
        <f>Y203+Y202</f>
        <v>0</v>
      </c>
      <c r="Z204" s="77">
        <f>SUM(V204:Y204)</f>
        <v>0</v>
      </c>
      <c r="AA204" s="79">
        <f>AA203+AA202</f>
        <v>0</v>
      </c>
      <c r="AB204" s="79">
        <f>AB203+AB202</f>
        <v>0</v>
      </c>
      <c r="AC204" s="79">
        <f>AC203+AC202</f>
        <v>0</v>
      </c>
      <c r="AD204" s="79">
        <f>AD203+AD202</f>
        <v>0</v>
      </c>
      <c r="AE204" s="77">
        <f>SUM(AA204:AD204)</f>
        <v>0</v>
      </c>
      <c r="AF204" s="79">
        <f>AF203+AF202</f>
        <v>0</v>
      </c>
      <c r="AG204" s="79">
        <f>AG203+AG202</f>
        <v>0</v>
      </c>
      <c r="AH204" s="79">
        <f>AH203+AH202</f>
        <v>0</v>
      </c>
      <c r="AI204" s="79">
        <f>AI203+AI202</f>
        <v>0</v>
      </c>
      <c r="AJ204" s="79">
        <f>AJ203+AJ202</f>
        <v>0</v>
      </c>
      <c r="AK204" s="77">
        <f>SUM(AF204:AJ204)</f>
        <v>0</v>
      </c>
      <c r="AL204" s="80">
        <f>AK204+AE204+Z204</f>
        <v>0</v>
      </c>
      <c r="AN204" s="46">
        <f t="shared" si="132"/>
        <v>0</v>
      </c>
      <c r="AO204" s="46">
        <f t="shared" si="133"/>
        <v>0</v>
      </c>
    </row>
    <row r="205" spans="1:41" s="45" customFormat="1" ht="16" thickBot="1" x14ac:dyDescent="0.35">
      <c r="A205" s="156"/>
      <c r="B205" s="148" t="s">
        <v>8</v>
      </c>
      <c r="C205" s="81">
        <v>2981</v>
      </c>
      <c r="D205" s="120">
        <v>3002</v>
      </c>
      <c r="E205" s="79">
        <f>E204-E201</f>
        <v>0</v>
      </c>
      <c r="F205" s="79">
        <f>E205+F204-F201</f>
        <v>0</v>
      </c>
      <c r="G205" s="79">
        <f>F205+G204-G201</f>
        <v>0</v>
      </c>
      <c r="H205" s="79">
        <f>F205+H204-H201</f>
        <v>0</v>
      </c>
      <c r="I205" s="77">
        <f>I204-I201</f>
        <v>0</v>
      </c>
      <c r="J205" s="79">
        <f>I205+J204-J201</f>
        <v>0</v>
      </c>
      <c r="K205" s="79">
        <f>J205+K204-K201</f>
        <v>2590</v>
      </c>
      <c r="L205" s="79">
        <f>K205+L204-L201</f>
        <v>2500</v>
      </c>
      <c r="M205" s="79">
        <f>L205+M204-M201</f>
        <v>3044</v>
      </c>
      <c r="N205" s="77">
        <f>I205+N204-N201</f>
        <v>3044</v>
      </c>
      <c r="O205" s="79">
        <f>N205+O204-O201</f>
        <v>2950</v>
      </c>
      <c r="P205" s="79">
        <f>O205+P204-P201</f>
        <v>2787</v>
      </c>
      <c r="Q205" s="79">
        <f>P205+Q204-Q201</f>
        <v>2624</v>
      </c>
      <c r="R205" s="79">
        <f t="shared" ref="R205:S205" si="140">Q205+R204-R201</f>
        <v>3194</v>
      </c>
      <c r="S205" s="79">
        <f t="shared" si="140"/>
        <v>3047</v>
      </c>
      <c r="T205" s="77">
        <f>N205+T204-T201</f>
        <v>3047</v>
      </c>
      <c r="U205" s="80">
        <f>U204-U201</f>
        <v>3047</v>
      </c>
      <c r="V205" s="79">
        <f>U205+V204-V201</f>
        <v>3037</v>
      </c>
      <c r="W205" s="79">
        <f>V205+W204-W201</f>
        <v>3027</v>
      </c>
      <c r="X205" s="79">
        <f>W205+X204-X201</f>
        <v>3017</v>
      </c>
      <c r="Y205" s="79">
        <f>W205+Y204-Y201</f>
        <v>3015</v>
      </c>
      <c r="Z205" s="77">
        <f>T205+Z204-Z201</f>
        <v>3005</v>
      </c>
      <c r="AA205" s="79">
        <f>Z205+AA204-AA201</f>
        <v>3000</v>
      </c>
      <c r="AB205" s="79">
        <f>AA205+AB204-AB201</f>
        <v>2993</v>
      </c>
      <c r="AC205" s="79">
        <f>AB205+AC204-AC201</f>
        <v>2986</v>
      </c>
      <c r="AD205" s="79">
        <f>AC205+AD204-AD201</f>
        <v>2977</v>
      </c>
      <c r="AE205" s="77">
        <f>Z205+AE204-AE201</f>
        <v>2977</v>
      </c>
      <c r="AF205" s="79">
        <f>AE205+AF204-AF201</f>
        <v>2977</v>
      </c>
      <c r="AG205" s="79">
        <f>AF205+AG204-AG201</f>
        <v>2977</v>
      </c>
      <c r="AH205" s="79">
        <f>AG205+AH204-AH201</f>
        <v>2977</v>
      </c>
      <c r="AI205" s="79">
        <f t="shared" ref="AI205:AJ205" si="141">AH205+AI204-AI201</f>
        <v>2977</v>
      </c>
      <c r="AJ205" s="79">
        <f t="shared" si="141"/>
        <v>2977</v>
      </c>
      <c r="AK205" s="77">
        <f>AE205+AK204-AK201</f>
        <v>2977</v>
      </c>
      <c r="AL205" s="80">
        <f>T205+AL204-AL201</f>
        <v>2977</v>
      </c>
      <c r="AN205" s="46">
        <f t="shared" si="132"/>
        <v>0</v>
      </c>
      <c r="AO205" s="46">
        <f t="shared" si="133"/>
        <v>0</v>
      </c>
    </row>
    <row r="206" spans="1:41" s="45" customFormat="1" ht="16" thickBot="1" x14ac:dyDescent="0.35">
      <c r="A206" s="67"/>
      <c r="B206" s="148" t="s">
        <v>9</v>
      </c>
      <c r="C206" s="77"/>
      <c r="D206" s="77"/>
      <c r="E206" s="82" t="e">
        <f>E205/(SUM(F201+H201+#REF!+G201)/20)*1000</f>
        <v>#REF!</v>
      </c>
      <c r="F206" s="82" t="e">
        <f>F205/(SUM(G201+#REF!+J201+H201)/20)*1000</f>
        <v>#REF!</v>
      </c>
      <c r="G206" s="82" t="e">
        <f>G205/(SUM(H201+K201+J201+#REF!)/20)*1000</f>
        <v>#REF!</v>
      </c>
      <c r="H206" s="82" t="e">
        <f>H205/(SUM(#REF!+J201+K201+L201)/20)*1000</f>
        <v>#REF!</v>
      </c>
      <c r="I206" s="83"/>
      <c r="J206" s="82">
        <f>J205/(SUM(K201+L201+M201+O201)/20)*1000</f>
        <v>0</v>
      </c>
      <c r="K206" s="82">
        <f>K205/(SUM(L201+M201+O201+P201)/20)*1000</f>
        <v>102982.10735586481</v>
      </c>
      <c r="L206" s="82">
        <f>L205/(SUM(M201+O201+P201+Q201)/20)*1000</f>
        <v>86805.555555555562</v>
      </c>
      <c r="M206" s="82">
        <f>M205/(SUM(O201+P201+Q201+R201)/20)*1000</f>
        <v>103186.44067796611</v>
      </c>
      <c r="N206" s="83"/>
      <c r="O206" s="82">
        <f>O205/(SUM(P201+Q201+R201+S201)/20)*1000</f>
        <v>91757.387247278384</v>
      </c>
      <c r="P206" s="82" t="e">
        <f>P205/(SUM(Q201+R201+#REF!+S201)/20)*1000</f>
        <v>#REF!</v>
      </c>
      <c r="Q206" s="82" t="e">
        <f>Q205/(SUM(R201+S201+#REF!+#REF!)/20)*1000</f>
        <v>#REF!</v>
      </c>
      <c r="R206" s="82" t="e">
        <f>R205/(SUM(S201+#REF!+#REF!+#REF!)/20)*1000</f>
        <v>#REF!</v>
      </c>
      <c r="S206" s="82" t="e">
        <f>S205/(SUM(#REF!+#REF!+#REF!+#REF!)/20)*1000</f>
        <v>#REF!</v>
      </c>
      <c r="T206" s="83"/>
      <c r="U206" s="84"/>
      <c r="V206" s="82" t="e">
        <f>V205/(SUM(W201+Y201+#REF!+X201)/20)*1000</f>
        <v>#REF!</v>
      </c>
      <c r="W206" s="82" t="e">
        <f>W205/(SUM(X201+#REF!+AA201+Y201)/20)*1000</f>
        <v>#REF!</v>
      </c>
      <c r="X206" s="82" t="e">
        <f>X205/(SUM(Y201+AB201+AA201+#REF!)/20)*1000</f>
        <v>#REF!</v>
      </c>
      <c r="Y206" s="82" t="e">
        <f>Y205/(SUM(#REF!+AA201+AB201+AC201)/20)*1000</f>
        <v>#REF!</v>
      </c>
      <c r="Z206" s="83"/>
      <c r="AA206" s="82">
        <f>AA205/(SUM(AB201+AC201+AD201+AF201)/20)*1000</f>
        <v>2608695.6521739135</v>
      </c>
      <c r="AB206" s="82">
        <f>AB205/(SUM(AC201+AD201+AF201+AG201)/20)*1000</f>
        <v>3741250</v>
      </c>
      <c r="AC206" s="82">
        <f>AC205/(SUM(AD201+AF201+AG201+AH201)/20)*1000</f>
        <v>6635555.555555556</v>
      </c>
      <c r="AD206" s="82" t="e">
        <f>AD205/(SUM(AF201+AG201+AH201+AI201)/20)*1000</f>
        <v>#DIV/0!</v>
      </c>
      <c r="AE206" s="83"/>
      <c r="AF206" s="82" t="e">
        <f>AF205/(SUM(AG201+AH201+AI201+AJ201)/20)*1000</f>
        <v>#DIV/0!</v>
      </c>
      <c r="AG206" s="82" t="e">
        <f>AG205/(SUM(AH201+AI201+#REF!+AJ201)/20)*1000</f>
        <v>#REF!</v>
      </c>
      <c r="AH206" s="82" t="e">
        <f>AH205/(SUM(AI201+AJ201+#REF!+#REF!)/20)*1000</f>
        <v>#REF!</v>
      </c>
      <c r="AI206" s="82" t="e">
        <f>AI205/(SUM(AJ201+#REF!+#REF!+#REF!)/20)*1000</f>
        <v>#REF!</v>
      </c>
      <c r="AJ206" s="82" t="e">
        <f>AJ205/(SUM(#REF!+#REF!+#REF!+#REF!)/20)*1000</f>
        <v>#REF!</v>
      </c>
      <c r="AK206" s="83"/>
      <c r="AL206" s="84"/>
      <c r="AN206" s="46">
        <f t="shared" si="132"/>
        <v>0</v>
      </c>
      <c r="AO206" s="46">
        <f t="shared" si="133"/>
        <v>0</v>
      </c>
    </row>
    <row r="207" spans="1:41" s="45" customFormat="1" ht="16" thickBot="1" x14ac:dyDescent="0.35">
      <c r="A207" s="156" t="s">
        <v>60</v>
      </c>
      <c r="B207" s="148" t="s">
        <v>5</v>
      </c>
      <c r="C207" s="77"/>
      <c r="D207" s="77"/>
      <c r="E207" s="79"/>
      <c r="F207" s="78"/>
      <c r="G207" s="78">
        <v>3000</v>
      </c>
      <c r="H207" s="78">
        <v>1900</v>
      </c>
      <c r="I207" s="77">
        <f>SUM(E207:H207)</f>
        <v>4900</v>
      </c>
      <c r="J207" s="78"/>
      <c r="K207" s="79">
        <v>-108</v>
      </c>
      <c r="L207" s="78">
        <v>143</v>
      </c>
      <c r="M207" s="79">
        <v>254</v>
      </c>
      <c r="N207" s="77">
        <f>SUM(J207:M207)</f>
        <v>289</v>
      </c>
      <c r="O207" s="79">
        <v>156</v>
      </c>
      <c r="P207" s="78">
        <v>274</v>
      </c>
      <c r="Q207" s="78">
        <v>272</v>
      </c>
      <c r="R207" s="78">
        <v>284</v>
      </c>
      <c r="S207" s="78">
        <v>246</v>
      </c>
      <c r="T207" s="77">
        <f>SUM(O207:S207)</f>
        <v>1232</v>
      </c>
      <c r="U207" s="80">
        <f>T207+N207+I207+D211</f>
        <v>16754</v>
      </c>
      <c r="V207" s="79">
        <v>16</v>
      </c>
      <c r="W207" s="78">
        <v>14</v>
      </c>
      <c r="X207" s="78">
        <v>14</v>
      </c>
      <c r="Y207" s="78">
        <v>18</v>
      </c>
      <c r="Z207" s="77">
        <f>SUM(V207:Y207)</f>
        <v>62</v>
      </c>
      <c r="AA207" s="78">
        <v>8</v>
      </c>
      <c r="AB207" s="79">
        <v>10</v>
      </c>
      <c r="AC207" s="78">
        <v>10</v>
      </c>
      <c r="AD207" s="79">
        <v>12</v>
      </c>
      <c r="AE207" s="77">
        <f>SUM(AA207:AD207)</f>
        <v>40</v>
      </c>
      <c r="AF207" s="79">
        <v>0</v>
      </c>
      <c r="AG207" s="78">
        <v>0</v>
      </c>
      <c r="AH207" s="78">
        <v>0</v>
      </c>
      <c r="AI207" s="78">
        <v>0</v>
      </c>
      <c r="AJ207" s="78">
        <v>0</v>
      </c>
      <c r="AK207" s="77">
        <f>SUM(AF207:AJ207)</f>
        <v>0</v>
      </c>
      <c r="AL207" s="80">
        <f>AK207+AE207+Z207</f>
        <v>102</v>
      </c>
      <c r="AM207" s="45">
        <v>256</v>
      </c>
      <c r="AN207" s="46">
        <f t="shared" si="132"/>
        <v>4289024</v>
      </c>
      <c r="AO207" s="46">
        <f t="shared" si="133"/>
        <v>26112</v>
      </c>
    </row>
    <row r="208" spans="1:41" s="45" customFormat="1" ht="16" thickBot="1" x14ac:dyDescent="0.35">
      <c r="A208" s="156"/>
      <c r="B208" s="148" t="s">
        <v>6</v>
      </c>
      <c r="C208" s="77"/>
      <c r="D208" s="77"/>
      <c r="E208" s="79"/>
      <c r="F208" s="79"/>
      <c r="G208" s="79">
        <v>3000</v>
      </c>
      <c r="H208" s="78">
        <v>1900</v>
      </c>
      <c r="I208" s="77"/>
      <c r="J208" s="79"/>
      <c r="K208" s="79">
        <v>500</v>
      </c>
      <c r="L208" s="79">
        <v>0</v>
      </c>
      <c r="M208" s="79">
        <v>2000</v>
      </c>
      <c r="N208" s="77"/>
      <c r="O208" s="79">
        <v>0</v>
      </c>
      <c r="P208" s="79">
        <v>0</v>
      </c>
      <c r="Q208" s="79">
        <v>0</v>
      </c>
      <c r="R208" s="79">
        <v>2000</v>
      </c>
      <c r="S208" s="79">
        <v>2000</v>
      </c>
      <c r="T208" s="77"/>
      <c r="U208" s="80"/>
      <c r="V208" s="79">
        <v>0</v>
      </c>
      <c r="W208" s="79">
        <v>0</v>
      </c>
      <c r="X208" s="79">
        <v>0</v>
      </c>
      <c r="Y208" s="78">
        <v>0</v>
      </c>
      <c r="Z208" s="77"/>
      <c r="AA208" s="79">
        <v>0</v>
      </c>
      <c r="AB208" s="79">
        <v>0</v>
      </c>
      <c r="AC208" s="79">
        <v>0</v>
      </c>
      <c r="AD208" s="79">
        <v>0</v>
      </c>
      <c r="AE208" s="77"/>
      <c r="AF208" s="79">
        <v>0</v>
      </c>
      <c r="AG208" s="79">
        <v>0</v>
      </c>
      <c r="AH208" s="79">
        <v>0</v>
      </c>
      <c r="AI208" s="79">
        <v>0</v>
      </c>
      <c r="AJ208" s="79">
        <v>0</v>
      </c>
      <c r="AK208" s="77"/>
      <c r="AL208" s="80"/>
      <c r="AN208" s="46">
        <f t="shared" si="132"/>
        <v>0</v>
      </c>
      <c r="AO208" s="46">
        <f t="shared" si="133"/>
        <v>0</v>
      </c>
    </row>
    <row r="209" spans="1:41" s="45" customFormat="1" ht="16" thickBot="1" x14ac:dyDescent="0.35">
      <c r="A209" s="156"/>
      <c r="B209" s="148" t="s">
        <v>10</v>
      </c>
      <c r="C209" s="77">
        <v>0</v>
      </c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80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80"/>
      <c r="AN209" s="46">
        <f t="shared" si="132"/>
        <v>0</v>
      </c>
      <c r="AO209" s="46">
        <f t="shared" si="133"/>
        <v>0</v>
      </c>
    </row>
    <row r="210" spans="1:41" s="45" customFormat="1" ht="16" thickBot="1" x14ac:dyDescent="0.35">
      <c r="A210" s="156"/>
      <c r="B210" s="148" t="s">
        <v>7</v>
      </c>
      <c r="C210" s="77"/>
      <c r="D210" s="77"/>
      <c r="E210" s="79">
        <f>E209+E208</f>
        <v>0</v>
      </c>
      <c r="F210" s="79">
        <f>F209+F208</f>
        <v>0</v>
      </c>
      <c r="G210" s="79">
        <f t="shared" ref="G210" si="142">G209+G208</f>
        <v>3000</v>
      </c>
      <c r="H210" s="79">
        <f>H209+H208</f>
        <v>1900</v>
      </c>
      <c r="I210" s="77">
        <f>SUM(E210:H210)</f>
        <v>4900</v>
      </c>
      <c r="J210" s="79">
        <f>J209+J208</f>
        <v>0</v>
      </c>
      <c r="K210" s="79">
        <f>K209+K208</f>
        <v>500</v>
      </c>
      <c r="L210" s="79">
        <f>L209+L208</f>
        <v>0</v>
      </c>
      <c r="M210" s="79">
        <f>M209+M208</f>
        <v>2000</v>
      </c>
      <c r="N210" s="77">
        <f>SUM(J210:M210)</f>
        <v>2500</v>
      </c>
      <c r="O210" s="79">
        <f>O209+O208</f>
        <v>0</v>
      </c>
      <c r="P210" s="79">
        <f>P209+P208</f>
        <v>0</v>
      </c>
      <c r="Q210" s="79">
        <f>Q209+Q208</f>
        <v>0</v>
      </c>
      <c r="R210" s="79">
        <f>R209+R208</f>
        <v>2000</v>
      </c>
      <c r="S210" s="79">
        <f>S209+S208</f>
        <v>2000</v>
      </c>
      <c r="T210" s="77">
        <f>SUM(O210:S210)</f>
        <v>4000</v>
      </c>
      <c r="U210" s="80">
        <f>T210+N210+I210+D211</f>
        <v>21733</v>
      </c>
      <c r="V210" s="79">
        <f>V209+V208</f>
        <v>0</v>
      </c>
      <c r="W210" s="79">
        <f>W209+W208</f>
        <v>0</v>
      </c>
      <c r="X210" s="79">
        <f t="shared" ref="X210" si="143">X209+X208</f>
        <v>0</v>
      </c>
      <c r="Y210" s="79">
        <f>Y209+Y208</f>
        <v>0</v>
      </c>
      <c r="Z210" s="77">
        <f>SUM(V210:Y210)</f>
        <v>0</v>
      </c>
      <c r="AA210" s="79">
        <f>AA209+AA208</f>
        <v>0</v>
      </c>
      <c r="AB210" s="79">
        <f>AB209+AB208</f>
        <v>0</v>
      </c>
      <c r="AC210" s="79">
        <f>AC209+AC208</f>
        <v>0</v>
      </c>
      <c r="AD210" s="79">
        <f>AD209+AD208</f>
        <v>0</v>
      </c>
      <c r="AE210" s="77">
        <f>SUM(AA210:AD210)</f>
        <v>0</v>
      </c>
      <c r="AF210" s="79">
        <f>AF209+AF208</f>
        <v>0</v>
      </c>
      <c r="AG210" s="79">
        <f>AG209+AG208</f>
        <v>0</v>
      </c>
      <c r="AH210" s="79">
        <f>AH209+AH208</f>
        <v>0</v>
      </c>
      <c r="AI210" s="79">
        <f>AI209+AI208</f>
        <v>0</v>
      </c>
      <c r="AJ210" s="79">
        <f>AJ209+AJ208</f>
        <v>0</v>
      </c>
      <c r="AK210" s="77">
        <f>SUM(AF210:AJ210)</f>
        <v>0</v>
      </c>
      <c r="AL210" s="80">
        <f>AK210+AE210+Z210</f>
        <v>0</v>
      </c>
      <c r="AN210" s="46">
        <f t="shared" si="132"/>
        <v>0</v>
      </c>
      <c r="AO210" s="46">
        <f t="shared" si="133"/>
        <v>0</v>
      </c>
    </row>
    <row r="211" spans="1:41" s="45" customFormat="1" ht="16" thickBot="1" x14ac:dyDescent="0.35">
      <c r="A211" s="156"/>
      <c r="B211" s="148" t="s">
        <v>8</v>
      </c>
      <c r="C211" s="81">
        <v>1686</v>
      </c>
      <c r="D211" s="120">
        <v>10333</v>
      </c>
      <c r="E211" s="79">
        <f>E210-E207</f>
        <v>0</v>
      </c>
      <c r="F211" s="79">
        <f>E211+F210-F207</f>
        <v>0</v>
      </c>
      <c r="G211" s="79">
        <f>F211+G210-G207</f>
        <v>0</v>
      </c>
      <c r="H211" s="79">
        <f>F211+H210-H207</f>
        <v>0</v>
      </c>
      <c r="I211" s="77">
        <f>I210-I207</f>
        <v>0</v>
      </c>
      <c r="J211" s="79">
        <f>I211+J210-J207</f>
        <v>0</v>
      </c>
      <c r="K211" s="79">
        <f>J211+K210-K207</f>
        <v>608</v>
      </c>
      <c r="L211" s="79">
        <f>K211+L210-L207</f>
        <v>465</v>
      </c>
      <c r="M211" s="79">
        <f>L211+M210-M207</f>
        <v>2211</v>
      </c>
      <c r="N211" s="77">
        <f>I211+N210-N207</f>
        <v>2211</v>
      </c>
      <c r="O211" s="79">
        <f>N211+O210-O207</f>
        <v>2055</v>
      </c>
      <c r="P211" s="79">
        <f>O211+P210-P207</f>
        <v>1781</v>
      </c>
      <c r="Q211" s="79">
        <f>P211+Q210-Q207</f>
        <v>1509</v>
      </c>
      <c r="R211" s="79">
        <f t="shared" ref="R211:S211" si="144">Q211+R210-R207</f>
        <v>3225</v>
      </c>
      <c r="S211" s="79">
        <f t="shared" si="144"/>
        <v>4979</v>
      </c>
      <c r="T211" s="77">
        <f>N211+T210-T207</f>
        <v>4979</v>
      </c>
      <c r="U211" s="80">
        <f>U210-U207</f>
        <v>4979</v>
      </c>
      <c r="V211" s="79">
        <f>U211+V210-V207</f>
        <v>4963</v>
      </c>
      <c r="W211" s="79">
        <f>V211+W210-W207</f>
        <v>4949</v>
      </c>
      <c r="X211" s="79">
        <f>W211+X210-X207</f>
        <v>4935</v>
      </c>
      <c r="Y211" s="79">
        <f>W211+Y210-Y207</f>
        <v>4931</v>
      </c>
      <c r="Z211" s="77">
        <f>T211+Z210-Z207</f>
        <v>4917</v>
      </c>
      <c r="AA211" s="79">
        <f>Z211+AA210-AA207</f>
        <v>4909</v>
      </c>
      <c r="AB211" s="79">
        <f>AA211+AB210-AB207</f>
        <v>4899</v>
      </c>
      <c r="AC211" s="79">
        <f>AB211+AC210-AC207</f>
        <v>4889</v>
      </c>
      <c r="AD211" s="79">
        <f>AC211+AD210-AD207</f>
        <v>4877</v>
      </c>
      <c r="AE211" s="77">
        <f>Z211+AE210-AE207</f>
        <v>4877</v>
      </c>
      <c r="AF211" s="79">
        <f>AE211+AF210-AF207</f>
        <v>4877</v>
      </c>
      <c r="AG211" s="79">
        <f>AF211+AG210-AG207</f>
        <v>4877</v>
      </c>
      <c r="AH211" s="79">
        <f>AG211+AH210-AH207</f>
        <v>4877</v>
      </c>
      <c r="AI211" s="79">
        <f t="shared" ref="AI211:AJ211" si="145">AH211+AI210-AI207</f>
        <v>4877</v>
      </c>
      <c r="AJ211" s="79">
        <f t="shared" si="145"/>
        <v>4877</v>
      </c>
      <c r="AK211" s="77">
        <f>AE211+AK210-AK207</f>
        <v>4877</v>
      </c>
      <c r="AL211" s="80">
        <f>T211+AL210-AL207</f>
        <v>4877</v>
      </c>
      <c r="AN211" s="46">
        <f t="shared" si="132"/>
        <v>0</v>
      </c>
      <c r="AO211" s="46">
        <f t="shared" si="133"/>
        <v>0</v>
      </c>
    </row>
    <row r="212" spans="1:41" s="45" customFormat="1" ht="16" thickBot="1" x14ac:dyDescent="0.35">
      <c r="A212" s="67"/>
      <c r="B212" s="148" t="s">
        <v>9</v>
      </c>
      <c r="C212" s="77"/>
      <c r="D212" s="77"/>
      <c r="E212" s="82" t="e">
        <f>E211/(SUM(F207+H207+#REF!+G207)/20)*1000</f>
        <v>#REF!</v>
      </c>
      <c r="F212" s="82" t="e">
        <f>F211/(SUM(G207+#REF!+J207+H207)/20)*1000</f>
        <v>#REF!</v>
      </c>
      <c r="G212" s="82" t="e">
        <f>G211/(SUM(H207+K207+J207+#REF!)/20)*1000</f>
        <v>#REF!</v>
      </c>
      <c r="H212" s="82" t="e">
        <f>H211/(SUM(#REF!+J207+K207+L207)/20)*1000</f>
        <v>#REF!</v>
      </c>
      <c r="I212" s="83"/>
      <c r="J212" s="82">
        <f>J211/(SUM(K207+L207+M207+O207)/20)*1000</f>
        <v>0</v>
      </c>
      <c r="K212" s="82">
        <f>K211/(SUM(L207+M207+O207+P207)/20)*1000</f>
        <v>14703.748488512696</v>
      </c>
      <c r="L212" s="82">
        <f>L211/(SUM(M207+O207+P207+Q207)/20)*1000</f>
        <v>9728.0334728033486</v>
      </c>
      <c r="M212" s="82">
        <f>M211/(SUM(O207+P207+Q207+R207)/20)*1000</f>
        <v>44847.87018255578</v>
      </c>
      <c r="N212" s="83"/>
      <c r="O212" s="82">
        <f>O211/(SUM(P207+Q207+R207+S207)/20)*1000</f>
        <v>38197.026022304832</v>
      </c>
      <c r="P212" s="82" t="e">
        <f>P211/(SUM(Q207+R207+#REF!+S207)/20)*1000</f>
        <v>#REF!</v>
      </c>
      <c r="Q212" s="82" t="e">
        <f>Q211/(SUM(R207+S207+#REF!+#REF!)/20)*1000</f>
        <v>#REF!</v>
      </c>
      <c r="R212" s="82" t="e">
        <f>R211/(SUM(S207+#REF!+#REF!+#REF!)/20)*1000</f>
        <v>#REF!</v>
      </c>
      <c r="S212" s="82" t="e">
        <f>S211/(SUM(#REF!+#REF!+#REF!+#REF!)/20)*1000</f>
        <v>#REF!</v>
      </c>
      <c r="T212" s="83"/>
      <c r="U212" s="84"/>
      <c r="V212" s="82" t="e">
        <f>V211/(SUM(W207+Y207+#REF!+X207)/20)*1000</f>
        <v>#REF!</v>
      </c>
      <c r="W212" s="82" t="e">
        <f>W211/(SUM(X207+#REF!+AA207+Y207)/20)*1000</f>
        <v>#REF!</v>
      </c>
      <c r="X212" s="82" t="e">
        <f>X211/(SUM(Y207+AB207+AA207+#REF!)/20)*1000</f>
        <v>#REF!</v>
      </c>
      <c r="Y212" s="82" t="e">
        <f>Y211/(SUM(#REF!+AA207+AB207+AC207)/20)*1000</f>
        <v>#REF!</v>
      </c>
      <c r="Z212" s="83"/>
      <c r="AA212" s="82">
        <f>AA211/(SUM(AB207+AC207+AD207+AF207)/20)*1000</f>
        <v>3068125</v>
      </c>
      <c r="AB212" s="82">
        <f>AB211/(SUM(AC207+AD207+AF207+AG207)/20)*1000</f>
        <v>4453636.3636363633</v>
      </c>
      <c r="AC212" s="82">
        <f>AC211/(SUM(AD207+AF207+AG207+AH207)/20)*1000</f>
        <v>8148333.333333334</v>
      </c>
      <c r="AD212" s="82" t="e">
        <f>AD211/(SUM(AF207+AG207+AH207+AI207)/20)*1000</f>
        <v>#DIV/0!</v>
      </c>
      <c r="AE212" s="83"/>
      <c r="AF212" s="82" t="e">
        <f>AF211/(SUM(AG207+AH207+AI207+AJ207)/20)*1000</f>
        <v>#DIV/0!</v>
      </c>
      <c r="AG212" s="82" t="e">
        <f>AG211/(SUM(AH207+AI207+#REF!+AJ207)/20)*1000</f>
        <v>#REF!</v>
      </c>
      <c r="AH212" s="82" t="e">
        <f>AH211/(SUM(AI207+AJ207+#REF!+#REF!)/20)*1000</f>
        <v>#REF!</v>
      </c>
      <c r="AI212" s="82" t="e">
        <f>AI211/(SUM(AJ207+#REF!+#REF!+#REF!)/20)*1000</f>
        <v>#REF!</v>
      </c>
      <c r="AJ212" s="82" t="e">
        <f>AJ211/(SUM(#REF!+#REF!+#REF!+#REF!)/20)*1000</f>
        <v>#REF!</v>
      </c>
      <c r="AK212" s="83"/>
      <c r="AL212" s="84"/>
      <c r="AN212" s="46">
        <f t="shared" si="132"/>
        <v>0</v>
      </c>
      <c r="AO212" s="46">
        <f t="shared" si="133"/>
        <v>0</v>
      </c>
    </row>
    <row r="213" spans="1:41" s="45" customFormat="1" ht="16" thickBot="1" x14ac:dyDescent="0.35">
      <c r="A213" s="156" t="s">
        <v>77</v>
      </c>
      <c r="B213" s="148" t="s">
        <v>5</v>
      </c>
      <c r="C213" s="77"/>
      <c r="D213" s="77"/>
      <c r="E213" s="79"/>
      <c r="F213" s="78">
        <v>1000</v>
      </c>
      <c r="G213" s="79">
        <v>8000</v>
      </c>
      <c r="H213" s="79">
        <v>2500</v>
      </c>
      <c r="I213" s="77">
        <f>SUM(E213:H213)</f>
        <v>11500</v>
      </c>
      <c r="J213" s="78"/>
      <c r="K213" s="79">
        <v>2532</v>
      </c>
      <c r="L213" s="78">
        <v>2244</v>
      </c>
      <c r="M213" s="79">
        <v>3200</v>
      </c>
      <c r="N213" s="77">
        <f>SUM(J213:M213)</f>
        <v>7976</v>
      </c>
      <c r="O213" s="79">
        <v>1154</v>
      </c>
      <c r="P213" s="78">
        <v>2017</v>
      </c>
      <c r="Q213" s="78">
        <v>2020</v>
      </c>
      <c r="R213" s="78">
        <v>2020</v>
      </c>
      <c r="S213" s="78">
        <v>1734</v>
      </c>
      <c r="T213" s="77">
        <f>SUM(O213:S213)</f>
        <v>8945</v>
      </c>
      <c r="U213" s="80">
        <f>T213+N213+I213+D217</f>
        <v>37594</v>
      </c>
      <c r="V213" s="79">
        <v>1440</v>
      </c>
      <c r="W213" s="78">
        <v>1260</v>
      </c>
      <c r="X213" s="79">
        <v>1260</v>
      </c>
      <c r="Y213" s="79">
        <v>1617</v>
      </c>
      <c r="Z213" s="77">
        <f>SUM(V213:Y213)</f>
        <v>5577</v>
      </c>
      <c r="AA213" s="78">
        <v>566</v>
      </c>
      <c r="AB213" s="79">
        <v>791</v>
      </c>
      <c r="AC213" s="78">
        <v>791</v>
      </c>
      <c r="AD213" s="79">
        <v>1009</v>
      </c>
      <c r="AE213" s="77">
        <f>SUM(AA213:AD213)</f>
        <v>3157</v>
      </c>
      <c r="AF213" s="79">
        <v>3</v>
      </c>
      <c r="AG213" s="78">
        <v>3</v>
      </c>
      <c r="AH213" s="78">
        <v>3</v>
      </c>
      <c r="AI213" s="78">
        <v>3</v>
      </c>
      <c r="AJ213" s="78">
        <v>0</v>
      </c>
      <c r="AK213" s="77">
        <f>SUM(AF213:AJ213)</f>
        <v>12</v>
      </c>
      <c r="AL213" s="80">
        <f>AK213+AE213+Z213</f>
        <v>8746</v>
      </c>
      <c r="AM213" s="45">
        <v>64</v>
      </c>
      <c r="AN213" s="46">
        <f t="shared" si="132"/>
        <v>2406016</v>
      </c>
      <c r="AO213" s="46">
        <f t="shared" si="133"/>
        <v>559744</v>
      </c>
    </row>
    <row r="214" spans="1:41" s="45" customFormat="1" ht="16" thickBot="1" x14ac:dyDescent="0.35">
      <c r="A214" s="156"/>
      <c r="B214" s="148" t="s">
        <v>6</v>
      </c>
      <c r="C214" s="77"/>
      <c r="D214" s="77"/>
      <c r="E214" s="79"/>
      <c r="F214" s="79">
        <v>1000</v>
      </c>
      <c r="G214" s="79">
        <v>8000</v>
      </c>
      <c r="H214" s="79">
        <v>2500</v>
      </c>
      <c r="I214" s="77"/>
      <c r="J214" s="79"/>
      <c r="K214" s="79">
        <v>0</v>
      </c>
      <c r="L214" s="79">
        <v>0</v>
      </c>
      <c r="M214" s="79">
        <v>11000</v>
      </c>
      <c r="N214" s="77"/>
      <c r="O214" s="79">
        <v>0</v>
      </c>
      <c r="P214" s="79">
        <v>0</v>
      </c>
      <c r="Q214" s="79">
        <v>0</v>
      </c>
      <c r="R214" s="79">
        <v>5000</v>
      </c>
      <c r="S214" s="79">
        <v>5200</v>
      </c>
      <c r="T214" s="77"/>
      <c r="U214" s="80"/>
      <c r="V214" s="79">
        <v>0</v>
      </c>
      <c r="W214" s="79">
        <v>0</v>
      </c>
      <c r="X214" s="79">
        <v>6000</v>
      </c>
      <c r="Y214" s="79">
        <v>0</v>
      </c>
      <c r="Z214" s="77"/>
      <c r="AA214" s="79">
        <v>0</v>
      </c>
      <c r="AB214" s="79">
        <v>0</v>
      </c>
      <c r="AC214" s="79">
        <v>0</v>
      </c>
      <c r="AD214" s="79">
        <v>0</v>
      </c>
      <c r="AE214" s="77"/>
      <c r="AF214" s="79">
        <v>0</v>
      </c>
      <c r="AG214" s="79">
        <v>0</v>
      </c>
      <c r="AH214" s="79">
        <v>0</v>
      </c>
      <c r="AI214" s="79">
        <v>0</v>
      </c>
      <c r="AJ214" s="79">
        <v>0</v>
      </c>
      <c r="AK214" s="77"/>
      <c r="AL214" s="80"/>
      <c r="AN214" s="46">
        <f t="shared" si="132"/>
        <v>0</v>
      </c>
      <c r="AO214" s="46">
        <f t="shared" si="133"/>
        <v>0</v>
      </c>
    </row>
    <row r="215" spans="1:41" s="45" customFormat="1" ht="16" thickBot="1" x14ac:dyDescent="0.35">
      <c r="A215" s="156"/>
      <c r="B215" s="148" t="s">
        <v>10</v>
      </c>
      <c r="C215" s="77">
        <v>0</v>
      </c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80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80"/>
      <c r="AN215" s="46">
        <f t="shared" si="132"/>
        <v>0</v>
      </c>
      <c r="AO215" s="46">
        <f t="shared" si="133"/>
        <v>0</v>
      </c>
    </row>
    <row r="216" spans="1:41" s="45" customFormat="1" ht="16" thickBot="1" x14ac:dyDescent="0.35">
      <c r="A216" s="156"/>
      <c r="B216" s="148" t="s">
        <v>7</v>
      </c>
      <c r="C216" s="77"/>
      <c r="D216" s="77"/>
      <c r="E216" s="79">
        <f>E215+E214</f>
        <v>0</v>
      </c>
      <c r="F216" s="79">
        <f>F215+F214</f>
        <v>1000</v>
      </c>
      <c r="G216" s="79">
        <f>G215+G213</f>
        <v>8000</v>
      </c>
      <c r="H216" s="79">
        <f>H215+H214</f>
        <v>2500</v>
      </c>
      <c r="I216" s="77">
        <f>SUM(E216:H216)</f>
        <v>11500</v>
      </c>
      <c r="J216" s="79">
        <f>J215+J214</f>
        <v>0</v>
      </c>
      <c r="K216" s="79">
        <f>K215+K214</f>
        <v>0</v>
      </c>
      <c r="L216" s="79">
        <f>L215+L214</f>
        <v>0</v>
      </c>
      <c r="M216" s="79">
        <f>M215+M214</f>
        <v>11000</v>
      </c>
      <c r="N216" s="77">
        <f>SUM(J216:M216)</f>
        <v>11000</v>
      </c>
      <c r="O216" s="79">
        <f>O215+O214</f>
        <v>0</v>
      </c>
      <c r="P216" s="79">
        <f>P215+P214</f>
        <v>0</v>
      </c>
      <c r="Q216" s="79">
        <f>Q215+Q214</f>
        <v>0</v>
      </c>
      <c r="R216" s="79">
        <f>R215+R214</f>
        <v>5000</v>
      </c>
      <c r="S216" s="79">
        <f>S215+S214</f>
        <v>5200</v>
      </c>
      <c r="T216" s="77">
        <f>SUM(O216:S216)</f>
        <v>10200</v>
      </c>
      <c r="U216" s="80">
        <f>T216+N216+I216+D217</f>
        <v>41873</v>
      </c>
      <c r="V216" s="79">
        <f>V215+V214</f>
        <v>0</v>
      </c>
      <c r="W216" s="79">
        <f>W215+W214</f>
        <v>0</v>
      </c>
      <c r="X216" s="79">
        <f>X215+X213</f>
        <v>1260</v>
      </c>
      <c r="Y216" s="79">
        <f>Y215+Y214</f>
        <v>0</v>
      </c>
      <c r="Z216" s="77">
        <f>SUM(V216:Y216)</f>
        <v>1260</v>
      </c>
      <c r="AA216" s="79">
        <f>AA215+AA214</f>
        <v>0</v>
      </c>
      <c r="AB216" s="79">
        <f>AB215+AB214</f>
        <v>0</v>
      </c>
      <c r="AC216" s="79">
        <f>AC215+AC214</f>
        <v>0</v>
      </c>
      <c r="AD216" s="79">
        <f>AD215+AD214</f>
        <v>0</v>
      </c>
      <c r="AE216" s="77">
        <f>SUM(AA216:AD216)</f>
        <v>0</v>
      </c>
      <c r="AF216" s="79">
        <f>AF215+AF214</f>
        <v>0</v>
      </c>
      <c r="AG216" s="79">
        <f>AG215+AG214</f>
        <v>0</v>
      </c>
      <c r="AH216" s="79">
        <f>AH215+AH214</f>
        <v>0</v>
      </c>
      <c r="AI216" s="79">
        <f>AI215+AI214</f>
        <v>0</v>
      </c>
      <c r="AJ216" s="79">
        <f>AJ215+AJ214</f>
        <v>0</v>
      </c>
      <c r="AK216" s="77">
        <f>SUM(AF216:AJ216)</f>
        <v>0</v>
      </c>
      <c r="AL216" s="80">
        <f>AK216+AE216+Z216</f>
        <v>1260</v>
      </c>
      <c r="AN216" s="46">
        <f t="shared" si="132"/>
        <v>0</v>
      </c>
      <c r="AO216" s="46">
        <f t="shared" si="133"/>
        <v>0</v>
      </c>
    </row>
    <row r="217" spans="1:41" s="45" customFormat="1" ht="16" thickBot="1" x14ac:dyDescent="0.35">
      <c r="A217" s="156"/>
      <c r="B217" s="148" t="s">
        <v>8</v>
      </c>
      <c r="C217" s="81">
        <v>5820</v>
      </c>
      <c r="D217" s="120">
        <v>9173</v>
      </c>
      <c r="E217" s="79">
        <f>E216-E213</f>
        <v>0</v>
      </c>
      <c r="F217" s="79">
        <f>E217+F216-F213</f>
        <v>0</v>
      </c>
      <c r="G217" s="79">
        <f t="shared" ref="G217:H217" si="146">F217+G216-G213</f>
        <v>0</v>
      </c>
      <c r="H217" s="79">
        <f t="shared" si="146"/>
        <v>0</v>
      </c>
      <c r="I217" s="77">
        <f>I216-I213</f>
        <v>0</v>
      </c>
      <c r="J217" s="79">
        <f>I217+J216-J213</f>
        <v>0</v>
      </c>
      <c r="K217" s="79">
        <f>J217+K216-K213</f>
        <v>-2532</v>
      </c>
      <c r="L217" s="79">
        <f>K217+L216-L213</f>
        <v>-4776</v>
      </c>
      <c r="M217" s="79">
        <f>L217+M216-M213</f>
        <v>3024</v>
      </c>
      <c r="N217" s="77">
        <f>I217+N216-N213</f>
        <v>3024</v>
      </c>
      <c r="O217" s="79">
        <f>N217+O216-O213</f>
        <v>1870</v>
      </c>
      <c r="P217" s="79">
        <f>O217+P216-P213</f>
        <v>-147</v>
      </c>
      <c r="Q217" s="79">
        <f>P217+Q216-Q213</f>
        <v>-2167</v>
      </c>
      <c r="R217" s="79">
        <f t="shared" ref="R217:S217" si="147">Q217+R216-R213</f>
        <v>813</v>
      </c>
      <c r="S217" s="79">
        <f t="shared" si="147"/>
        <v>4279</v>
      </c>
      <c r="T217" s="77">
        <f>N217+T216-T213</f>
        <v>4279</v>
      </c>
      <c r="U217" s="80">
        <f>U216-U213</f>
        <v>4279</v>
      </c>
      <c r="V217" s="79">
        <f>U217+V216-V213</f>
        <v>2839</v>
      </c>
      <c r="W217" s="79">
        <f>V217+W216-W213</f>
        <v>1579</v>
      </c>
      <c r="X217" s="79">
        <f>W217+X216-X213</f>
        <v>1579</v>
      </c>
      <c r="Y217" s="79">
        <f>W217+Y216-Y213</f>
        <v>-38</v>
      </c>
      <c r="Z217" s="77">
        <f>T217+Z216-Z213</f>
        <v>-38</v>
      </c>
      <c r="AA217" s="79">
        <f>Z217+AA216-AA213</f>
        <v>-604</v>
      </c>
      <c r="AB217" s="79">
        <f>AA217+AB216-AB213</f>
        <v>-1395</v>
      </c>
      <c r="AC217" s="79">
        <f>AB217+AC216-AC213</f>
        <v>-2186</v>
      </c>
      <c r="AD217" s="79">
        <f>AC217+AD216-AD213</f>
        <v>-3195</v>
      </c>
      <c r="AE217" s="77">
        <f>Z217+AE216-AE213</f>
        <v>-3195</v>
      </c>
      <c r="AF217" s="79">
        <f>AE217+AF216-AF213</f>
        <v>-3198</v>
      </c>
      <c r="AG217" s="79">
        <f>AF217+AG216-AG213</f>
        <v>-3201</v>
      </c>
      <c r="AH217" s="79">
        <f>AG217+AH216-AH213</f>
        <v>-3204</v>
      </c>
      <c r="AI217" s="79">
        <f t="shared" ref="AI217:AJ217" si="148">AH217+AI216-AI213</f>
        <v>-3207</v>
      </c>
      <c r="AJ217" s="79">
        <f t="shared" si="148"/>
        <v>-3207</v>
      </c>
      <c r="AK217" s="77">
        <f>AE217+AK216-AK213</f>
        <v>-3207</v>
      </c>
      <c r="AL217" s="80">
        <f>T217+AL216-AL213</f>
        <v>-3207</v>
      </c>
      <c r="AN217" s="46">
        <f t="shared" si="132"/>
        <v>0</v>
      </c>
      <c r="AO217" s="46">
        <f t="shared" si="133"/>
        <v>0</v>
      </c>
    </row>
    <row r="218" spans="1:41" s="45" customFormat="1" ht="16" thickBot="1" x14ac:dyDescent="0.35">
      <c r="A218" s="67"/>
      <c r="B218" s="148" t="s">
        <v>9</v>
      </c>
      <c r="C218" s="77"/>
      <c r="D218" s="77"/>
      <c r="E218" s="82" t="e">
        <f>E217/(SUM(F213+H213+#REF!+#REF!)/20)*1000</f>
        <v>#REF!</v>
      </c>
      <c r="F218" s="82" t="e">
        <f>F217/(SUM(#REF!+#REF!+J213+H213)/20)*1000</f>
        <v>#REF!</v>
      </c>
      <c r="G218" s="82" t="e">
        <f>G217/(SUM(H213+K213+J213+#REF!)/20)*1000</f>
        <v>#REF!</v>
      </c>
      <c r="H218" s="82" t="e">
        <f>H217/(SUM(#REF!+J213+K213+L213)/20)*1000</f>
        <v>#REF!</v>
      </c>
      <c r="I218" s="83"/>
      <c r="J218" s="82">
        <f>J217/(SUM(K213+L213+M213+O213)/20)*1000</f>
        <v>0</v>
      </c>
      <c r="K218" s="82">
        <f>K217/(SUM(L213+M213+O213+P213)/20)*1000</f>
        <v>-5878.1195589088802</v>
      </c>
      <c r="L218" s="82">
        <f>L217/(SUM(M213+O213+P213+Q213)/20)*1000</f>
        <v>-11383.62531283518</v>
      </c>
      <c r="M218" s="82">
        <f>M217/(SUM(O213+P213+Q213+R213)/20)*1000</f>
        <v>8387.1862432394937</v>
      </c>
      <c r="N218" s="83"/>
      <c r="O218" s="82">
        <f>O217/(SUM(P213+Q213+R213+S213)/20)*1000</f>
        <v>4800.4107303298679</v>
      </c>
      <c r="P218" s="82" t="e">
        <f>P217/(SUM(Q213+R213+#REF!+S213)/20)*1000</f>
        <v>#REF!</v>
      </c>
      <c r="Q218" s="82" t="e">
        <f>Q217/(SUM(R213+S213+#REF!+#REF!)/20)*1000</f>
        <v>#REF!</v>
      </c>
      <c r="R218" s="82" t="e">
        <f>R217/(SUM(S213+#REF!+#REF!+#REF!)/20)*1000</f>
        <v>#REF!</v>
      </c>
      <c r="S218" s="82" t="e">
        <f>S217/(SUM(#REF!+#REF!+#REF!+#REF!)/20)*1000</f>
        <v>#REF!</v>
      </c>
      <c r="T218" s="83"/>
      <c r="U218" s="84"/>
      <c r="V218" s="82" t="e">
        <f>V217/(SUM(W213+Y213+#REF!+#REF!)/20)*1000</f>
        <v>#REF!</v>
      </c>
      <c r="W218" s="82" t="e">
        <f>W217/(SUM(#REF!+#REF!+AA213+Y213)/20)*1000</f>
        <v>#REF!</v>
      </c>
      <c r="X218" s="82" t="e">
        <f>X217/(SUM(Y213+AB213+AA213+#REF!)/20)*1000</f>
        <v>#REF!</v>
      </c>
      <c r="Y218" s="82" t="e">
        <f>Y217/(SUM(#REF!+AA213+AB213+AC213)/20)*1000</f>
        <v>#REF!</v>
      </c>
      <c r="Z218" s="83"/>
      <c r="AA218" s="82">
        <f>AA217/(SUM(AB213+AC213+AD213+AF213)/20)*1000</f>
        <v>-4656.9005397070159</v>
      </c>
      <c r="AB218" s="82">
        <f>AB217/(SUM(AC213+AD213+AF213+AG213)/20)*1000</f>
        <v>-15448.504983388706</v>
      </c>
      <c r="AC218" s="82">
        <f>AC217/(SUM(AD213+AF213+AG213+AH213)/20)*1000</f>
        <v>-42946.954813359531</v>
      </c>
      <c r="AD218" s="82">
        <f>AD217/(SUM(AF213+AG213+AH213+AI213)/20)*1000</f>
        <v>-5325000</v>
      </c>
      <c r="AE218" s="83"/>
      <c r="AF218" s="82">
        <f>AF217/(SUM(AG213+AH213+AI213+AJ213)/20)*1000</f>
        <v>-7106666.666666666</v>
      </c>
      <c r="AG218" s="82" t="e">
        <f>AG217/(SUM(AH213+AI213+#REF!+AJ213)/20)*1000</f>
        <v>#REF!</v>
      </c>
      <c r="AH218" s="82" t="e">
        <f>AH217/(SUM(AI213+AJ213+#REF!+#REF!)/20)*1000</f>
        <v>#REF!</v>
      </c>
      <c r="AI218" s="82" t="e">
        <f>AI217/(SUM(AJ213+#REF!+#REF!+#REF!)/20)*1000</f>
        <v>#REF!</v>
      </c>
      <c r="AJ218" s="82" t="e">
        <f>AJ217/(SUM(#REF!+#REF!+#REF!+#REF!)/20)*1000</f>
        <v>#REF!</v>
      </c>
      <c r="AK218" s="83"/>
      <c r="AL218" s="84"/>
      <c r="AN218" s="46">
        <f t="shared" si="132"/>
        <v>0</v>
      </c>
      <c r="AO218" s="46">
        <f t="shared" si="133"/>
        <v>0</v>
      </c>
    </row>
    <row r="219" spans="1:41" s="45" customFormat="1" ht="16" thickBot="1" x14ac:dyDescent="0.35">
      <c r="A219" s="156" t="s">
        <v>78</v>
      </c>
      <c r="B219" s="148" t="s">
        <v>5</v>
      </c>
      <c r="C219" s="77"/>
      <c r="D219" s="77"/>
      <c r="E219" s="79"/>
      <c r="F219" s="78">
        <v>10199</v>
      </c>
      <c r="G219" s="78">
        <v>7277</v>
      </c>
      <c r="H219" s="79">
        <v>34746</v>
      </c>
      <c r="I219" s="77">
        <f>SUM(E219:H219)</f>
        <v>52222</v>
      </c>
      <c r="J219" s="78">
        <v>7000</v>
      </c>
      <c r="K219" s="79">
        <v>17004</v>
      </c>
      <c r="L219" s="78">
        <v>9889</v>
      </c>
      <c r="M219" s="79">
        <v>14166</v>
      </c>
      <c r="N219" s="77">
        <f>SUM(J219:M219)</f>
        <v>48059</v>
      </c>
      <c r="O219" s="79">
        <v>5704</v>
      </c>
      <c r="P219" s="78">
        <v>9936</v>
      </c>
      <c r="Q219" s="78">
        <v>9960</v>
      </c>
      <c r="R219" s="78">
        <v>9963</v>
      </c>
      <c r="S219" s="78">
        <v>8535</v>
      </c>
      <c r="T219" s="77">
        <f>SUM(O219:S219)</f>
        <v>44098</v>
      </c>
      <c r="U219" s="80">
        <f>T219+N219+I219+D223</f>
        <v>163935</v>
      </c>
      <c r="V219" s="79">
        <v>7295</v>
      </c>
      <c r="W219" s="78">
        <v>6350</v>
      </c>
      <c r="X219" s="78">
        <v>6350</v>
      </c>
      <c r="Y219" s="79">
        <v>8167</v>
      </c>
      <c r="Z219" s="77">
        <f>SUM(V219:Y219)</f>
        <v>28162</v>
      </c>
      <c r="AA219" s="78">
        <v>4120</v>
      </c>
      <c r="AB219" s="79">
        <v>5734</v>
      </c>
      <c r="AC219" s="78">
        <v>5745</v>
      </c>
      <c r="AD219" s="79">
        <v>7394</v>
      </c>
      <c r="AE219" s="77">
        <f>SUM(AA219:AD219)</f>
        <v>22993</v>
      </c>
      <c r="AF219" s="79">
        <v>23</v>
      </c>
      <c r="AG219" s="78">
        <v>30</v>
      </c>
      <c r="AH219" s="78">
        <v>30</v>
      </c>
      <c r="AI219" s="78">
        <v>30</v>
      </c>
      <c r="AJ219" s="78">
        <v>0</v>
      </c>
      <c r="AK219" s="77">
        <f>SUM(AF219:AJ219)</f>
        <v>113</v>
      </c>
      <c r="AL219" s="80">
        <f>AK219+AE219+Z219</f>
        <v>51268</v>
      </c>
      <c r="AM219" s="45">
        <v>128</v>
      </c>
      <c r="AN219" s="46">
        <f t="shared" si="132"/>
        <v>20983680</v>
      </c>
      <c r="AO219" s="46">
        <f t="shared" si="133"/>
        <v>6562304</v>
      </c>
    </row>
    <row r="220" spans="1:41" s="45" customFormat="1" ht="16" thickBot="1" x14ac:dyDescent="0.35">
      <c r="A220" s="156"/>
      <c r="B220" s="148" t="s">
        <v>6</v>
      </c>
      <c r="C220" s="77"/>
      <c r="D220" s="77"/>
      <c r="E220" s="79"/>
      <c r="F220" s="79">
        <v>10199</v>
      </c>
      <c r="G220" s="79">
        <v>7277</v>
      </c>
      <c r="H220" s="79">
        <v>34746</v>
      </c>
      <c r="I220" s="77"/>
      <c r="J220" s="79">
        <v>7000</v>
      </c>
      <c r="K220" s="79">
        <v>15169</v>
      </c>
      <c r="L220" s="79">
        <v>25250</v>
      </c>
      <c r="M220" s="79">
        <v>32000</v>
      </c>
      <c r="N220" s="77"/>
      <c r="O220" s="79">
        <v>15000</v>
      </c>
      <c r="P220" s="79">
        <v>0</v>
      </c>
      <c r="Q220" s="79">
        <v>0</v>
      </c>
      <c r="R220" s="79">
        <v>10000</v>
      </c>
      <c r="S220" s="79">
        <v>20000</v>
      </c>
      <c r="T220" s="77"/>
      <c r="U220" s="80"/>
      <c r="V220" s="79">
        <v>0</v>
      </c>
      <c r="W220" s="79">
        <v>0</v>
      </c>
      <c r="X220" s="79">
        <v>0</v>
      </c>
      <c r="Y220" s="79">
        <v>0</v>
      </c>
      <c r="Z220" s="77"/>
      <c r="AA220" s="79">
        <v>0</v>
      </c>
      <c r="AB220" s="79">
        <v>0</v>
      </c>
      <c r="AC220" s="79">
        <v>0</v>
      </c>
      <c r="AD220" s="79">
        <v>0</v>
      </c>
      <c r="AE220" s="77"/>
      <c r="AF220" s="79">
        <v>0</v>
      </c>
      <c r="AG220" s="79">
        <v>0</v>
      </c>
      <c r="AH220" s="79">
        <v>0</v>
      </c>
      <c r="AI220" s="79">
        <v>0</v>
      </c>
      <c r="AJ220" s="79">
        <v>0</v>
      </c>
      <c r="AK220" s="77"/>
      <c r="AL220" s="80"/>
      <c r="AN220" s="46">
        <f t="shared" si="132"/>
        <v>0</v>
      </c>
      <c r="AO220" s="46">
        <f t="shared" si="133"/>
        <v>0</v>
      </c>
    </row>
    <row r="221" spans="1:41" s="45" customFormat="1" ht="16" thickBot="1" x14ac:dyDescent="0.35">
      <c r="A221" s="156"/>
      <c r="B221" s="148" t="s">
        <v>10</v>
      </c>
      <c r="C221" s="77">
        <v>56808</v>
      </c>
      <c r="D221" s="77"/>
      <c r="E221" s="77"/>
      <c r="F221" s="77"/>
      <c r="G221" s="77"/>
      <c r="H221" s="77"/>
      <c r="I221" s="77"/>
      <c r="J221" s="77"/>
      <c r="K221" s="77">
        <v>56808</v>
      </c>
      <c r="L221" s="77"/>
      <c r="M221" s="77"/>
      <c r="N221" s="77"/>
      <c r="O221" s="77"/>
      <c r="P221" s="77"/>
      <c r="Q221" s="77"/>
      <c r="R221" s="77"/>
      <c r="S221" s="77"/>
      <c r="T221" s="77"/>
      <c r="U221" s="80"/>
      <c r="V221" s="77"/>
      <c r="W221" s="77"/>
      <c r="X221" s="77"/>
      <c r="Y221" s="77">
        <v>13000</v>
      </c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80"/>
      <c r="AN221" s="46">
        <f t="shared" si="132"/>
        <v>0</v>
      </c>
      <c r="AO221" s="46">
        <f t="shared" si="133"/>
        <v>0</v>
      </c>
    </row>
    <row r="222" spans="1:41" s="45" customFormat="1" ht="16" thickBot="1" x14ac:dyDescent="0.35">
      <c r="A222" s="156"/>
      <c r="B222" s="148" t="s">
        <v>7</v>
      </c>
      <c r="C222" s="77"/>
      <c r="D222" s="77"/>
      <c r="E222" s="79">
        <f>E221+E220</f>
        <v>0</v>
      </c>
      <c r="F222" s="79">
        <f>F221+F220</f>
        <v>10199</v>
      </c>
      <c r="G222" s="79">
        <f t="shared" ref="G222" si="149">G221+G220</f>
        <v>7277</v>
      </c>
      <c r="H222" s="79">
        <f>H221+H220</f>
        <v>34746</v>
      </c>
      <c r="I222" s="77">
        <f>SUM(E222:H222)</f>
        <v>52222</v>
      </c>
      <c r="J222" s="79">
        <f>J221+J220</f>
        <v>7000</v>
      </c>
      <c r="K222" s="79">
        <f>K221+K220</f>
        <v>71977</v>
      </c>
      <c r="L222" s="79">
        <f>L221+L220</f>
        <v>25250</v>
      </c>
      <c r="M222" s="79">
        <f>M221+M220</f>
        <v>32000</v>
      </c>
      <c r="N222" s="77">
        <f>SUM(J222:M222)</f>
        <v>136227</v>
      </c>
      <c r="O222" s="79">
        <f>O221+O220</f>
        <v>15000</v>
      </c>
      <c r="P222" s="79">
        <f>P221+P220</f>
        <v>0</v>
      </c>
      <c r="Q222" s="79">
        <f>Q221+Q220</f>
        <v>0</v>
      </c>
      <c r="R222" s="79">
        <f>R221+R220</f>
        <v>10000</v>
      </c>
      <c r="S222" s="79">
        <f>S221+S220</f>
        <v>20000</v>
      </c>
      <c r="T222" s="77">
        <f>SUM(O222:S222)</f>
        <v>45000</v>
      </c>
      <c r="U222" s="80">
        <f>T222+N222+I222+D223</f>
        <v>253005</v>
      </c>
      <c r="V222" s="79">
        <f>V221+V220</f>
        <v>0</v>
      </c>
      <c r="W222" s="79">
        <f>W221+W220</f>
        <v>0</v>
      </c>
      <c r="X222" s="79">
        <f t="shared" ref="X222" si="150">X221+X220</f>
        <v>0</v>
      </c>
      <c r="Y222" s="79">
        <f>Y221+Y220</f>
        <v>13000</v>
      </c>
      <c r="Z222" s="77">
        <f>SUM(V222:Y222)</f>
        <v>13000</v>
      </c>
      <c r="AA222" s="79">
        <f>AA221+AA220</f>
        <v>0</v>
      </c>
      <c r="AB222" s="79">
        <f>AB221+AB220</f>
        <v>0</v>
      </c>
      <c r="AC222" s="79">
        <f>AC221+AC220</f>
        <v>0</v>
      </c>
      <c r="AD222" s="79">
        <f>AD221+AD220</f>
        <v>0</v>
      </c>
      <c r="AE222" s="77">
        <f>SUM(AA222:AD222)</f>
        <v>0</v>
      </c>
      <c r="AF222" s="79">
        <f>AF221+AF220</f>
        <v>0</v>
      </c>
      <c r="AG222" s="79">
        <f>AG221+AG220</f>
        <v>0</v>
      </c>
      <c r="AH222" s="79">
        <f>AH221+AH220</f>
        <v>0</v>
      </c>
      <c r="AI222" s="79">
        <f>AI221+AI220</f>
        <v>0</v>
      </c>
      <c r="AJ222" s="79">
        <f>AJ221+AJ220</f>
        <v>0</v>
      </c>
      <c r="AK222" s="77">
        <f>SUM(AF222:AJ222)</f>
        <v>0</v>
      </c>
      <c r="AL222" s="80">
        <f>AK222+AE222+Z222</f>
        <v>13000</v>
      </c>
      <c r="AN222" s="46">
        <f t="shared" si="132"/>
        <v>0</v>
      </c>
      <c r="AO222" s="46">
        <f t="shared" si="133"/>
        <v>0</v>
      </c>
    </row>
    <row r="223" spans="1:41" s="45" customFormat="1" ht="16" thickBot="1" x14ac:dyDescent="0.35">
      <c r="A223" s="156"/>
      <c r="B223" s="148" t="s">
        <v>8</v>
      </c>
      <c r="C223" s="81">
        <v>84891</v>
      </c>
      <c r="D223" s="120">
        <v>19556</v>
      </c>
      <c r="E223" s="79">
        <f>E222-E219</f>
        <v>0</v>
      </c>
      <c r="F223" s="79">
        <f>E223+F222-F219</f>
        <v>0</v>
      </c>
      <c r="G223" s="79">
        <f>F223+G222-G219</f>
        <v>0</v>
      </c>
      <c r="H223" s="79">
        <f>F223+H222-H219</f>
        <v>0</v>
      </c>
      <c r="I223" s="77">
        <f>I222-I219</f>
        <v>0</v>
      </c>
      <c r="J223" s="79">
        <f>I223+J222-J219</f>
        <v>0</v>
      </c>
      <c r="K223" s="79">
        <f>J223+K222-K219</f>
        <v>54973</v>
      </c>
      <c r="L223" s="79">
        <f>K223+L222-L219</f>
        <v>70334</v>
      </c>
      <c r="M223" s="79">
        <f>L223+M222-M219</f>
        <v>88168</v>
      </c>
      <c r="N223" s="77">
        <f>I223+N222-N219</f>
        <v>88168</v>
      </c>
      <c r="O223" s="79">
        <f>N223+O222-O219</f>
        <v>97464</v>
      </c>
      <c r="P223" s="79">
        <f>O223+P222-P219</f>
        <v>87528</v>
      </c>
      <c r="Q223" s="79">
        <f>P223+Q222-Q219</f>
        <v>77568</v>
      </c>
      <c r="R223" s="79">
        <f t="shared" ref="R223:S223" si="151">Q223+R222-R219</f>
        <v>77605</v>
      </c>
      <c r="S223" s="79">
        <f t="shared" si="151"/>
        <v>89070</v>
      </c>
      <c r="T223" s="77">
        <f>N223+T222-T219</f>
        <v>89070</v>
      </c>
      <c r="U223" s="80">
        <f>U222-U219</f>
        <v>89070</v>
      </c>
      <c r="V223" s="79">
        <f>U223+V222-V219</f>
        <v>81775</v>
      </c>
      <c r="W223" s="79">
        <f>V223+W222-W219</f>
        <v>75425</v>
      </c>
      <c r="X223" s="79">
        <f>W223+X222-X219</f>
        <v>69075</v>
      </c>
      <c r="Y223" s="79">
        <f>W223+Y222-Y219</f>
        <v>80258</v>
      </c>
      <c r="Z223" s="77">
        <f>T223+Z222-Z219</f>
        <v>73908</v>
      </c>
      <c r="AA223" s="79">
        <f>Z223+AA222-AA219</f>
        <v>69788</v>
      </c>
      <c r="AB223" s="79">
        <f>AA223+AB222-AB219</f>
        <v>64054</v>
      </c>
      <c r="AC223" s="79">
        <f>AB223+AC222-AC219</f>
        <v>58309</v>
      </c>
      <c r="AD223" s="79">
        <f>AC223+AD222-AD219</f>
        <v>50915</v>
      </c>
      <c r="AE223" s="77">
        <f>Z223+AE222-AE219</f>
        <v>50915</v>
      </c>
      <c r="AF223" s="79">
        <f>AE223+AF222-AF219</f>
        <v>50892</v>
      </c>
      <c r="AG223" s="79">
        <f>AF223+AG222-AG219</f>
        <v>50862</v>
      </c>
      <c r="AH223" s="79">
        <f>AG223+AH222-AH219</f>
        <v>50832</v>
      </c>
      <c r="AI223" s="79">
        <f t="shared" ref="AI223:AJ223" si="152">AH223+AI222-AI219</f>
        <v>50802</v>
      </c>
      <c r="AJ223" s="79">
        <f t="shared" si="152"/>
        <v>50802</v>
      </c>
      <c r="AK223" s="77">
        <f>AE223+AK222-AK219</f>
        <v>50802</v>
      </c>
      <c r="AL223" s="80">
        <f>T223+AL222-AL219</f>
        <v>50802</v>
      </c>
      <c r="AN223" s="46">
        <f t="shared" si="132"/>
        <v>0</v>
      </c>
      <c r="AO223" s="46">
        <f t="shared" si="133"/>
        <v>0</v>
      </c>
    </row>
    <row r="224" spans="1:41" s="45" customFormat="1" ht="16" thickBot="1" x14ac:dyDescent="0.35">
      <c r="A224" s="67"/>
      <c r="B224" s="148" t="s">
        <v>9</v>
      </c>
      <c r="C224" s="77"/>
      <c r="D224" s="77"/>
      <c r="E224" s="82" t="e">
        <f>E223/(SUM(F219+H219+#REF!+G219)/20)*1000</f>
        <v>#REF!</v>
      </c>
      <c r="F224" s="82" t="e">
        <f>F223/(SUM(G219+#REF!+J219+H219)/20)*1000</f>
        <v>#REF!</v>
      </c>
      <c r="G224" s="82" t="e">
        <f>G223/(SUM(H219+K219+J219+#REF!)/20)*1000</f>
        <v>#REF!</v>
      </c>
      <c r="H224" s="82" t="e">
        <f>H223/(SUM(#REF!+J219+K219+L219)/20)*1000</f>
        <v>#REF!</v>
      </c>
      <c r="I224" s="83"/>
      <c r="J224" s="82">
        <f>J223/(SUM(K219+L219+M219+O219)/20)*1000</f>
        <v>0</v>
      </c>
      <c r="K224" s="82">
        <f>K223/(SUM(L219+M219+O219+P219)/20)*1000</f>
        <v>27697.69492379393</v>
      </c>
      <c r="L224" s="82">
        <f>L223/(SUM(M219+O219+P219+Q219)/20)*1000</f>
        <v>35373.937534577279</v>
      </c>
      <c r="M224" s="82">
        <f>M223/(SUM(O219+P219+Q219+R219)/20)*1000</f>
        <v>49584.118325225652</v>
      </c>
      <c r="N224" s="83"/>
      <c r="O224" s="82">
        <f>O223/(SUM(P219+Q219+R219+S219)/20)*1000</f>
        <v>50770.432880137523</v>
      </c>
      <c r="P224" s="82" t="e">
        <f>P223/(SUM(Q219+R219+#REF!+S219)/20)*1000</f>
        <v>#REF!</v>
      </c>
      <c r="Q224" s="82" t="e">
        <f>Q223/(SUM(R219+S219+#REF!+#REF!)/20)*1000</f>
        <v>#REF!</v>
      </c>
      <c r="R224" s="82" t="e">
        <f>R223/(SUM(S219+#REF!+#REF!+#REF!)/20)*1000</f>
        <v>#REF!</v>
      </c>
      <c r="S224" s="82" t="e">
        <f>S223/(SUM(#REF!+#REF!+#REF!+#REF!)/20)*1000</f>
        <v>#REF!</v>
      </c>
      <c r="T224" s="83"/>
      <c r="U224" s="84"/>
      <c r="V224" s="82" t="e">
        <f>V223/(SUM(W219+Y219+#REF!+X219)/20)*1000</f>
        <v>#REF!</v>
      </c>
      <c r="W224" s="82" t="e">
        <f>W223/(SUM(X219+#REF!+AA219+Y219)/20)*1000</f>
        <v>#REF!</v>
      </c>
      <c r="X224" s="82" t="e">
        <f>X223/(SUM(Y219+AB219+AA219+#REF!)/20)*1000</f>
        <v>#REF!</v>
      </c>
      <c r="Y224" s="82" t="e">
        <f>Y223/(SUM(#REF!+AA219+AB219+AC219)/20)*1000</f>
        <v>#REF!</v>
      </c>
      <c r="Z224" s="83"/>
      <c r="AA224" s="82">
        <f>AA223/(SUM(AB219+AC219+AD219+AF219)/20)*1000</f>
        <v>73865.368331922102</v>
      </c>
      <c r="AB224" s="82">
        <f>AB223/(SUM(AC219+AD219+AF219+AG219)/20)*1000</f>
        <v>97110.36992116434</v>
      </c>
      <c r="AC224" s="82">
        <f>AC223/(SUM(AD219+AF219+AG219+AH219)/20)*1000</f>
        <v>155968.97151263873</v>
      </c>
      <c r="AD224" s="82">
        <f>AD223/(SUM(AF219+AG219+AH219+AI219)/20)*1000</f>
        <v>9011504.4247787613</v>
      </c>
      <c r="AE224" s="83"/>
      <c r="AF224" s="82">
        <f>AF223/(SUM(AG219+AH219+AI219+AJ219)/20)*1000</f>
        <v>11309333.333333334</v>
      </c>
      <c r="AG224" s="82" t="e">
        <f>AG223/(SUM(AH219+AI219+#REF!+AJ219)/20)*1000</f>
        <v>#REF!</v>
      </c>
      <c r="AH224" s="82" t="e">
        <f>AH223/(SUM(AI219+AJ219+#REF!+#REF!)/20)*1000</f>
        <v>#REF!</v>
      </c>
      <c r="AI224" s="82" t="e">
        <f>AI223/(SUM(AJ219+#REF!+#REF!+#REF!)/20)*1000</f>
        <v>#REF!</v>
      </c>
      <c r="AJ224" s="82" t="e">
        <f>AJ223/(SUM(#REF!+#REF!+#REF!+#REF!)/20)*1000</f>
        <v>#REF!</v>
      </c>
      <c r="AK224" s="83"/>
      <c r="AL224" s="84"/>
      <c r="AN224" s="46">
        <f t="shared" si="132"/>
        <v>0</v>
      </c>
      <c r="AO224" s="46">
        <f t="shared" si="133"/>
        <v>0</v>
      </c>
    </row>
    <row r="225" spans="1:41" s="45" customFormat="1" ht="16" thickBot="1" x14ac:dyDescent="0.35">
      <c r="A225" s="156" t="s">
        <v>90</v>
      </c>
      <c r="B225" s="148" t="s">
        <v>5</v>
      </c>
      <c r="C225" s="77"/>
      <c r="D225" s="77"/>
      <c r="E225" s="79"/>
      <c r="F225" s="78">
        <v>10249</v>
      </c>
      <c r="G225" s="78">
        <v>1070</v>
      </c>
      <c r="H225" s="78">
        <v>16805</v>
      </c>
      <c r="I225" s="77">
        <f>SUM(E225:H225)</f>
        <v>28124</v>
      </c>
      <c r="J225" s="78">
        <v>1125</v>
      </c>
      <c r="K225" s="79">
        <v>5497</v>
      </c>
      <c r="L225" s="78">
        <v>4031</v>
      </c>
      <c r="M225" s="79">
        <v>5784</v>
      </c>
      <c r="N225" s="77">
        <f>SUM(J225:M225)</f>
        <v>16437</v>
      </c>
      <c r="O225" s="79">
        <v>1886</v>
      </c>
      <c r="P225" s="78">
        <v>3285</v>
      </c>
      <c r="Q225" s="78">
        <v>3308</v>
      </c>
      <c r="R225" s="78">
        <v>3316</v>
      </c>
      <c r="S225" s="78">
        <v>2839</v>
      </c>
      <c r="T225" s="77">
        <f>SUM(O225:S225)</f>
        <v>14634</v>
      </c>
      <c r="U225" s="80">
        <f>T225+N225+I225+D229</f>
        <v>67696</v>
      </c>
      <c r="V225" s="79">
        <v>2680</v>
      </c>
      <c r="W225" s="78">
        <v>2325</v>
      </c>
      <c r="X225" s="78">
        <v>2329</v>
      </c>
      <c r="Y225" s="78">
        <v>2992</v>
      </c>
      <c r="Z225" s="77">
        <f>SUM(V225:Y225)</f>
        <v>10326</v>
      </c>
      <c r="AA225" s="78">
        <v>1105</v>
      </c>
      <c r="AB225" s="79">
        <v>1549</v>
      </c>
      <c r="AC225" s="78">
        <v>1539</v>
      </c>
      <c r="AD225" s="79">
        <v>1980</v>
      </c>
      <c r="AE225" s="77">
        <f>SUM(AA225:AD225)</f>
        <v>6173</v>
      </c>
      <c r="AF225" s="79">
        <v>17</v>
      </c>
      <c r="AG225" s="78">
        <v>20</v>
      </c>
      <c r="AH225" s="78">
        <v>23</v>
      </c>
      <c r="AI225" s="78">
        <v>23</v>
      </c>
      <c r="AJ225" s="78">
        <v>0</v>
      </c>
      <c r="AK225" s="77">
        <f>SUM(AF225:AJ225)</f>
        <v>83</v>
      </c>
      <c r="AL225" s="80">
        <f>AK225+AE225+Z225</f>
        <v>16582</v>
      </c>
      <c r="AM225" s="45">
        <v>256</v>
      </c>
      <c r="AN225" s="46">
        <f t="shared" si="132"/>
        <v>17330176</v>
      </c>
      <c r="AO225" s="46">
        <f t="shared" si="133"/>
        <v>4244992</v>
      </c>
    </row>
    <row r="226" spans="1:41" s="45" customFormat="1" ht="16" thickBot="1" x14ac:dyDescent="0.35">
      <c r="A226" s="156"/>
      <c r="B226" s="148" t="s">
        <v>6</v>
      </c>
      <c r="C226" s="77"/>
      <c r="D226" s="77"/>
      <c r="E226" s="79"/>
      <c r="F226" s="79">
        <v>10249</v>
      </c>
      <c r="G226" s="79">
        <v>1070</v>
      </c>
      <c r="H226" s="78">
        <v>16805</v>
      </c>
      <c r="I226" s="77"/>
      <c r="J226" s="79">
        <v>1125</v>
      </c>
      <c r="K226" s="79">
        <v>0</v>
      </c>
      <c r="L226" s="79">
        <v>4000</v>
      </c>
      <c r="M226" s="79">
        <v>15000</v>
      </c>
      <c r="N226" s="77"/>
      <c r="O226" s="79">
        <v>2000</v>
      </c>
      <c r="P226" s="79">
        <v>0</v>
      </c>
      <c r="Q226" s="79">
        <v>0</v>
      </c>
      <c r="R226" s="79">
        <v>13400</v>
      </c>
      <c r="S226" s="79">
        <v>5000</v>
      </c>
      <c r="T226" s="77"/>
      <c r="U226" s="80"/>
      <c r="V226" s="79">
        <v>6000</v>
      </c>
      <c r="W226" s="79">
        <v>0</v>
      </c>
      <c r="X226" s="79">
        <v>2000</v>
      </c>
      <c r="Y226" s="78">
        <v>0</v>
      </c>
      <c r="Z226" s="77"/>
      <c r="AA226" s="79">
        <v>0</v>
      </c>
      <c r="AB226" s="79">
        <v>0</v>
      </c>
      <c r="AC226" s="79">
        <v>0</v>
      </c>
      <c r="AD226" s="79">
        <v>0</v>
      </c>
      <c r="AE226" s="77"/>
      <c r="AF226" s="79">
        <v>0</v>
      </c>
      <c r="AG226" s="79">
        <v>0</v>
      </c>
      <c r="AH226" s="79">
        <v>0</v>
      </c>
      <c r="AI226" s="79">
        <v>0</v>
      </c>
      <c r="AJ226" s="79">
        <v>0</v>
      </c>
      <c r="AK226" s="77"/>
      <c r="AL226" s="80"/>
      <c r="AN226" s="46">
        <f t="shared" si="132"/>
        <v>0</v>
      </c>
      <c r="AO226" s="46">
        <f t="shared" si="133"/>
        <v>0</v>
      </c>
    </row>
    <row r="227" spans="1:41" s="45" customFormat="1" ht="16" thickBot="1" x14ac:dyDescent="0.35">
      <c r="A227" s="156"/>
      <c r="B227" s="148" t="s">
        <v>10</v>
      </c>
      <c r="C227" s="77">
        <v>750</v>
      </c>
      <c r="D227" s="77"/>
      <c r="E227" s="77"/>
      <c r="F227" s="77"/>
      <c r="G227" s="77"/>
      <c r="H227" s="77"/>
      <c r="I227" s="77"/>
      <c r="J227" s="77"/>
      <c r="K227" s="77">
        <v>750</v>
      </c>
      <c r="L227" s="77"/>
      <c r="M227" s="77"/>
      <c r="N227" s="77"/>
      <c r="O227" s="77"/>
      <c r="P227" s="77"/>
      <c r="Q227" s="77"/>
      <c r="R227" s="77"/>
      <c r="S227" s="77"/>
      <c r="T227" s="77"/>
      <c r="U227" s="80"/>
      <c r="V227" s="77"/>
      <c r="W227" s="77"/>
      <c r="X227" s="77"/>
      <c r="Y227" s="77">
        <v>1875</v>
      </c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80"/>
      <c r="AN227" s="46">
        <f t="shared" si="132"/>
        <v>0</v>
      </c>
      <c r="AO227" s="46">
        <f t="shared" si="133"/>
        <v>0</v>
      </c>
    </row>
    <row r="228" spans="1:41" s="45" customFormat="1" ht="16" thickBot="1" x14ac:dyDescent="0.35">
      <c r="A228" s="156"/>
      <c r="B228" s="148" t="s">
        <v>7</v>
      </c>
      <c r="C228" s="77"/>
      <c r="D228" s="77"/>
      <c r="E228" s="79">
        <f>E227+E226</f>
        <v>0</v>
      </c>
      <c r="F228" s="79">
        <f>F227+F226</f>
        <v>10249</v>
      </c>
      <c r="G228" s="79">
        <f t="shared" ref="G228" si="153">G227+G226</f>
        <v>1070</v>
      </c>
      <c r="H228" s="79">
        <f>H227+H226</f>
        <v>16805</v>
      </c>
      <c r="I228" s="77">
        <f>SUM(E228:H228)</f>
        <v>28124</v>
      </c>
      <c r="J228" s="79">
        <f>J227+J226</f>
        <v>1125</v>
      </c>
      <c r="K228" s="79">
        <f>K227+K226</f>
        <v>750</v>
      </c>
      <c r="L228" s="79">
        <f>L227+L226</f>
        <v>4000</v>
      </c>
      <c r="M228" s="79">
        <f>M227+M226</f>
        <v>15000</v>
      </c>
      <c r="N228" s="77">
        <f>SUM(J228:M228)</f>
        <v>20875</v>
      </c>
      <c r="O228" s="79">
        <f>O227+O226</f>
        <v>2000</v>
      </c>
      <c r="P228" s="79">
        <f>P227+P226</f>
        <v>0</v>
      </c>
      <c r="Q228" s="79">
        <f>Q227+Q226</f>
        <v>0</v>
      </c>
      <c r="R228" s="79">
        <f>R227+R226</f>
        <v>13400</v>
      </c>
      <c r="S228" s="79">
        <f>S227+S226</f>
        <v>5000</v>
      </c>
      <c r="T228" s="77">
        <f>SUM(O228:S228)</f>
        <v>20400</v>
      </c>
      <c r="U228" s="80">
        <f>T228+N228+I228+D229</f>
        <v>77900</v>
      </c>
      <c r="V228" s="79">
        <f>V227+V226</f>
        <v>6000</v>
      </c>
      <c r="W228" s="79">
        <f>W227+W226</f>
        <v>0</v>
      </c>
      <c r="X228" s="79">
        <f t="shared" ref="X228" si="154">X227+X226</f>
        <v>2000</v>
      </c>
      <c r="Y228" s="79">
        <f>Y227+Y226</f>
        <v>1875</v>
      </c>
      <c r="Z228" s="77">
        <f>SUM(V228:Y228)</f>
        <v>9875</v>
      </c>
      <c r="AA228" s="79">
        <f>AA227+AA226</f>
        <v>0</v>
      </c>
      <c r="AB228" s="79">
        <f>AB227+AB226</f>
        <v>0</v>
      </c>
      <c r="AC228" s="79">
        <f>AC227+AC226</f>
        <v>0</v>
      </c>
      <c r="AD228" s="79">
        <f>AD227+AD226</f>
        <v>0</v>
      </c>
      <c r="AE228" s="77">
        <f>SUM(AA228:AD228)</f>
        <v>0</v>
      </c>
      <c r="AF228" s="79">
        <f>AF227+AF226</f>
        <v>0</v>
      </c>
      <c r="AG228" s="79">
        <f>AG227+AG226</f>
        <v>0</v>
      </c>
      <c r="AH228" s="79">
        <f>AH227+AH226</f>
        <v>0</v>
      </c>
      <c r="AI228" s="79">
        <f>AI227+AI226</f>
        <v>0</v>
      </c>
      <c r="AJ228" s="79">
        <f>AJ227+AJ226</f>
        <v>0</v>
      </c>
      <c r="AK228" s="77">
        <f>SUM(AF228:AJ228)</f>
        <v>0</v>
      </c>
      <c r="AL228" s="80">
        <f>AK228+AE228+Z228</f>
        <v>9875</v>
      </c>
      <c r="AN228" s="46">
        <f t="shared" si="132"/>
        <v>0</v>
      </c>
      <c r="AO228" s="46">
        <f t="shared" si="133"/>
        <v>0</v>
      </c>
    </row>
    <row r="229" spans="1:41" s="45" customFormat="1" ht="16" thickBot="1" x14ac:dyDescent="0.35">
      <c r="A229" s="156"/>
      <c r="B229" s="148" t="s">
        <v>8</v>
      </c>
      <c r="C229" s="81">
        <v>13494</v>
      </c>
      <c r="D229" s="120">
        <v>8501</v>
      </c>
      <c r="E229" s="79">
        <f>E228-E225</f>
        <v>0</v>
      </c>
      <c r="F229" s="79">
        <f>E229+F228-F225</f>
        <v>0</v>
      </c>
      <c r="G229" s="79">
        <f>F229+G228-G225</f>
        <v>0</v>
      </c>
      <c r="H229" s="79">
        <f>F229+H228-H225</f>
        <v>0</v>
      </c>
      <c r="I229" s="77">
        <f>I228-I225</f>
        <v>0</v>
      </c>
      <c r="J229" s="79">
        <f>I229+J228-J225</f>
        <v>0</v>
      </c>
      <c r="K229" s="79">
        <f>J229+K228-K225</f>
        <v>-4747</v>
      </c>
      <c r="L229" s="79">
        <f>K229+L228-L225</f>
        <v>-4778</v>
      </c>
      <c r="M229" s="79">
        <f>L229+M228-M225</f>
        <v>4438</v>
      </c>
      <c r="N229" s="77">
        <f>I229+N228-N225</f>
        <v>4438</v>
      </c>
      <c r="O229" s="79">
        <f>N229+O228-O225</f>
        <v>4552</v>
      </c>
      <c r="P229" s="79">
        <f>O229+P228-P225</f>
        <v>1267</v>
      </c>
      <c r="Q229" s="79">
        <f>P229+Q228-Q225</f>
        <v>-2041</v>
      </c>
      <c r="R229" s="79">
        <f t="shared" ref="R229:S229" si="155">Q229+R228-R225</f>
        <v>8043</v>
      </c>
      <c r="S229" s="79">
        <f t="shared" si="155"/>
        <v>10204</v>
      </c>
      <c r="T229" s="77">
        <f>N229+T228-T225</f>
        <v>10204</v>
      </c>
      <c r="U229" s="80">
        <f>U228-U225</f>
        <v>10204</v>
      </c>
      <c r="V229" s="79">
        <f>U229+V228-V225</f>
        <v>13524</v>
      </c>
      <c r="W229" s="79">
        <f>V229+W228-W225</f>
        <v>11199</v>
      </c>
      <c r="X229" s="79">
        <f>W229+X228-X225</f>
        <v>10870</v>
      </c>
      <c r="Y229" s="79">
        <f>W229+Y228-Y225</f>
        <v>10082</v>
      </c>
      <c r="Z229" s="77">
        <f>T229+Z228-Z225</f>
        <v>9753</v>
      </c>
      <c r="AA229" s="79">
        <f>Z229+AA228-AA225</f>
        <v>8648</v>
      </c>
      <c r="AB229" s="79">
        <f>AA229+AB228-AB225</f>
        <v>7099</v>
      </c>
      <c r="AC229" s="79">
        <f>AB229+AC228-AC225</f>
        <v>5560</v>
      </c>
      <c r="AD229" s="79">
        <f>AC229+AD228-AD225</f>
        <v>3580</v>
      </c>
      <c r="AE229" s="77">
        <f>Z229+AE228-AE225</f>
        <v>3580</v>
      </c>
      <c r="AF229" s="79">
        <f>AE229+AF228-AF225</f>
        <v>3563</v>
      </c>
      <c r="AG229" s="79">
        <f>AF229+AG228-AG225</f>
        <v>3543</v>
      </c>
      <c r="AH229" s="79">
        <f>AG229+AH228-AH225</f>
        <v>3520</v>
      </c>
      <c r="AI229" s="79">
        <f t="shared" ref="AI229:AJ229" si="156">AH229+AI228-AI225</f>
        <v>3497</v>
      </c>
      <c r="AJ229" s="79">
        <f t="shared" si="156"/>
        <v>3497</v>
      </c>
      <c r="AK229" s="77">
        <f>AE229+AK228-AK225</f>
        <v>3497</v>
      </c>
      <c r="AL229" s="80">
        <f>T229+AL228-AL225</f>
        <v>3497</v>
      </c>
      <c r="AN229" s="46">
        <f t="shared" si="132"/>
        <v>0</v>
      </c>
      <c r="AO229" s="46">
        <f t="shared" si="133"/>
        <v>0</v>
      </c>
    </row>
    <row r="230" spans="1:41" s="45" customFormat="1" ht="16" thickBot="1" x14ac:dyDescent="0.35">
      <c r="A230" s="67"/>
      <c r="B230" s="148" t="s">
        <v>9</v>
      </c>
      <c r="C230" s="77"/>
      <c r="D230" s="77"/>
      <c r="E230" s="82" t="e">
        <f>E229/(SUM(F225+H225+#REF!+G225)/20)*1000</f>
        <v>#REF!</v>
      </c>
      <c r="F230" s="82" t="e">
        <f>F229/(SUM(G225+#REF!+J225+H225)/20)*1000</f>
        <v>#REF!</v>
      </c>
      <c r="G230" s="82" t="e">
        <f>G229/(SUM(H225+K225+J225+#REF!)/20)*1000</f>
        <v>#REF!</v>
      </c>
      <c r="H230" s="82" t="e">
        <f>H229/(SUM(#REF!+J225+K225+L225)/20)*1000</f>
        <v>#REF!</v>
      </c>
      <c r="I230" s="83"/>
      <c r="J230" s="82">
        <f>J229/(SUM(K225+L225+M225+O225)/20)*1000</f>
        <v>0</v>
      </c>
      <c r="K230" s="82">
        <f>K229/(SUM(L225+M225+O225+P225)/20)*1000</f>
        <v>-6335.2462298144947</v>
      </c>
      <c r="L230" s="82">
        <f>L229/(SUM(M225+O225+P225+Q225)/20)*1000</f>
        <v>-6699.8527658977782</v>
      </c>
      <c r="M230" s="82">
        <f>M229/(SUM(O225+P225+Q225+R225)/20)*1000</f>
        <v>7525.2225519287831</v>
      </c>
      <c r="N230" s="83"/>
      <c r="O230" s="82">
        <f>O229/(SUM(P225+Q225+R225+S225)/20)*1000</f>
        <v>7141.5123941010361</v>
      </c>
      <c r="P230" s="82" t="e">
        <f>P229/(SUM(Q225+R225+#REF!+S225)/20)*1000</f>
        <v>#REF!</v>
      </c>
      <c r="Q230" s="82" t="e">
        <f>Q229/(SUM(R225+S225+#REF!+#REF!)/20)*1000</f>
        <v>#REF!</v>
      </c>
      <c r="R230" s="82" t="e">
        <f>R229/(SUM(S225+#REF!+#REF!+#REF!)/20)*1000</f>
        <v>#REF!</v>
      </c>
      <c r="S230" s="82" t="e">
        <f>S229/(SUM(#REF!+#REF!+#REF!+#REF!)/20)*1000</f>
        <v>#REF!</v>
      </c>
      <c r="T230" s="83"/>
      <c r="U230" s="84"/>
      <c r="V230" s="82" t="e">
        <f>V229/(SUM(W225+Y225+#REF!+X225)/20)*1000</f>
        <v>#REF!</v>
      </c>
      <c r="W230" s="82" t="e">
        <f>W229/(SUM(X225+#REF!+AA225+Y225)/20)*1000</f>
        <v>#REF!</v>
      </c>
      <c r="X230" s="82" t="e">
        <f>X229/(SUM(Y225+AB225+AA225+#REF!)/20)*1000</f>
        <v>#REF!</v>
      </c>
      <c r="Y230" s="82" t="e">
        <f>Y229/(SUM(#REF!+AA225+AB225+AC225)/20)*1000</f>
        <v>#REF!</v>
      </c>
      <c r="Z230" s="83"/>
      <c r="AA230" s="82">
        <f>AA229/(SUM(AB225+AC225+AD225+AF225)/20)*1000</f>
        <v>34013.765978367752</v>
      </c>
      <c r="AB230" s="82">
        <f>AB229/(SUM(AC225+AD225+AF225+AG225)/20)*1000</f>
        <v>39926.884139482558</v>
      </c>
      <c r="AC230" s="82">
        <f>AC229/(SUM(AD225+AF225+AG225+AH225)/20)*1000</f>
        <v>54509.803921568622</v>
      </c>
      <c r="AD230" s="82">
        <f>AD229/(SUM(AF225+AG225+AH225+AI225)/20)*1000</f>
        <v>862650.60240963846</v>
      </c>
      <c r="AE230" s="83"/>
      <c r="AF230" s="82">
        <f>AF229/(SUM(AG225+AH225+AI225+AJ225)/20)*1000</f>
        <v>1079696.9696969697</v>
      </c>
      <c r="AG230" s="82" t="e">
        <f>AG229/(SUM(AH225+AI225+#REF!+AJ225)/20)*1000</f>
        <v>#REF!</v>
      </c>
      <c r="AH230" s="82" t="e">
        <f>AH229/(SUM(AI225+AJ225+#REF!+#REF!)/20)*1000</f>
        <v>#REF!</v>
      </c>
      <c r="AI230" s="82" t="e">
        <f>AI229/(SUM(AJ225+#REF!+#REF!+#REF!)/20)*1000</f>
        <v>#REF!</v>
      </c>
      <c r="AJ230" s="82" t="e">
        <f>AJ229/(SUM(#REF!+#REF!+#REF!+#REF!)/20)*1000</f>
        <v>#REF!</v>
      </c>
      <c r="AK230" s="83"/>
      <c r="AL230" s="84"/>
      <c r="AN230" s="46">
        <f t="shared" si="132"/>
        <v>0</v>
      </c>
      <c r="AO230" s="46">
        <f t="shared" si="133"/>
        <v>0</v>
      </c>
    </row>
    <row r="231" spans="1:41" s="45" customFormat="1" ht="16" thickBot="1" x14ac:dyDescent="0.35">
      <c r="A231" s="156" t="s">
        <v>67</v>
      </c>
      <c r="B231" s="148" t="s">
        <v>5</v>
      </c>
      <c r="C231" s="77"/>
      <c r="D231" s="77"/>
      <c r="E231" s="78"/>
      <c r="F231" s="78"/>
      <c r="G231" s="79"/>
      <c r="H231" s="78"/>
      <c r="I231" s="77">
        <f>SUM(E231:H231)</f>
        <v>0</v>
      </c>
      <c r="J231" s="78"/>
      <c r="K231" s="79">
        <v>-32</v>
      </c>
      <c r="L231" s="78">
        <v>0</v>
      </c>
      <c r="M231" s="79">
        <v>0</v>
      </c>
      <c r="N231" s="77">
        <f>SUM(J231:M231)</f>
        <v>-32</v>
      </c>
      <c r="O231" s="79">
        <v>8</v>
      </c>
      <c r="P231" s="78">
        <v>30</v>
      </c>
      <c r="Q231" s="78">
        <v>30</v>
      </c>
      <c r="R231" s="78">
        <v>30</v>
      </c>
      <c r="S231" s="78">
        <v>26</v>
      </c>
      <c r="T231" s="77">
        <f>SUM(O231:S231)</f>
        <v>124</v>
      </c>
      <c r="U231" s="80">
        <f>T231+N231+I231+D235</f>
        <v>248</v>
      </c>
      <c r="V231" s="78">
        <v>0</v>
      </c>
      <c r="W231" s="78">
        <v>0</v>
      </c>
      <c r="X231" s="79">
        <v>0</v>
      </c>
      <c r="Y231" s="78">
        <v>0</v>
      </c>
      <c r="Z231" s="77">
        <f>SUM(V231:Y231)</f>
        <v>0</v>
      </c>
      <c r="AA231" s="78">
        <v>0</v>
      </c>
      <c r="AB231" s="79">
        <v>0</v>
      </c>
      <c r="AC231" s="78">
        <v>0</v>
      </c>
      <c r="AD231" s="79">
        <v>0</v>
      </c>
      <c r="AE231" s="77">
        <f>SUM(AA231:AD231)</f>
        <v>0</v>
      </c>
      <c r="AF231" s="79">
        <v>0</v>
      </c>
      <c r="AG231" s="78">
        <v>0</v>
      </c>
      <c r="AH231" s="78">
        <v>0</v>
      </c>
      <c r="AI231" s="78">
        <v>0</v>
      </c>
      <c r="AJ231" s="78">
        <v>0</v>
      </c>
      <c r="AK231" s="77">
        <f>SUM(AF231:AJ231)</f>
        <v>0</v>
      </c>
      <c r="AL231" s="80">
        <f>AK231+AE231+Z231</f>
        <v>0</v>
      </c>
      <c r="AM231" s="45">
        <v>72</v>
      </c>
      <c r="AN231" s="46">
        <f t="shared" si="132"/>
        <v>17856</v>
      </c>
      <c r="AO231" s="46">
        <f t="shared" si="133"/>
        <v>0</v>
      </c>
    </row>
    <row r="232" spans="1:41" s="45" customFormat="1" ht="16" thickBot="1" x14ac:dyDescent="0.35">
      <c r="A232" s="156"/>
      <c r="B232" s="148" t="s">
        <v>6</v>
      </c>
      <c r="C232" s="77"/>
      <c r="D232" s="77"/>
      <c r="E232" s="79"/>
      <c r="F232" s="79"/>
      <c r="G232" s="79"/>
      <c r="H232" s="79"/>
      <c r="I232" s="77"/>
      <c r="J232" s="79"/>
      <c r="K232" s="79">
        <v>0</v>
      </c>
      <c r="L232" s="79">
        <v>0</v>
      </c>
      <c r="M232" s="79">
        <v>0</v>
      </c>
      <c r="N232" s="77"/>
      <c r="O232" s="79">
        <v>0</v>
      </c>
      <c r="P232" s="79">
        <v>0</v>
      </c>
      <c r="Q232" s="79">
        <v>0</v>
      </c>
      <c r="R232" s="79">
        <v>130</v>
      </c>
      <c r="S232" s="79">
        <v>0</v>
      </c>
      <c r="T232" s="77"/>
      <c r="U232" s="80"/>
      <c r="V232" s="79">
        <v>0</v>
      </c>
      <c r="W232" s="79">
        <v>0</v>
      </c>
      <c r="X232" s="79">
        <v>0</v>
      </c>
      <c r="Y232" s="79">
        <v>0</v>
      </c>
      <c r="Z232" s="77"/>
      <c r="AA232" s="79">
        <v>0</v>
      </c>
      <c r="AB232" s="79">
        <v>0</v>
      </c>
      <c r="AC232" s="79">
        <v>0</v>
      </c>
      <c r="AD232" s="79">
        <v>0</v>
      </c>
      <c r="AE232" s="77"/>
      <c r="AF232" s="79">
        <v>0</v>
      </c>
      <c r="AG232" s="79">
        <v>0</v>
      </c>
      <c r="AH232" s="79">
        <v>0</v>
      </c>
      <c r="AI232" s="79">
        <v>0</v>
      </c>
      <c r="AJ232" s="79">
        <v>0</v>
      </c>
      <c r="AK232" s="77"/>
      <c r="AL232" s="80"/>
      <c r="AN232" s="46">
        <f t="shared" si="132"/>
        <v>0</v>
      </c>
      <c r="AO232" s="46">
        <f t="shared" si="133"/>
        <v>0</v>
      </c>
    </row>
    <row r="233" spans="1:41" s="45" customFormat="1" ht="16" thickBot="1" x14ac:dyDescent="0.35">
      <c r="A233" s="156"/>
      <c r="B233" s="148" t="s">
        <v>10</v>
      </c>
      <c r="C233" s="77">
        <v>0</v>
      </c>
      <c r="D233" s="77"/>
      <c r="E233" s="79"/>
      <c r="F233" s="79"/>
      <c r="G233" s="79"/>
      <c r="H233" s="79"/>
      <c r="I233" s="77"/>
      <c r="J233" s="79"/>
      <c r="K233" s="77"/>
      <c r="L233" s="79"/>
      <c r="M233" s="79"/>
      <c r="N233" s="77"/>
      <c r="O233" s="79"/>
      <c r="P233" s="79"/>
      <c r="Q233" s="79"/>
      <c r="R233" s="79"/>
      <c r="S233" s="79"/>
      <c r="T233" s="77"/>
      <c r="U233" s="80"/>
      <c r="V233" s="79"/>
      <c r="W233" s="79"/>
      <c r="X233" s="79"/>
      <c r="Y233" s="79"/>
      <c r="Z233" s="77"/>
      <c r="AA233" s="79"/>
      <c r="AB233" s="77"/>
      <c r="AC233" s="79"/>
      <c r="AD233" s="79"/>
      <c r="AE233" s="77"/>
      <c r="AF233" s="79"/>
      <c r="AG233" s="79"/>
      <c r="AH233" s="79"/>
      <c r="AI233" s="79"/>
      <c r="AJ233" s="79"/>
      <c r="AK233" s="77"/>
      <c r="AL233" s="80"/>
      <c r="AN233" s="46">
        <f t="shared" si="132"/>
        <v>0</v>
      </c>
      <c r="AO233" s="46">
        <f t="shared" si="133"/>
        <v>0</v>
      </c>
    </row>
    <row r="234" spans="1:41" s="45" customFormat="1" ht="16" thickBot="1" x14ac:dyDescent="0.35">
      <c r="A234" s="156"/>
      <c r="B234" s="148" t="s">
        <v>7</v>
      </c>
      <c r="C234" s="77"/>
      <c r="D234" s="77"/>
      <c r="E234" s="79">
        <f>E233+E232</f>
        <v>0</v>
      </c>
      <c r="F234" s="79">
        <f>F233+F232</f>
        <v>0</v>
      </c>
      <c r="G234" s="79">
        <f t="shared" ref="G234" si="157">G233+G232</f>
        <v>0</v>
      </c>
      <c r="H234" s="79">
        <f>H233+H232</f>
        <v>0</v>
      </c>
      <c r="I234" s="77">
        <f>SUM(E234:H234)</f>
        <v>0</v>
      </c>
      <c r="J234" s="79">
        <f>J233+J232</f>
        <v>0</v>
      </c>
      <c r="K234" s="79">
        <f>K233+K232</f>
        <v>0</v>
      </c>
      <c r="L234" s="79">
        <f>L233+L232</f>
        <v>0</v>
      </c>
      <c r="M234" s="79">
        <f>M233+M232</f>
        <v>0</v>
      </c>
      <c r="N234" s="77">
        <f>SUM(J234:M234)</f>
        <v>0</v>
      </c>
      <c r="O234" s="79">
        <f>O233+O232</f>
        <v>0</v>
      </c>
      <c r="P234" s="79">
        <f>P233+P232</f>
        <v>0</v>
      </c>
      <c r="Q234" s="79">
        <f>Q233+Q232</f>
        <v>0</v>
      </c>
      <c r="R234" s="79">
        <f>R233+R232</f>
        <v>130</v>
      </c>
      <c r="S234" s="79">
        <f>S233+S232</f>
        <v>0</v>
      </c>
      <c r="T234" s="77">
        <f>SUM(O234:S234)</f>
        <v>130</v>
      </c>
      <c r="U234" s="80">
        <f>T234+N234+I234+D235</f>
        <v>286</v>
      </c>
      <c r="V234" s="79">
        <f>V233+V232</f>
        <v>0</v>
      </c>
      <c r="W234" s="79">
        <f>W233+W232</f>
        <v>0</v>
      </c>
      <c r="X234" s="79">
        <f t="shared" ref="X234" si="158">X233+X232</f>
        <v>0</v>
      </c>
      <c r="Y234" s="79">
        <f>Y233+Y232</f>
        <v>0</v>
      </c>
      <c r="Z234" s="77">
        <f>SUM(V234:Y234)</f>
        <v>0</v>
      </c>
      <c r="AA234" s="79">
        <f>AA233+AA232</f>
        <v>0</v>
      </c>
      <c r="AB234" s="79">
        <f>AB233+AB232</f>
        <v>0</v>
      </c>
      <c r="AC234" s="79">
        <f>AC233+AC232</f>
        <v>0</v>
      </c>
      <c r="AD234" s="79">
        <f>AD233+AD232</f>
        <v>0</v>
      </c>
      <c r="AE234" s="77">
        <f>SUM(AA234:AD234)</f>
        <v>0</v>
      </c>
      <c r="AF234" s="79">
        <f>AF233+AF232</f>
        <v>0</v>
      </c>
      <c r="AG234" s="79">
        <f>AG233+AG232</f>
        <v>0</v>
      </c>
      <c r="AH234" s="79">
        <f>AH233+AH232</f>
        <v>0</v>
      </c>
      <c r="AI234" s="79">
        <f>AI233+AI232</f>
        <v>0</v>
      </c>
      <c r="AJ234" s="79">
        <f>AJ233+AJ232</f>
        <v>0</v>
      </c>
      <c r="AK234" s="77">
        <f>SUM(AF234:AJ234)</f>
        <v>0</v>
      </c>
      <c r="AL234" s="80">
        <f>AK234+AE234+Z234</f>
        <v>0</v>
      </c>
      <c r="AN234" s="46">
        <f t="shared" si="132"/>
        <v>0</v>
      </c>
      <c r="AO234" s="46">
        <f t="shared" si="133"/>
        <v>0</v>
      </c>
    </row>
    <row r="235" spans="1:41" s="45" customFormat="1" ht="16" thickBot="1" x14ac:dyDescent="0.35">
      <c r="A235" s="156"/>
      <c r="B235" s="148" t="s">
        <v>8</v>
      </c>
      <c r="C235" s="81">
        <v>32</v>
      </c>
      <c r="D235" s="120">
        <v>156</v>
      </c>
      <c r="E235" s="79">
        <f>E234-E231</f>
        <v>0</v>
      </c>
      <c r="F235" s="79">
        <f>E235+F234-F231</f>
        <v>0</v>
      </c>
      <c r="G235" s="79">
        <f>F235+G234-G231</f>
        <v>0</v>
      </c>
      <c r="H235" s="79">
        <f>F235+H234-H231</f>
        <v>0</v>
      </c>
      <c r="I235" s="77">
        <f>I234-I231</f>
        <v>0</v>
      </c>
      <c r="J235" s="79">
        <f>I235+J234-J231</f>
        <v>0</v>
      </c>
      <c r="K235" s="79">
        <f>J235+K234-K231</f>
        <v>32</v>
      </c>
      <c r="L235" s="79">
        <f>K235+L234-L231</f>
        <v>32</v>
      </c>
      <c r="M235" s="79">
        <f>L235+M234-M231</f>
        <v>32</v>
      </c>
      <c r="N235" s="77">
        <f>I235+N234-N231</f>
        <v>32</v>
      </c>
      <c r="O235" s="79">
        <f>N235+O234-O231</f>
        <v>24</v>
      </c>
      <c r="P235" s="79">
        <f>O235+P234-P231</f>
        <v>-6</v>
      </c>
      <c r="Q235" s="79">
        <f>P235+Q234-Q231</f>
        <v>-36</v>
      </c>
      <c r="R235" s="79">
        <f t="shared" ref="R235:S235" si="159">Q235+R234-R231</f>
        <v>64</v>
      </c>
      <c r="S235" s="79">
        <f t="shared" si="159"/>
        <v>38</v>
      </c>
      <c r="T235" s="77">
        <f>N235+T234-T231</f>
        <v>38</v>
      </c>
      <c r="U235" s="80">
        <f>U234-U231</f>
        <v>38</v>
      </c>
      <c r="V235" s="79">
        <f>U235+V234-V231</f>
        <v>38</v>
      </c>
      <c r="W235" s="79">
        <f>V235+W234-W231</f>
        <v>38</v>
      </c>
      <c r="X235" s="79">
        <f>W235+X234-X231</f>
        <v>38</v>
      </c>
      <c r="Y235" s="79">
        <f>W235+Y234-Y231</f>
        <v>38</v>
      </c>
      <c r="Z235" s="77">
        <f>T235+Z234-Z231</f>
        <v>38</v>
      </c>
      <c r="AA235" s="79">
        <f>Z235+AA234-AA231</f>
        <v>38</v>
      </c>
      <c r="AB235" s="79">
        <f>AA235+AB234-AB231</f>
        <v>38</v>
      </c>
      <c r="AC235" s="79">
        <f>AB235+AC234-AC231</f>
        <v>38</v>
      </c>
      <c r="AD235" s="79">
        <f>AC235+AD234-AD231</f>
        <v>38</v>
      </c>
      <c r="AE235" s="77">
        <f>Z235+AE234-AE231</f>
        <v>38</v>
      </c>
      <c r="AF235" s="79">
        <f>AE235+AF234-AF231</f>
        <v>38</v>
      </c>
      <c r="AG235" s="79">
        <f>AF235+AG234-AG231</f>
        <v>38</v>
      </c>
      <c r="AH235" s="79">
        <f>AG235+AH234-AH231</f>
        <v>38</v>
      </c>
      <c r="AI235" s="79">
        <f t="shared" ref="AI235:AJ235" si="160">AH235+AI234-AI231</f>
        <v>38</v>
      </c>
      <c r="AJ235" s="79">
        <f t="shared" si="160"/>
        <v>38</v>
      </c>
      <c r="AK235" s="77">
        <f>AE235+AK234-AK231</f>
        <v>38</v>
      </c>
      <c r="AL235" s="80">
        <f>T235+AL234-AL231</f>
        <v>38</v>
      </c>
      <c r="AN235" s="46">
        <f t="shared" si="132"/>
        <v>0</v>
      </c>
      <c r="AO235" s="46">
        <f t="shared" si="133"/>
        <v>0</v>
      </c>
    </row>
    <row r="236" spans="1:41" s="45" customFormat="1" ht="16" thickBot="1" x14ac:dyDescent="0.35">
      <c r="A236" s="67"/>
      <c r="B236" s="148" t="s">
        <v>9</v>
      </c>
      <c r="C236" s="77"/>
      <c r="D236" s="77"/>
      <c r="E236" s="82" t="e">
        <f>E235/(SUM(F231+H231+#REF!+G231)/20)*1000</f>
        <v>#REF!</v>
      </c>
      <c r="F236" s="82" t="e">
        <f>F235/(SUM(G231+#REF!+J231+H231)/20)*1000</f>
        <v>#REF!</v>
      </c>
      <c r="G236" s="82" t="e">
        <f>G235/(SUM(H231+K231+J231+#REF!)/20)*1000</f>
        <v>#REF!</v>
      </c>
      <c r="H236" s="82" t="e">
        <f>H235/(SUM(#REF!+J231+K231+L231)/20)*1000</f>
        <v>#REF!</v>
      </c>
      <c r="I236" s="83"/>
      <c r="J236" s="82">
        <f>J235/(SUM(K231+L231+M231+O231)/20)*1000</f>
        <v>0</v>
      </c>
      <c r="K236" s="82">
        <f>K235/(SUM(L231+M231+O231+P231)/20)*1000</f>
        <v>16842.105263157893</v>
      </c>
      <c r="L236" s="82">
        <f>L235/(SUM(M231+O231+P231+Q231)/20)*1000</f>
        <v>9411.7647058823532</v>
      </c>
      <c r="M236" s="82">
        <f>M235/(SUM(O231+P231+Q231+R231)/20)*1000</f>
        <v>6530.6122448979586</v>
      </c>
      <c r="N236" s="83"/>
      <c r="O236" s="82">
        <f>O235/(SUM(P231+Q231+R231+S231)/20)*1000</f>
        <v>4137.9310344827591</v>
      </c>
      <c r="P236" s="82" t="e">
        <f>P235/(SUM(Q231+R231+#REF!+S231)/20)*1000</f>
        <v>#REF!</v>
      </c>
      <c r="Q236" s="82" t="e">
        <f>Q235/(SUM(R231+S231+#REF!+#REF!)/20)*1000</f>
        <v>#REF!</v>
      </c>
      <c r="R236" s="82" t="e">
        <f>R235/(SUM(S231+#REF!+#REF!+#REF!)/20)*1000</f>
        <v>#REF!</v>
      </c>
      <c r="S236" s="82" t="e">
        <f>S235/(SUM(#REF!+#REF!+#REF!+#REF!)/20)*1000</f>
        <v>#REF!</v>
      </c>
      <c r="T236" s="83"/>
      <c r="U236" s="84"/>
      <c r="V236" s="82" t="e">
        <f>V235/(SUM(W231+Y231+#REF!+X231)/20)*1000</f>
        <v>#REF!</v>
      </c>
      <c r="W236" s="82" t="e">
        <f>W235/(SUM(X231+#REF!+AA231+Y231)/20)*1000</f>
        <v>#REF!</v>
      </c>
      <c r="X236" s="82" t="e">
        <f>X235/(SUM(Y231+AB231+AA231+#REF!)/20)*1000</f>
        <v>#REF!</v>
      </c>
      <c r="Y236" s="82" t="e">
        <f>Y235/(SUM(#REF!+AA231+AB231+AC231)/20)*1000</f>
        <v>#REF!</v>
      </c>
      <c r="Z236" s="83"/>
      <c r="AA236" s="82" t="e">
        <f>AA235/(SUM(AB231+AC231+AD231+AF231)/20)*1000</f>
        <v>#DIV/0!</v>
      </c>
      <c r="AB236" s="82" t="e">
        <f>AB235/(SUM(AC231+AD231+AF231+AG231)/20)*1000</f>
        <v>#DIV/0!</v>
      </c>
      <c r="AC236" s="82" t="e">
        <f>AC235/(SUM(AD231+AF231+AG231+AH231)/20)*1000</f>
        <v>#DIV/0!</v>
      </c>
      <c r="AD236" s="82" t="e">
        <f>AD235/(SUM(AF231+AG231+AH231+AI231)/20)*1000</f>
        <v>#DIV/0!</v>
      </c>
      <c r="AE236" s="83"/>
      <c r="AF236" s="82" t="e">
        <f>AF235/(SUM(AG231+AH231+AI231+AJ231)/20)*1000</f>
        <v>#DIV/0!</v>
      </c>
      <c r="AG236" s="82" t="e">
        <f>AG235/(SUM(AH231+AI231+#REF!+AJ231)/20)*1000</f>
        <v>#REF!</v>
      </c>
      <c r="AH236" s="82" t="e">
        <f>AH235/(SUM(AI231+AJ231+#REF!+#REF!)/20)*1000</f>
        <v>#REF!</v>
      </c>
      <c r="AI236" s="82" t="e">
        <f>AI235/(SUM(AJ231+#REF!+#REF!+#REF!)/20)*1000</f>
        <v>#REF!</v>
      </c>
      <c r="AJ236" s="82" t="e">
        <f>AJ235/(SUM(#REF!+#REF!+#REF!+#REF!)/20)*1000</f>
        <v>#REF!</v>
      </c>
      <c r="AK236" s="83"/>
      <c r="AL236" s="84"/>
      <c r="AN236" s="46">
        <f t="shared" si="132"/>
        <v>0</v>
      </c>
      <c r="AO236" s="46">
        <f t="shared" si="133"/>
        <v>0</v>
      </c>
    </row>
    <row r="237" spans="1:41" s="45" customFormat="1" ht="16" thickBot="1" x14ac:dyDescent="0.35">
      <c r="A237" s="156" t="s">
        <v>27</v>
      </c>
      <c r="B237" s="148" t="s">
        <v>5</v>
      </c>
      <c r="C237" s="77"/>
      <c r="D237" s="77"/>
      <c r="E237" s="79"/>
      <c r="F237" s="78"/>
      <c r="G237" s="78"/>
      <c r="H237" s="78"/>
      <c r="I237" s="77">
        <f>SUM(E237:H237)</f>
        <v>0</v>
      </c>
      <c r="J237" s="78"/>
      <c r="K237" s="79">
        <v>-14</v>
      </c>
      <c r="L237" s="78">
        <v>0</v>
      </c>
      <c r="M237" s="79">
        <v>0</v>
      </c>
      <c r="N237" s="77">
        <f>SUM(J237:M237)</f>
        <v>-14</v>
      </c>
      <c r="O237" s="79">
        <v>0</v>
      </c>
      <c r="P237" s="78">
        <v>0</v>
      </c>
      <c r="Q237" s="78">
        <v>0</v>
      </c>
      <c r="R237" s="78">
        <v>0</v>
      </c>
      <c r="S237" s="78">
        <v>0</v>
      </c>
      <c r="T237" s="77">
        <f>SUM(O237:S237)</f>
        <v>0</v>
      </c>
      <c r="U237" s="80">
        <f>T237+N237+I237+D241</f>
        <v>56</v>
      </c>
      <c r="V237" s="79">
        <v>0</v>
      </c>
      <c r="W237" s="78">
        <v>0</v>
      </c>
      <c r="X237" s="78">
        <v>0</v>
      </c>
      <c r="Y237" s="78">
        <v>0</v>
      </c>
      <c r="Z237" s="77">
        <f>SUM(V237:Y237)</f>
        <v>0</v>
      </c>
      <c r="AA237" s="78">
        <v>0</v>
      </c>
      <c r="AB237" s="79">
        <v>0</v>
      </c>
      <c r="AC237" s="78">
        <v>0</v>
      </c>
      <c r="AD237" s="79">
        <v>0</v>
      </c>
      <c r="AE237" s="77">
        <f>SUM(AA237:AD237)</f>
        <v>0</v>
      </c>
      <c r="AF237" s="79">
        <v>0</v>
      </c>
      <c r="AG237" s="78">
        <v>0</v>
      </c>
      <c r="AH237" s="78">
        <v>0</v>
      </c>
      <c r="AI237" s="78">
        <v>0</v>
      </c>
      <c r="AJ237" s="78">
        <v>0</v>
      </c>
      <c r="AK237" s="77">
        <f>SUM(AF237:AJ237)</f>
        <v>0</v>
      </c>
      <c r="AL237" s="80">
        <f>AK237+AE237+Z237</f>
        <v>0</v>
      </c>
      <c r="AM237" s="45">
        <v>72</v>
      </c>
      <c r="AN237" s="46">
        <f t="shared" si="132"/>
        <v>4032</v>
      </c>
      <c r="AO237" s="46">
        <f t="shared" si="133"/>
        <v>0</v>
      </c>
    </row>
    <row r="238" spans="1:41" s="45" customFormat="1" ht="16" thickBot="1" x14ac:dyDescent="0.35">
      <c r="A238" s="156"/>
      <c r="B238" s="148" t="s">
        <v>6</v>
      </c>
      <c r="C238" s="77"/>
      <c r="D238" s="77"/>
      <c r="E238" s="79"/>
      <c r="F238" s="79"/>
      <c r="G238" s="79"/>
      <c r="H238" s="79"/>
      <c r="I238" s="77"/>
      <c r="J238" s="79"/>
      <c r="K238" s="79">
        <v>0</v>
      </c>
      <c r="L238" s="79">
        <v>0</v>
      </c>
      <c r="M238" s="79">
        <v>0</v>
      </c>
      <c r="N238" s="77"/>
      <c r="O238" s="79">
        <v>0</v>
      </c>
      <c r="P238" s="79">
        <v>0</v>
      </c>
      <c r="Q238" s="79">
        <v>0</v>
      </c>
      <c r="R238" s="79">
        <v>0</v>
      </c>
      <c r="S238" s="79">
        <v>0</v>
      </c>
      <c r="T238" s="77"/>
      <c r="U238" s="80"/>
      <c r="V238" s="79">
        <v>0</v>
      </c>
      <c r="W238" s="79">
        <v>0</v>
      </c>
      <c r="X238" s="79">
        <v>0</v>
      </c>
      <c r="Y238" s="79">
        <v>0</v>
      </c>
      <c r="Z238" s="77"/>
      <c r="AA238" s="79">
        <v>0</v>
      </c>
      <c r="AB238" s="79">
        <v>0</v>
      </c>
      <c r="AC238" s="79">
        <v>0</v>
      </c>
      <c r="AD238" s="79">
        <v>0</v>
      </c>
      <c r="AE238" s="77"/>
      <c r="AF238" s="79">
        <v>0</v>
      </c>
      <c r="AG238" s="79">
        <v>0</v>
      </c>
      <c r="AH238" s="79">
        <v>0</v>
      </c>
      <c r="AI238" s="79">
        <v>0</v>
      </c>
      <c r="AJ238" s="79">
        <v>0</v>
      </c>
      <c r="AK238" s="77"/>
      <c r="AL238" s="80"/>
      <c r="AN238" s="46">
        <f t="shared" si="132"/>
        <v>0</v>
      </c>
      <c r="AO238" s="46">
        <f t="shared" si="133"/>
        <v>0</v>
      </c>
    </row>
    <row r="239" spans="1:41" s="45" customFormat="1" ht="16" thickBot="1" x14ac:dyDescent="0.35">
      <c r="A239" s="156"/>
      <c r="B239" s="148" t="s">
        <v>10</v>
      </c>
      <c r="C239" s="77">
        <v>0</v>
      </c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80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80"/>
      <c r="AN239" s="46">
        <f t="shared" si="132"/>
        <v>0</v>
      </c>
      <c r="AO239" s="46">
        <f t="shared" si="133"/>
        <v>0</v>
      </c>
    </row>
    <row r="240" spans="1:41" s="45" customFormat="1" ht="16" thickBot="1" x14ac:dyDescent="0.35">
      <c r="A240" s="156"/>
      <c r="B240" s="148" t="s">
        <v>7</v>
      </c>
      <c r="C240" s="77"/>
      <c r="D240" s="77"/>
      <c r="E240" s="79">
        <f>E239+E238</f>
        <v>0</v>
      </c>
      <c r="F240" s="79">
        <f>F239+F238</f>
        <v>0</v>
      </c>
      <c r="G240" s="79">
        <f t="shared" ref="G240" si="161">G239+G238</f>
        <v>0</v>
      </c>
      <c r="H240" s="79">
        <f>H239+H238</f>
        <v>0</v>
      </c>
      <c r="I240" s="77">
        <f>SUM(E240:H240)</f>
        <v>0</v>
      </c>
      <c r="J240" s="79">
        <f>J239+J238</f>
        <v>0</v>
      </c>
      <c r="K240" s="79">
        <f>K239+K238</f>
        <v>0</v>
      </c>
      <c r="L240" s="79">
        <f>L239+L238</f>
        <v>0</v>
      </c>
      <c r="M240" s="79">
        <f>M239+M238</f>
        <v>0</v>
      </c>
      <c r="N240" s="77">
        <f>SUM(J240:M240)</f>
        <v>0</v>
      </c>
      <c r="O240" s="79">
        <f>O239+O238</f>
        <v>0</v>
      </c>
      <c r="P240" s="79">
        <f>P239+P238</f>
        <v>0</v>
      </c>
      <c r="Q240" s="79">
        <f>Q239+Q238</f>
        <v>0</v>
      </c>
      <c r="R240" s="79">
        <f>R239+R238</f>
        <v>0</v>
      </c>
      <c r="S240" s="79">
        <f>S239+S238</f>
        <v>0</v>
      </c>
      <c r="T240" s="77">
        <f>SUM(O240:S240)</f>
        <v>0</v>
      </c>
      <c r="U240" s="80">
        <f>T240+N240+I240+D241</f>
        <v>70</v>
      </c>
      <c r="V240" s="79">
        <f>V239+V238</f>
        <v>0</v>
      </c>
      <c r="W240" s="79">
        <f>W239+W238</f>
        <v>0</v>
      </c>
      <c r="X240" s="79">
        <f t="shared" ref="X240" si="162">X239+X238</f>
        <v>0</v>
      </c>
      <c r="Y240" s="79">
        <f>Y239+Y238</f>
        <v>0</v>
      </c>
      <c r="Z240" s="77">
        <f>SUM(V240:Y240)</f>
        <v>0</v>
      </c>
      <c r="AA240" s="79">
        <f>AA239+AA238</f>
        <v>0</v>
      </c>
      <c r="AB240" s="79">
        <f>AB239+AB238</f>
        <v>0</v>
      </c>
      <c r="AC240" s="79">
        <f>AC239+AC238</f>
        <v>0</v>
      </c>
      <c r="AD240" s="79">
        <f>AD239+AD238</f>
        <v>0</v>
      </c>
      <c r="AE240" s="77">
        <f>SUM(AA240:AD240)</f>
        <v>0</v>
      </c>
      <c r="AF240" s="79">
        <f>AF239+AF238</f>
        <v>0</v>
      </c>
      <c r="AG240" s="79">
        <f>AG239+AG238</f>
        <v>0</v>
      </c>
      <c r="AH240" s="79">
        <f>AH239+AH238</f>
        <v>0</v>
      </c>
      <c r="AI240" s="79">
        <f>AI239+AI238</f>
        <v>0</v>
      </c>
      <c r="AJ240" s="79">
        <f>AJ239+AJ238</f>
        <v>0</v>
      </c>
      <c r="AK240" s="77">
        <f>SUM(AF240:AJ240)</f>
        <v>0</v>
      </c>
      <c r="AL240" s="80">
        <f>AK240+AE240+Z240</f>
        <v>0</v>
      </c>
      <c r="AN240" s="46">
        <f t="shared" si="132"/>
        <v>0</v>
      </c>
      <c r="AO240" s="46">
        <f t="shared" si="133"/>
        <v>0</v>
      </c>
    </row>
    <row r="241" spans="1:41" s="45" customFormat="1" ht="16" thickBot="1" x14ac:dyDescent="0.35">
      <c r="A241" s="156"/>
      <c r="B241" s="148" t="s">
        <v>8</v>
      </c>
      <c r="C241" s="81">
        <v>14</v>
      </c>
      <c r="D241" s="120">
        <v>70</v>
      </c>
      <c r="E241" s="79">
        <f>E240-E237</f>
        <v>0</v>
      </c>
      <c r="F241" s="79">
        <f>E241+F240-F237</f>
        <v>0</v>
      </c>
      <c r="G241" s="79">
        <f>F241+G240-G237</f>
        <v>0</v>
      </c>
      <c r="H241" s="79">
        <f>F241+H240-H237</f>
        <v>0</v>
      </c>
      <c r="I241" s="77">
        <f>I240-I237</f>
        <v>0</v>
      </c>
      <c r="J241" s="79">
        <f>I241+J240-J237</f>
        <v>0</v>
      </c>
      <c r="K241" s="79">
        <f>J241+K240-K237</f>
        <v>14</v>
      </c>
      <c r="L241" s="79">
        <f>K241+L240-L237</f>
        <v>14</v>
      </c>
      <c r="M241" s="79">
        <f>L241+M240-M237</f>
        <v>14</v>
      </c>
      <c r="N241" s="77">
        <f>I241+N240-N237</f>
        <v>14</v>
      </c>
      <c r="O241" s="79">
        <f>N241+O240-O237</f>
        <v>14</v>
      </c>
      <c r="P241" s="79">
        <f>O241+P240-P237</f>
        <v>14</v>
      </c>
      <c r="Q241" s="79">
        <f>P241+Q240-Q237</f>
        <v>14</v>
      </c>
      <c r="R241" s="79">
        <f t="shared" ref="R241:S241" si="163">Q241+R240-R237</f>
        <v>14</v>
      </c>
      <c r="S241" s="79">
        <f t="shared" si="163"/>
        <v>14</v>
      </c>
      <c r="T241" s="77">
        <f>N241+T240-T237</f>
        <v>14</v>
      </c>
      <c r="U241" s="80">
        <f>U240-U237</f>
        <v>14</v>
      </c>
      <c r="V241" s="79">
        <f>U241+V240-V237</f>
        <v>14</v>
      </c>
      <c r="W241" s="79">
        <f>V241+W240-W237</f>
        <v>14</v>
      </c>
      <c r="X241" s="79">
        <f>W241+X240-X237</f>
        <v>14</v>
      </c>
      <c r="Y241" s="79">
        <f>W241+Y240-Y237</f>
        <v>14</v>
      </c>
      <c r="Z241" s="77">
        <f>T241+Z240-Z237</f>
        <v>14</v>
      </c>
      <c r="AA241" s="79">
        <f>Z241+AA240-AA237</f>
        <v>14</v>
      </c>
      <c r="AB241" s="79">
        <f>AA241+AB240-AB237</f>
        <v>14</v>
      </c>
      <c r="AC241" s="79">
        <f>AB241+AC240-AC237</f>
        <v>14</v>
      </c>
      <c r="AD241" s="79">
        <f>AC241+AD240-AD237</f>
        <v>14</v>
      </c>
      <c r="AE241" s="77">
        <f>Z241+AE240-AE237</f>
        <v>14</v>
      </c>
      <c r="AF241" s="79">
        <f>AE241+AF240-AF237</f>
        <v>14</v>
      </c>
      <c r="AG241" s="79">
        <f>AF241+AG240-AG237</f>
        <v>14</v>
      </c>
      <c r="AH241" s="79">
        <f>AG241+AH240-AH237</f>
        <v>14</v>
      </c>
      <c r="AI241" s="79">
        <f t="shared" ref="AI241:AJ241" si="164">AH241+AI240-AI237</f>
        <v>14</v>
      </c>
      <c r="AJ241" s="79">
        <f t="shared" si="164"/>
        <v>14</v>
      </c>
      <c r="AK241" s="77">
        <f>AE241+AK240-AK237</f>
        <v>14</v>
      </c>
      <c r="AL241" s="80">
        <f>T241+AL240-AL237</f>
        <v>14</v>
      </c>
      <c r="AN241" s="46">
        <f t="shared" si="132"/>
        <v>0</v>
      </c>
      <c r="AO241" s="46">
        <f t="shared" si="133"/>
        <v>0</v>
      </c>
    </row>
    <row r="242" spans="1:41" s="45" customFormat="1" ht="16" thickBot="1" x14ac:dyDescent="0.35">
      <c r="A242" s="67"/>
      <c r="B242" s="148" t="s">
        <v>9</v>
      </c>
      <c r="C242" s="77"/>
      <c r="D242" s="77"/>
      <c r="E242" s="82" t="e">
        <f>E241/(SUM(F237+H237+#REF!+G237)/20)*1000</f>
        <v>#REF!</v>
      </c>
      <c r="F242" s="82" t="e">
        <f>F241/(SUM(G237+#REF!+J237+H237)/20)*1000</f>
        <v>#REF!</v>
      </c>
      <c r="G242" s="82" t="e">
        <f>G241/(SUM(H237+K237+J237+#REF!)/20)*1000</f>
        <v>#REF!</v>
      </c>
      <c r="H242" s="82" t="e">
        <f>H241/(SUM(#REF!+J237+K237+L237)/20)*1000</f>
        <v>#REF!</v>
      </c>
      <c r="I242" s="83"/>
      <c r="J242" s="82">
        <f>J241/(SUM(K237+L237+M237+O237)/20)*1000</f>
        <v>0</v>
      </c>
      <c r="K242" s="82" t="e">
        <f>K241/(SUM(L237+M237+O237+P237)/20)*1000</f>
        <v>#DIV/0!</v>
      </c>
      <c r="L242" s="82" t="e">
        <f>L241/(SUM(M237+O237+P237+Q237)/20)*1000</f>
        <v>#DIV/0!</v>
      </c>
      <c r="M242" s="82" t="e">
        <f>M241/(SUM(O237+P237+Q237+R237)/20)*1000</f>
        <v>#DIV/0!</v>
      </c>
      <c r="N242" s="83"/>
      <c r="O242" s="82" t="e">
        <f>O241/(SUM(P237+Q237+R237+S237)/20)*1000</f>
        <v>#DIV/0!</v>
      </c>
      <c r="P242" s="82" t="e">
        <f>P241/(SUM(Q237+R237+#REF!+S237)/20)*1000</f>
        <v>#REF!</v>
      </c>
      <c r="Q242" s="82" t="e">
        <f>Q241/(SUM(R237+S237+#REF!+#REF!)/20)*1000</f>
        <v>#REF!</v>
      </c>
      <c r="R242" s="82" t="e">
        <f>R241/(SUM(S237+#REF!+#REF!+#REF!)/20)*1000</f>
        <v>#REF!</v>
      </c>
      <c r="S242" s="82" t="e">
        <f>S241/(SUM(#REF!+#REF!+#REF!+#REF!)/20)*1000</f>
        <v>#REF!</v>
      </c>
      <c r="T242" s="83"/>
      <c r="U242" s="84"/>
      <c r="V242" s="82" t="e">
        <f>V241/(SUM(W237+Y237+#REF!+X237)/20)*1000</f>
        <v>#REF!</v>
      </c>
      <c r="W242" s="82" t="e">
        <f>W241/(SUM(X237+#REF!+AA237+Y237)/20)*1000</f>
        <v>#REF!</v>
      </c>
      <c r="X242" s="82" t="e">
        <f>X241/(SUM(Y237+AB237+AA237+#REF!)/20)*1000</f>
        <v>#REF!</v>
      </c>
      <c r="Y242" s="82" t="e">
        <f>Y241/(SUM(#REF!+AA237+AB237+AC237)/20)*1000</f>
        <v>#REF!</v>
      </c>
      <c r="Z242" s="83"/>
      <c r="AA242" s="82" t="e">
        <f>AA241/(SUM(AB237+AC237+AD237+AF237)/20)*1000</f>
        <v>#DIV/0!</v>
      </c>
      <c r="AB242" s="82" t="e">
        <f>AB241/(SUM(AC237+AD237+AF237+AG237)/20)*1000</f>
        <v>#DIV/0!</v>
      </c>
      <c r="AC242" s="82" t="e">
        <f>AC241/(SUM(AD237+AF237+AG237+AH237)/20)*1000</f>
        <v>#DIV/0!</v>
      </c>
      <c r="AD242" s="82" t="e">
        <f>AD241/(SUM(AF237+AG237+AH237+AI237)/20)*1000</f>
        <v>#DIV/0!</v>
      </c>
      <c r="AE242" s="83"/>
      <c r="AF242" s="82" t="e">
        <f>AF241/(SUM(AG237+AH237+AI237+AJ237)/20)*1000</f>
        <v>#DIV/0!</v>
      </c>
      <c r="AG242" s="82" t="e">
        <f>AG241/(SUM(AH237+AI237+#REF!+AJ237)/20)*1000</f>
        <v>#REF!</v>
      </c>
      <c r="AH242" s="82" t="e">
        <f>AH241/(SUM(AI237+AJ237+#REF!+#REF!)/20)*1000</f>
        <v>#REF!</v>
      </c>
      <c r="AI242" s="82" t="e">
        <f>AI241/(SUM(AJ237+#REF!+#REF!+#REF!)/20)*1000</f>
        <v>#REF!</v>
      </c>
      <c r="AJ242" s="82" t="e">
        <f>AJ241/(SUM(#REF!+#REF!+#REF!+#REF!)/20)*1000</f>
        <v>#REF!</v>
      </c>
      <c r="AK242" s="83"/>
      <c r="AL242" s="84"/>
      <c r="AN242" s="46">
        <f t="shared" si="132"/>
        <v>0</v>
      </c>
      <c r="AO242" s="46">
        <f t="shared" si="133"/>
        <v>0</v>
      </c>
    </row>
    <row r="243" spans="1:41" s="45" customFormat="1" ht="16" thickBot="1" x14ac:dyDescent="0.35">
      <c r="A243" s="156" t="s">
        <v>68</v>
      </c>
      <c r="B243" s="148" t="s">
        <v>5</v>
      </c>
      <c r="C243" s="77"/>
      <c r="D243" s="77"/>
      <c r="E243" s="78"/>
      <c r="F243" s="78"/>
      <c r="G243" s="79"/>
      <c r="H243" s="78"/>
      <c r="I243" s="77">
        <f>SUM(E243:H243)</f>
        <v>0</v>
      </c>
      <c r="J243" s="78"/>
      <c r="K243" s="79">
        <v>-188</v>
      </c>
      <c r="L243" s="78">
        <v>33</v>
      </c>
      <c r="M243" s="79">
        <v>49</v>
      </c>
      <c r="N243" s="77">
        <f>SUM(J243:M243)</f>
        <v>-106</v>
      </c>
      <c r="O243" s="79">
        <v>14</v>
      </c>
      <c r="P243" s="78">
        <v>23</v>
      </c>
      <c r="Q243" s="78">
        <v>23</v>
      </c>
      <c r="R243" s="79">
        <v>24</v>
      </c>
      <c r="S243" s="78">
        <v>21</v>
      </c>
      <c r="T243" s="77">
        <f>SUM(O243:S243)</f>
        <v>105</v>
      </c>
      <c r="U243" s="80">
        <f>T243+N243+I243+D247</f>
        <v>892</v>
      </c>
      <c r="V243" s="78">
        <v>2</v>
      </c>
      <c r="W243" s="78">
        <v>2</v>
      </c>
      <c r="X243" s="79">
        <v>2</v>
      </c>
      <c r="Y243" s="78">
        <v>3</v>
      </c>
      <c r="Z243" s="77">
        <f>SUM(V243:Y243)</f>
        <v>9</v>
      </c>
      <c r="AA243" s="78">
        <v>2</v>
      </c>
      <c r="AB243" s="79">
        <v>3</v>
      </c>
      <c r="AC243" s="78">
        <v>3</v>
      </c>
      <c r="AD243" s="79">
        <v>5</v>
      </c>
      <c r="AE243" s="77">
        <f>SUM(AA243:AD243)</f>
        <v>13</v>
      </c>
      <c r="AF243" s="79">
        <v>0</v>
      </c>
      <c r="AG243" s="78">
        <v>0</v>
      </c>
      <c r="AH243" s="78">
        <v>0</v>
      </c>
      <c r="AI243" s="79">
        <v>0</v>
      </c>
      <c r="AJ243" s="78">
        <v>0</v>
      </c>
      <c r="AK243" s="77">
        <f>SUM(AF243:AJ243)</f>
        <v>0</v>
      </c>
      <c r="AL243" s="80">
        <f>AK243+AE243+Z243</f>
        <v>22</v>
      </c>
      <c r="AM243" s="45">
        <v>144</v>
      </c>
      <c r="AN243" s="46">
        <f t="shared" si="132"/>
        <v>128448</v>
      </c>
      <c r="AO243" s="46">
        <f t="shared" si="133"/>
        <v>3168</v>
      </c>
    </row>
    <row r="244" spans="1:41" s="45" customFormat="1" ht="16" thickBot="1" x14ac:dyDescent="0.35">
      <c r="A244" s="156"/>
      <c r="B244" s="148" t="s">
        <v>6</v>
      </c>
      <c r="C244" s="77"/>
      <c r="D244" s="77"/>
      <c r="E244" s="79"/>
      <c r="F244" s="79"/>
      <c r="G244" s="79"/>
      <c r="H244" s="79"/>
      <c r="I244" s="77"/>
      <c r="J244" s="79"/>
      <c r="K244" s="79">
        <v>0</v>
      </c>
      <c r="L244" s="79">
        <v>0</v>
      </c>
      <c r="M244" s="79">
        <v>0</v>
      </c>
      <c r="N244" s="77"/>
      <c r="O244" s="79">
        <v>0</v>
      </c>
      <c r="P244" s="78">
        <v>0</v>
      </c>
      <c r="Q244" s="78">
        <v>0</v>
      </c>
      <c r="R244" s="79">
        <v>0</v>
      </c>
      <c r="S244" s="79">
        <v>0</v>
      </c>
      <c r="T244" s="77"/>
      <c r="U244" s="80"/>
      <c r="V244" s="79">
        <v>0</v>
      </c>
      <c r="W244" s="79">
        <v>0</v>
      </c>
      <c r="X244" s="79">
        <v>0</v>
      </c>
      <c r="Y244" s="79">
        <v>0</v>
      </c>
      <c r="Z244" s="77"/>
      <c r="AA244" s="79">
        <v>0</v>
      </c>
      <c r="AB244" s="79">
        <v>0</v>
      </c>
      <c r="AC244" s="79">
        <v>0</v>
      </c>
      <c r="AD244" s="79">
        <v>0</v>
      </c>
      <c r="AE244" s="77"/>
      <c r="AF244" s="79">
        <v>0</v>
      </c>
      <c r="AG244" s="78">
        <v>0</v>
      </c>
      <c r="AH244" s="78">
        <v>0</v>
      </c>
      <c r="AI244" s="79">
        <v>0</v>
      </c>
      <c r="AJ244" s="79">
        <v>0</v>
      </c>
      <c r="AK244" s="77"/>
      <c r="AL244" s="80"/>
      <c r="AN244" s="46">
        <f t="shared" si="132"/>
        <v>0</v>
      </c>
      <c r="AO244" s="46">
        <f t="shared" si="133"/>
        <v>0</v>
      </c>
    </row>
    <row r="245" spans="1:41" s="45" customFormat="1" ht="16" thickBot="1" x14ac:dyDescent="0.35">
      <c r="A245" s="156"/>
      <c r="B245" s="148" t="s">
        <v>10</v>
      </c>
      <c r="C245" s="77">
        <v>0</v>
      </c>
      <c r="D245" s="77"/>
      <c r="E245" s="79"/>
      <c r="F245" s="79"/>
      <c r="G245" s="79"/>
      <c r="H245" s="79"/>
      <c r="I245" s="77"/>
      <c r="J245" s="79"/>
      <c r="K245" s="77"/>
      <c r="L245" s="79"/>
      <c r="M245" s="79"/>
      <c r="N245" s="77"/>
      <c r="O245" s="79"/>
      <c r="P245" s="79"/>
      <c r="Q245" s="79"/>
      <c r="R245" s="79"/>
      <c r="S245" s="79"/>
      <c r="T245" s="77"/>
      <c r="U245" s="80"/>
      <c r="V245" s="79"/>
      <c r="W245" s="79"/>
      <c r="X245" s="79"/>
      <c r="Y245" s="79"/>
      <c r="Z245" s="77"/>
      <c r="AA245" s="79"/>
      <c r="AB245" s="77"/>
      <c r="AC245" s="79"/>
      <c r="AD245" s="79"/>
      <c r="AE245" s="77"/>
      <c r="AF245" s="79"/>
      <c r="AG245" s="79"/>
      <c r="AH245" s="79"/>
      <c r="AI245" s="79"/>
      <c r="AJ245" s="79"/>
      <c r="AK245" s="77"/>
      <c r="AL245" s="80"/>
      <c r="AN245" s="46">
        <f t="shared" si="132"/>
        <v>0</v>
      </c>
      <c r="AO245" s="46">
        <f t="shared" si="133"/>
        <v>0</v>
      </c>
    </row>
    <row r="246" spans="1:41" s="45" customFormat="1" ht="16" thickBot="1" x14ac:dyDescent="0.35">
      <c r="A246" s="156"/>
      <c r="B246" s="148" t="s">
        <v>7</v>
      </c>
      <c r="C246" s="77"/>
      <c r="D246" s="77"/>
      <c r="E246" s="79">
        <f>E245+E244</f>
        <v>0</v>
      </c>
      <c r="F246" s="79">
        <f>F245+F244</f>
        <v>0</v>
      </c>
      <c r="G246" s="79">
        <f t="shared" ref="G246" si="165">G245+G244</f>
        <v>0</v>
      </c>
      <c r="H246" s="79">
        <f>H245+H244</f>
        <v>0</v>
      </c>
      <c r="I246" s="77">
        <f>SUM(E246:H246)</f>
        <v>0</v>
      </c>
      <c r="J246" s="79">
        <f>J245+J244</f>
        <v>0</v>
      </c>
      <c r="K246" s="79">
        <f>K245+K244</f>
        <v>0</v>
      </c>
      <c r="L246" s="79">
        <f>L245+L244</f>
        <v>0</v>
      </c>
      <c r="M246" s="79">
        <f>M245+M244</f>
        <v>0</v>
      </c>
      <c r="N246" s="77">
        <f>SUM(J246:M246)</f>
        <v>0</v>
      </c>
      <c r="O246" s="79">
        <f>O245+O244</f>
        <v>0</v>
      </c>
      <c r="P246" s="79">
        <f>P245+P244</f>
        <v>0</v>
      </c>
      <c r="Q246" s="79">
        <f>Q245+Q244</f>
        <v>0</v>
      </c>
      <c r="R246" s="79">
        <f>R245+R244</f>
        <v>0</v>
      </c>
      <c r="S246" s="79">
        <f>S245+S244</f>
        <v>0</v>
      </c>
      <c r="T246" s="77">
        <f>SUM(O246:S246)</f>
        <v>0</v>
      </c>
      <c r="U246" s="80">
        <f>T246+N246+I246+D247</f>
        <v>893</v>
      </c>
      <c r="V246" s="79">
        <f>V245+V244</f>
        <v>0</v>
      </c>
      <c r="W246" s="79">
        <f>W245+W244</f>
        <v>0</v>
      </c>
      <c r="X246" s="79">
        <f t="shared" ref="X246" si="166">X245+X244</f>
        <v>0</v>
      </c>
      <c r="Y246" s="79">
        <f>Y245+Y244</f>
        <v>0</v>
      </c>
      <c r="Z246" s="77">
        <f>SUM(V246:Y246)</f>
        <v>0</v>
      </c>
      <c r="AA246" s="79">
        <f>AA245+AA244</f>
        <v>0</v>
      </c>
      <c r="AB246" s="79">
        <f>AB245+AB244</f>
        <v>0</v>
      </c>
      <c r="AC246" s="79">
        <f>AC245+AC244</f>
        <v>0</v>
      </c>
      <c r="AD246" s="79">
        <f>AD245+AD244</f>
        <v>0</v>
      </c>
      <c r="AE246" s="77">
        <f>SUM(AA246:AD246)</f>
        <v>0</v>
      </c>
      <c r="AF246" s="79">
        <f>AF245+AF244</f>
        <v>0</v>
      </c>
      <c r="AG246" s="79">
        <f>AG245+AG244</f>
        <v>0</v>
      </c>
      <c r="AH246" s="79">
        <f>AH245+AH244</f>
        <v>0</v>
      </c>
      <c r="AI246" s="79">
        <f>AI245+AI244</f>
        <v>0</v>
      </c>
      <c r="AJ246" s="79">
        <f>AJ245+AJ244</f>
        <v>0</v>
      </c>
      <c r="AK246" s="77">
        <f>SUM(AF246:AJ246)</f>
        <v>0</v>
      </c>
      <c r="AL246" s="80">
        <f>AK246+AE246+Z246</f>
        <v>0</v>
      </c>
      <c r="AN246" s="46">
        <f t="shared" si="132"/>
        <v>0</v>
      </c>
      <c r="AO246" s="46">
        <f t="shared" si="133"/>
        <v>0</v>
      </c>
    </row>
    <row r="247" spans="1:41" s="45" customFormat="1" ht="16" thickBot="1" x14ac:dyDescent="0.35">
      <c r="A247" s="156"/>
      <c r="B247" s="148" t="s">
        <v>8</v>
      </c>
      <c r="C247" s="81">
        <v>302</v>
      </c>
      <c r="D247" s="120">
        <v>893</v>
      </c>
      <c r="E247" s="79">
        <f>E246-E243</f>
        <v>0</v>
      </c>
      <c r="F247" s="79">
        <f>E247+F246-F243</f>
        <v>0</v>
      </c>
      <c r="G247" s="79">
        <f>F247+G246-G243</f>
        <v>0</v>
      </c>
      <c r="H247" s="79">
        <f>F247+H246-H243</f>
        <v>0</v>
      </c>
      <c r="I247" s="77">
        <f>I246-I243</f>
        <v>0</v>
      </c>
      <c r="J247" s="79">
        <f>I247+J246-J243</f>
        <v>0</v>
      </c>
      <c r="K247" s="79">
        <f>J247+K246-K243</f>
        <v>188</v>
      </c>
      <c r="L247" s="79">
        <f>K247+L246-L243</f>
        <v>155</v>
      </c>
      <c r="M247" s="79">
        <f>L247+M246-M243</f>
        <v>106</v>
      </c>
      <c r="N247" s="77">
        <f>I247+N246-N243</f>
        <v>106</v>
      </c>
      <c r="O247" s="79">
        <f>N247+O246-O243</f>
        <v>92</v>
      </c>
      <c r="P247" s="79">
        <f>O247+P246-P243</f>
        <v>69</v>
      </c>
      <c r="Q247" s="79">
        <f>P247+Q246-Q243</f>
        <v>46</v>
      </c>
      <c r="R247" s="79">
        <f t="shared" ref="R247:S247" si="167">Q247+R246-R243</f>
        <v>22</v>
      </c>
      <c r="S247" s="79">
        <f t="shared" si="167"/>
        <v>1</v>
      </c>
      <c r="T247" s="77">
        <f>N247+T246-T243</f>
        <v>1</v>
      </c>
      <c r="U247" s="80">
        <f>U246-U243</f>
        <v>1</v>
      </c>
      <c r="V247" s="79">
        <f>U247+V246-V243</f>
        <v>-1</v>
      </c>
      <c r="W247" s="79">
        <f>V247+W246-W243</f>
        <v>-3</v>
      </c>
      <c r="X247" s="79">
        <f>W247+X246-X243</f>
        <v>-5</v>
      </c>
      <c r="Y247" s="79">
        <f>W247+Y246-Y243</f>
        <v>-6</v>
      </c>
      <c r="Z247" s="77">
        <f>T247+Z246-Z243</f>
        <v>-8</v>
      </c>
      <c r="AA247" s="79">
        <f>Z247+AA246-AA243</f>
        <v>-10</v>
      </c>
      <c r="AB247" s="79">
        <f>AA247+AB246-AB243</f>
        <v>-13</v>
      </c>
      <c r="AC247" s="79">
        <f>AB247+AC246-AC243</f>
        <v>-16</v>
      </c>
      <c r="AD247" s="79">
        <f>AC247+AD246-AD243</f>
        <v>-21</v>
      </c>
      <c r="AE247" s="77">
        <f>Z247+AE246-AE243</f>
        <v>-21</v>
      </c>
      <c r="AF247" s="79">
        <f>AE247+AF246-AF243</f>
        <v>-21</v>
      </c>
      <c r="AG247" s="79">
        <f>AF247+AG246-AG243</f>
        <v>-21</v>
      </c>
      <c r="AH247" s="79">
        <f>AG247+AH246-AH243</f>
        <v>-21</v>
      </c>
      <c r="AI247" s="79">
        <f t="shared" ref="AI247:AJ247" si="168">AH247+AI246-AI243</f>
        <v>-21</v>
      </c>
      <c r="AJ247" s="79">
        <f t="shared" si="168"/>
        <v>-21</v>
      </c>
      <c r="AK247" s="77">
        <f>AE247+AK246-AK243</f>
        <v>-21</v>
      </c>
      <c r="AL247" s="80">
        <f>T247+AL246-AL243</f>
        <v>-21</v>
      </c>
      <c r="AN247" s="46">
        <f t="shared" si="132"/>
        <v>0</v>
      </c>
      <c r="AO247" s="46">
        <f t="shared" si="133"/>
        <v>0</v>
      </c>
    </row>
    <row r="248" spans="1:41" s="45" customFormat="1" ht="16" thickBot="1" x14ac:dyDescent="0.35">
      <c r="A248" s="67"/>
      <c r="B248" s="148" t="s">
        <v>9</v>
      </c>
      <c r="C248" s="77"/>
      <c r="D248" s="77"/>
      <c r="E248" s="82" t="e">
        <f>E247/(SUM(F243+H243+#REF!+G243)/20)*1000</f>
        <v>#REF!</v>
      </c>
      <c r="F248" s="82" t="e">
        <f>F247/(SUM(G243+#REF!+J243+H243)/20)*1000</f>
        <v>#REF!</v>
      </c>
      <c r="G248" s="82" t="e">
        <f>G247/(SUM(H243+K243+J243+#REF!)/20)*1000</f>
        <v>#REF!</v>
      </c>
      <c r="H248" s="82" t="e">
        <f>H247/(SUM(#REF!+J243+K243+L243)/20)*1000</f>
        <v>#REF!</v>
      </c>
      <c r="I248" s="83"/>
      <c r="J248" s="82">
        <f>J247/(SUM(K243+L243+M243+O243)/20)*1000</f>
        <v>0</v>
      </c>
      <c r="K248" s="82">
        <f>K247/(SUM(L243+M243+O243+P243)/20)*1000</f>
        <v>31596.638655462182</v>
      </c>
      <c r="L248" s="82">
        <f>L247/(SUM(M243+O243+P243+Q243)/20)*1000</f>
        <v>28440.366972477063</v>
      </c>
      <c r="M248" s="82">
        <f>M247/(SUM(O243+P243+Q243+R243)/20)*1000</f>
        <v>25238.095238095237</v>
      </c>
      <c r="N248" s="83"/>
      <c r="O248" s="82">
        <f>O247/(SUM(P243+Q243+R243+S243)/20)*1000</f>
        <v>20219.780219780219</v>
      </c>
      <c r="P248" s="82" t="e">
        <f>P247/(SUM(Q243+R243+#REF!+S243)/20)*1000</f>
        <v>#REF!</v>
      </c>
      <c r="Q248" s="82" t="e">
        <f>Q247/(SUM(R243+S243+#REF!+#REF!)/20)*1000</f>
        <v>#REF!</v>
      </c>
      <c r="R248" s="82" t="e">
        <f>R247/(SUM(S243+#REF!+#REF!+#REF!)/20)*1000</f>
        <v>#REF!</v>
      </c>
      <c r="S248" s="82" t="e">
        <f>S247/(SUM(#REF!+#REF!+#REF!+#REF!)/20)*1000</f>
        <v>#REF!</v>
      </c>
      <c r="T248" s="83"/>
      <c r="U248" s="84"/>
      <c r="V248" s="82" t="e">
        <f>V247/(SUM(W243+Y243+#REF!+X243)/20)*1000</f>
        <v>#REF!</v>
      </c>
      <c r="W248" s="82" t="e">
        <f>W247/(SUM(X243+#REF!+AA243+Y243)/20)*1000</f>
        <v>#REF!</v>
      </c>
      <c r="X248" s="82" t="e">
        <f>X247/(SUM(Y243+AB243+AA243+#REF!)/20)*1000</f>
        <v>#REF!</v>
      </c>
      <c r="Y248" s="82" t="e">
        <f>Y247/(SUM(#REF!+AA243+AB243+AC243)/20)*1000</f>
        <v>#REF!</v>
      </c>
      <c r="Z248" s="83"/>
      <c r="AA248" s="82">
        <f>AA247/(SUM(AB243+AC243+AD243+AF243)/20)*1000</f>
        <v>-18181.81818181818</v>
      </c>
      <c r="AB248" s="82">
        <f>AB247/(SUM(AC243+AD243+AF243+AG243)/20)*1000</f>
        <v>-32500</v>
      </c>
      <c r="AC248" s="82">
        <f>AC247/(SUM(AD243+AF243+AG243+AH243)/20)*1000</f>
        <v>-64000</v>
      </c>
      <c r="AD248" s="82" t="e">
        <f>AD247/(SUM(AF243+AG243+AH243+AI243)/20)*1000</f>
        <v>#DIV/0!</v>
      </c>
      <c r="AE248" s="83"/>
      <c r="AF248" s="82" t="e">
        <f>AF247/(SUM(AG243+AH243+AI243+AJ243)/20)*1000</f>
        <v>#DIV/0!</v>
      </c>
      <c r="AG248" s="82" t="e">
        <f>AG247/(SUM(AH243+AI243+#REF!+AJ243)/20)*1000</f>
        <v>#REF!</v>
      </c>
      <c r="AH248" s="82" t="e">
        <f>AH247/(SUM(AI243+AJ243+#REF!+#REF!)/20)*1000</f>
        <v>#REF!</v>
      </c>
      <c r="AI248" s="82" t="e">
        <f>AI247/(SUM(AJ243+#REF!+#REF!+#REF!)/20)*1000</f>
        <v>#REF!</v>
      </c>
      <c r="AJ248" s="82" t="e">
        <f>AJ247/(SUM(#REF!+#REF!+#REF!+#REF!)/20)*1000</f>
        <v>#REF!</v>
      </c>
      <c r="AK248" s="83"/>
      <c r="AL248" s="84"/>
      <c r="AN248" s="46">
        <f t="shared" si="132"/>
        <v>0</v>
      </c>
      <c r="AO248" s="46">
        <f t="shared" si="133"/>
        <v>0</v>
      </c>
    </row>
    <row r="249" spans="1:41" s="45" customFormat="1" ht="16" thickBot="1" x14ac:dyDescent="0.35">
      <c r="A249" s="156" t="s">
        <v>28</v>
      </c>
      <c r="B249" s="148" t="s">
        <v>5</v>
      </c>
      <c r="C249" s="77"/>
      <c r="D249" s="77"/>
      <c r="E249" s="78"/>
      <c r="F249" s="78"/>
      <c r="G249" s="78"/>
      <c r="H249" s="78"/>
      <c r="I249" s="77">
        <f>SUM(E249:H249)</f>
        <v>0</v>
      </c>
      <c r="J249" s="78"/>
      <c r="K249" s="79">
        <v>-49</v>
      </c>
      <c r="L249" s="78">
        <v>0</v>
      </c>
      <c r="M249" s="79">
        <v>0</v>
      </c>
      <c r="N249" s="77">
        <f>SUM(J249:M249)</f>
        <v>-49</v>
      </c>
      <c r="O249" s="79">
        <v>0</v>
      </c>
      <c r="P249" s="78">
        <v>0</v>
      </c>
      <c r="Q249" s="78">
        <v>0</v>
      </c>
      <c r="R249" s="78">
        <v>0</v>
      </c>
      <c r="S249" s="78">
        <v>0</v>
      </c>
      <c r="T249" s="77">
        <f>SUM(O249:S249)</f>
        <v>0</v>
      </c>
      <c r="U249" s="80">
        <f>T249+N249+I249+D253</f>
        <v>-4</v>
      </c>
      <c r="V249" s="78">
        <v>0</v>
      </c>
      <c r="W249" s="78">
        <v>0</v>
      </c>
      <c r="X249" s="78">
        <v>0</v>
      </c>
      <c r="Y249" s="78">
        <v>0</v>
      </c>
      <c r="Z249" s="77">
        <f>SUM(V249:Y249)</f>
        <v>0</v>
      </c>
      <c r="AA249" s="78">
        <v>0</v>
      </c>
      <c r="AB249" s="79">
        <v>0</v>
      </c>
      <c r="AC249" s="78">
        <v>0</v>
      </c>
      <c r="AD249" s="79">
        <v>0</v>
      </c>
      <c r="AE249" s="77">
        <f>SUM(AA249:AD249)</f>
        <v>0</v>
      </c>
      <c r="AF249" s="79">
        <v>0</v>
      </c>
      <c r="AG249" s="78">
        <v>0</v>
      </c>
      <c r="AH249" s="78">
        <v>0</v>
      </c>
      <c r="AI249" s="78">
        <v>0</v>
      </c>
      <c r="AJ249" s="78">
        <v>0</v>
      </c>
      <c r="AK249" s="77">
        <f>SUM(AF249:AJ249)</f>
        <v>0</v>
      </c>
      <c r="AL249" s="80">
        <f>AK249+AE249+Z249</f>
        <v>0</v>
      </c>
      <c r="AM249" s="45">
        <v>144</v>
      </c>
      <c r="AN249" s="46">
        <f t="shared" si="132"/>
        <v>-576</v>
      </c>
      <c r="AO249" s="46">
        <f t="shared" si="133"/>
        <v>0</v>
      </c>
    </row>
    <row r="250" spans="1:41" s="45" customFormat="1" ht="16" thickBot="1" x14ac:dyDescent="0.35">
      <c r="A250" s="156"/>
      <c r="B250" s="148" t="s">
        <v>6</v>
      </c>
      <c r="C250" s="77"/>
      <c r="D250" s="77"/>
      <c r="E250" s="78"/>
      <c r="F250" s="79"/>
      <c r="G250" s="79"/>
      <c r="H250" s="78"/>
      <c r="I250" s="77"/>
      <c r="J250" s="79"/>
      <c r="K250" s="79">
        <v>0</v>
      </c>
      <c r="L250" s="78">
        <v>0</v>
      </c>
      <c r="M250" s="79">
        <v>0</v>
      </c>
      <c r="N250" s="77"/>
      <c r="O250" s="79">
        <v>0</v>
      </c>
      <c r="P250" s="79">
        <v>0</v>
      </c>
      <c r="Q250" s="79">
        <v>0</v>
      </c>
      <c r="R250" s="79">
        <v>0</v>
      </c>
      <c r="S250" s="79">
        <v>0</v>
      </c>
      <c r="T250" s="77"/>
      <c r="U250" s="80"/>
      <c r="V250" s="78">
        <v>0</v>
      </c>
      <c r="W250" s="79">
        <v>0</v>
      </c>
      <c r="X250" s="79">
        <v>0</v>
      </c>
      <c r="Y250" s="78">
        <v>0</v>
      </c>
      <c r="Z250" s="77"/>
      <c r="AA250" s="79">
        <v>0</v>
      </c>
      <c r="AB250" s="79">
        <v>0</v>
      </c>
      <c r="AC250" s="78">
        <v>0</v>
      </c>
      <c r="AD250" s="79">
        <v>0</v>
      </c>
      <c r="AE250" s="77"/>
      <c r="AF250" s="79">
        <v>0</v>
      </c>
      <c r="AG250" s="79">
        <v>0</v>
      </c>
      <c r="AH250" s="79">
        <v>0</v>
      </c>
      <c r="AI250" s="79">
        <v>0</v>
      </c>
      <c r="AJ250" s="79">
        <v>0</v>
      </c>
      <c r="AK250" s="77"/>
      <c r="AL250" s="80"/>
      <c r="AN250" s="46">
        <f t="shared" si="132"/>
        <v>0</v>
      </c>
      <c r="AO250" s="46">
        <f t="shared" si="133"/>
        <v>0</v>
      </c>
    </row>
    <row r="251" spans="1:41" s="45" customFormat="1" ht="16" thickBot="1" x14ac:dyDescent="0.35">
      <c r="A251" s="156"/>
      <c r="B251" s="148" t="s">
        <v>10</v>
      </c>
      <c r="C251" s="77">
        <v>0</v>
      </c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80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80"/>
      <c r="AN251" s="46">
        <f t="shared" si="132"/>
        <v>0</v>
      </c>
      <c r="AO251" s="46">
        <f t="shared" si="133"/>
        <v>0</v>
      </c>
    </row>
    <row r="252" spans="1:41" s="45" customFormat="1" ht="16" thickBot="1" x14ac:dyDescent="0.35">
      <c r="A252" s="156"/>
      <c r="B252" s="148" t="s">
        <v>7</v>
      </c>
      <c r="C252" s="77"/>
      <c r="D252" s="77"/>
      <c r="E252" s="79">
        <f>E251+E250</f>
        <v>0</v>
      </c>
      <c r="F252" s="79">
        <f>F251+F250</f>
        <v>0</v>
      </c>
      <c r="G252" s="79">
        <f t="shared" ref="G252" si="169">G251+G250</f>
        <v>0</v>
      </c>
      <c r="H252" s="79">
        <f>H251+H250</f>
        <v>0</v>
      </c>
      <c r="I252" s="77">
        <f>SUM(E252:H252)</f>
        <v>0</v>
      </c>
      <c r="J252" s="79">
        <f>J251+J250</f>
        <v>0</v>
      </c>
      <c r="K252" s="79">
        <f>K251+K250</f>
        <v>0</v>
      </c>
      <c r="L252" s="79">
        <f>L251+L250</f>
        <v>0</v>
      </c>
      <c r="M252" s="79">
        <f>M251+M250</f>
        <v>0</v>
      </c>
      <c r="N252" s="77">
        <f>SUM(J252:M252)</f>
        <v>0</v>
      </c>
      <c r="O252" s="79">
        <f>O251+O250</f>
        <v>0</v>
      </c>
      <c r="P252" s="79">
        <f>P251+P250</f>
        <v>0</v>
      </c>
      <c r="Q252" s="79">
        <f>Q251+Q250</f>
        <v>0</v>
      </c>
      <c r="R252" s="79">
        <f>R251+R250</f>
        <v>0</v>
      </c>
      <c r="S252" s="79">
        <f>S251+S250</f>
        <v>0</v>
      </c>
      <c r="T252" s="77">
        <f>SUM(O252:S252)</f>
        <v>0</v>
      </c>
      <c r="U252" s="80">
        <f>T252+N252+I252+D253</f>
        <v>45</v>
      </c>
      <c r="V252" s="79">
        <f>V251+V250</f>
        <v>0</v>
      </c>
      <c r="W252" s="79">
        <f>W251+W250</f>
        <v>0</v>
      </c>
      <c r="X252" s="79">
        <f t="shared" ref="X252" si="170">X251+X250</f>
        <v>0</v>
      </c>
      <c r="Y252" s="79">
        <f>Y251+Y250</f>
        <v>0</v>
      </c>
      <c r="Z252" s="77">
        <f>SUM(V252:Y252)</f>
        <v>0</v>
      </c>
      <c r="AA252" s="79">
        <f>AA251+AA250</f>
        <v>0</v>
      </c>
      <c r="AB252" s="79">
        <f>AB251+AB250</f>
        <v>0</v>
      </c>
      <c r="AC252" s="79">
        <f>AC251+AC250</f>
        <v>0</v>
      </c>
      <c r="AD252" s="79">
        <f>AD251+AD250</f>
        <v>0</v>
      </c>
      <c r="AE252" s="77">
        <f>SUM(AA252:AD252)</f>
        <v>0</v>
      </c>
      <c r="AF252" s="79">
        <f>AF251+AF250</f>
        <v>0</v>
      </c>
      <c r="AG252" s="79">
        <f>AG251+AG250</f>
        <v>0</v>
      </c>
      <c r="AH252" s="79">
        <f>AH251+AH250</f>
        <v>0</v>
      </c>
      <c r="AI252" s="79">
        <f>AI251+AI250</f>
        <v>0</v>
      </c>
      <c r="AJ252" s="79">
        <f>AJ251+AJ250</f>
        <v>0</v>
      </c>
      <c r="AK252" s="77">
        <f>SUM(AF252:AJ252)</f>
        <v>0</v>
      </c>
      <c r="AL252" s="80">
        <f>AK252+AE252+Z252</f>
        <v>0</v>
      </c>
      <c r="AN252" s="46">
        <f t="shared" si="132"/>
        <v>0</v>
      </c>
      <c r="AO252" s="46">
        <f t="shared" si="133"/>
        <v>0</v>
      </c>
    </row>
    <row r="253" spans="1:41" s="45" customFormat="1" ht="16" thickBot="1" x14ac:dyDescent="0.35">
      <c r="A253" s="156"/>
      <c r="B253" s="148" t="s">
        <v>8</v>
      </c>
      <c r="C253" s="81">
        <v>49</v>
      </c>
      <c r="D253" s="120">
        <v>45</v>
      </c>
      <c r="E253" s="79">
        <f>E252-E249</f>
        <v>0</v>
      </c>
      <c r="F253" s="79">
        <f>E253+F252-F249</f>
        <v>0</v>
      </c>
      <c r="G253" s="79">
        <f>F253+G252-G249</f>
        <v>0</v>
      </c>
      <c r="H253" s="79">
        <f>F253+H252-H249</f>
        <v>0</v>
      </c>
      <c r="I253" s="77">
        <f>I252-I249</f>
        <v>0</v>
      </c>
      <c r="J253" s="79">
        <f>I253+J252-J249</f>
        <v>0</v>
      </c>
      <c r="K253" s="79">
        <f>J253+K252-K249</f>
        <v>49</v>
      </c>
      <c r="L253" s="79">
        <f>K253+L252-L249</f>
        <v>49</v>
      </c>
      <c r="M253" s="79">
        <f>L253+M252-M249</f>
        <v>49</v>
      </c>
      <c r="N253" s="77">
        <f>I253+N252-N249</f>
        <v>49</v>
      </c>
      <c r="O253" s="79">
        <f>N253+O252-O249</f>
        <v>49</v>
      </c>
      <c r="P253" s="79">
        <f>O253+P252-P249</f>
        <v>49</v>
      </c>
      <c r="Q253" s="79">
        <f>P253+Q252-Q249</f>
        <v>49</v>
      </c>
      <c r="R253" s="79">
        <f t="shared" ref="R253:S253" si="171">Q253+R252-R249</f>
        <v>49</v>
      </c>
      <c r="S253" s="79">
        <f t="shared" si="171"/>
        <v>49</v>
      </c>
      <c r="T253" s="77">
        <f>N253+T252-T249</f>
        <v>49</v>
      </c>
      <c r="U253" s="80">
        <f>U252-U249</f>
        <v>49</v>
      </c>
      <c r="V253" s="79">
        <f>U253+V252-V249</f>
        <v>49</v>
      </c>
      <c r="W253" s="79">
        <f>V253+W252-W249</f>
        <v>49</v>
      </c>
      <c r="X253" s="79">
        <f>W253+X252-X249</f>
        <v>49</v>
      </c>
      <c r="Y253" s="79">
        <f>W253+Y252-Y249</f>
        <v>49</v>
      </c>
      <c r="Z253" s="77">
        <f>T253+Z252-Z249</f>
        <v>49</v>
      </c>
      <c r="AA253" s="79">
        <f>Z253+AA252-AA249</f>
        <v>49</v>
      </c>
      <c r="AB253" s="79">
        <f>AA253+AB252-AB249</f>
        <v>49</v>
      </c>
      <c r="AC253" s="79">
        <f>AB253+AC252-AC249</f>
        <v>49</v>
      </c>
      <c r="AD253" s="79">
        <f>AC253+AD252-AD249</f>
        <v>49</v>
      </c>
      <c r="AE253" s="77">
        <f>Z253+AE252-AE249</f>
        <v>49</v>
      </c>
      <c r="AF253" s="79">
        <f>AE253+AF252-AF249</f>
        <v>49</v>
      </c>
      <c r="AG253" s="79">
        <f>AF253+AG252-AG249</f>
        <v>49</v>
      </c>
      <c r="AH253" s="79">
        <f>AG253+AH252-AH249</f>
        <v>49</v>
      </c>
      <c r="AI253" s="79">
        <f t="shared" ref="AI253:AJ253" si="172">AH253+AI252-AI249</f>
        <v>49</v>
      </c>
      <c r="AJ253" s="79">
        <f t="shared" si="172"/>
        <v>49</v>
      </c>
      <c r="AK253" s="77">
        <f>AE253+AK252-AK249</f>
        <v>49</v>
      </c>
      <c r="AL253" s="80">
        <f>T253+AL252-AL249</f>
        <v>49</v>
      </c>
      <c r="AN253" s="46">
        <f t="shared" si="132"/>
        <v>0</v>
      </c>
      <c r="AO253" s="46">
        <f t="shared" si="133"/>
        <v>0</v>
      </c>
    </row>
    <row r="254" spans="1:41" s="45" customFormat="1" ht="16" thickBot="1" x14ac:dyDescent="0.35">
      <c r="A254" s="67"/>
      <c r="B254" s="148" t="s">
        <v>9</v>
      </c>
      <c r="C254" s="77"/>
      <c r="D254" s="77"/>
      <c r="E254" s="82" t="e">
        <f>E253/(SUM(F249+H249+#REF!+G249)/20)*1000</f>
        <v>#REF!</v>
      </c>
      <c r="F254" s="82" t="e">
        <f>F253/(SUM(G249+#REF!+J249+H249)/20)*1000</f>
        <v>#REF!</v>
      </c>
      <c r="G254" s="82" t="e">
        <f>G253/(SUM(H249+K249+J249+#REF!)/20)*1000</f>
        <v>#REF!</v>
      </c>
      <c r="H254" s="82" t="e">
        <f>H253/(SUM(#REF!+J249+K249+L249)/20)*1000</f>
        <v>#REF!</v>
      </c>
      <c r="I254" s="83"/>
      <c r="J254" s="82">
        <f>J253/(SUM(K249+L249+M249+O249)/20)*1000</f>
        <v>0</v>
      </c>
      <c r="K254" s="82" t="e">
        <f>K253/(SUM(L249+M249+O249+P249)/20)*1000</f>
        <v>#DIV/0!</v>
      </c>
      <c r="L254" s="82" t="e">
        <f>L253/(SUM(M249+O249+P249+Q249)/20)*1000</f>
        <v>#DIV/0!</v>
      </c>
      <c r="M254" s="82" t="e">
        <f>M253/(SUM(O249+P249+Q249+R249)/20)*1000</f>
        <v>#DIV/0!</v>
      </c>
      <c r="N254" s="83"/>
      <c r="O254" s="82" t="e">
        <f>O253/(SUM(P249+Q249+R249+S249)/20)*1000</f>
        <v>#DIV/0!</v>
      </c>
      <c r="P254" s="82" t="e">
        <f>P253/(SUM(Q249+R249+#REF!+S249)/20)*1000</f>
        <v>#REF!</v>
      </c>
      <c r="Q254" s="82" t="e">
        <f>Q253/(SUM(R249+S249+#REF!+#REF!)/20)*1000</f>
        <v>#REF!</v>
      </c>
      <c r="R254" s="82" t="e">
        <f>R253/(SUM(S249+#REF!+#REF!+#REF!)/20)*1000</f>
        <v>#REF!</v>
      </c>
      <c r="S254" s="82" t="e">
        <f>S253/(SUM(#REF!+#REF!+#REF!+#REF!)/20)*1000</f>
        <v>#REF!</v>
      </c>
      <c r="T254" s="83"/>
      <c r="U254" s="84"/>
      <c r="V254" s="82" t="e">
        <f>V253/(SUM(W249+Y249+#REF!+X249)/20)*1000</f>
        <v>#REF!</v>
      </c>
      <c r="W254" s="82" t="e">
        <f>W253/(SUM(X249+#REF!+AA249+Y249)/20)*1000</f>
        <v>#REF!</v>
      </c>
      <c r="X254" s="82" t="e">
        <f>X253/(SUM(Y249+AB249+AA249+#REF!)/20)*1000</f>
        <v>#REF!</v>
      </c>
      <c r="Y254" s="82" t="e">
        <f>Y253/(SUM(#REF!+AA249+AB249+AC249)/20)*1000</f>
        <v>#REF!</v>
      </c>
      <c r="Z254" s="83"/>
      <c r="AA254" s="82" t="e">
        <f>AA253/(SUM(AB249+AC249+AD249+AF249)/20)*1000</f>
        <v>#DIV/0!</v>
      </c>
      <c r="AB254" s="82" t="e">
        <f>AB253/(SUM(AC249+AD249+AF249+AG249)/20)*1000</f>
        <v>#DIV/0!</v>
      </c>
      <c r="AC254" s="82" t="e">
        <f>AC253/(SUM(AD249+AF249+AG249+AH249)/20)*1000</f>
        <v>#DIV/0!</v>
      </c>
      <c r="AD254" s="82" t="e">
        <f>AD253/(SUM(AF249+AG249+AH249+AI249)/20)*1000</f>
        <v>#DIV/0!</v>
      </c>
      <c r="AE254" s="83"/>
      <c r="AF254" s="82" t="e">
        <f>AF253/(SUM(AG249+AH249+AI249+AJ249)/20)*1000</f>
        <v>#DIV/0!</v>
      </c>
      <c r="AG254" s="82" t="e">
        <f>AG253/(SUM(AH249+AI249+#REF!+AJ249)/20)*1000</f>
        <v>#REF!</v>
      </c>
      <c r="AH254" s="82" t="e">
        <f>AH253/(SUM(AI249+AJ249+#REF!+#REF!)/20)*1000</f>
        <v>#REF!</v>
      </c>
      <c r="AI254" s="82" t="e">
        <f>AI253/(SUM(AJ249+#REF!+#REF!+#REF!)/20)*1000</f>
        <v>#REF!</v>
      </c>
      <c r="AJ254" s="82" t="e">
        <f>AJ253/(SUM(#REF!+#REF!+#REF!+#REF!)/20)*1000</f>
        <v>#REF!</v>
      </c>
      <c r="AK254" s="83"/>
      <c r="AL254" s="84"/>
      <c r="AN254" s="46">
        <f t="shared" si="132"/>
        <v>0</v>
      </c>
      <c r="AO254" s="46">
        <f t="shared" si="133"/>
        <v>0</v>
      </c>
    </row>
    <row r="255" spans="1:41" s="45" customFormat="1" ht="16" thickBot="1" x14ac:dyDescent="0.35">
      <c r="A255" s="156" t="s">
        <v>69</v>
      </c>
      <c r="B255" s="148" t="s">
        <v>5</v>
      </c>
      <c r="C255" s="77"/>
      <c r="D255" s="77"/>
      <c r="E255" s="78"/>
      <c r="F255" s="78"/>
      <c r="G255" s="79"/>
      <c r="H255" s="78"/>
      <c r="I255" s="77">
        <f>SUM(E255:H255)</f>
        <v>0</v>
      </c>
      <c r="J255" s="78"/>
      <c r="K255" s="79">
        <v>-251</v>
      </c>
      <c r="L255" s="78">
        <v>31</v>
      </c>
      <c r="M255" s="79">
        <v>44</v>
      </c>
      <c r="N255" s="77">
        <f>SUM(J255:M255)</f>
        <v>-176</v>
      </c>
      <c r="O255" s="79">
        <v>25</v>
      </c>
      <c r="P255" s="78">
        <v>42</v>
      </c>
      <c r="Q255" s="78">
        <v>42</v>
      </c>
      <c r="R255" s="78">
        <v>44</v>
      </c>
      <c r="S255" s="78">
        <v>38</v>
      </c>
      <c r="T255" s="77">
        <f>SUM(O255:S255)</f>
        <v>191</v>
      </c>
      <c r="U255" s="80">
        <f>T255+N255+I255+D259</f>
        <v>565</v>
      </c>
      <c r="V255" s="78">
        <v>2</v>
      </c>
      <c r="W255" s="78">
        <v>2</v>
      </c>
      <c r="X255" s="79">
        <v>2</v>
      </c>
      <c r="Y255" s="78">
        <v>2</v>
      </c>
      <c r="Z255" s="77">
        <f>SUM(V255:Y255)</f>
        <v>8</v>
      </c>
      <c r="AA255" s="78">
        <v>2</v>
      </c>
      <c r="AB255" s="79">
        <v>2</v>
      </c>
      <c r="AC255" s="78">
        <v>2</v>
      </c>
      <c r="AD255" s="79">
        <v>4</v>
      </c>
      <c r="AE255" s="77">
        <f>SUM(AA255:AD255)</f>
        <v>10</v>
      </c>
      <c r="AF255" s="79">
        <v>0</v>
      </c>
      <c r="AG255" s="78">
        <v>0</v>
      </c>
      <c r="AH255" s="78">
        <v>0</v>
      </c>
      <c r="AI255" s="78">
        <v>0</v>
      </c>
      <c r="AJ255" s="78">
        <v>0</v>
      </c>
      <c r="AK255" s="77">
        <f>SUM(AF255:AJ255)</f>
        <v>0</v>
      </c>
      <c r="AL255" s="80">
        <f>AK255+AE255+Z255</f>
        <v>18</v>
      </c>
      <c r="AM255" s="45">
        <v>288</v>
      </c>
      <c r="AN255" s="46">
        <f t="shared" si="132"/>
        <v>162720</v>
      </c>
      <c r="AO255" s="46">
        <f t="shared" si="133"/>
        <v>5184</v>
      </c>
    </row>
    <row r="256" spans="1:41" s="45" customFormat="1" ht="16" thickBot="1" x14ac:dyDescent="0.35">
      <c r="A256" s="156"/>
      <c r="B256" s="148" t="s">
        <v>6</v>
      </c>
      <c r="C256" s="77"/>
      <c r="D256" s="77"/>
      <c r="E256" s="78"/>
      <c r="F256" s="79"/>
      <c r="G256" s="79"/>
      <c r="H256" s="79"/>
      <c r="I256" s="77"/>
      <c r="J256" s="79"/>
      <c r="K256" s="79">
        <v>0</v>
      </c>
      <c r="L256" s="79">
        <v>0</v>
      </c>
      <c r="M256" s="79">
        <v>0</v>
      </c>
      <c r="N256" s="77"/>
      <c r="O256" s="79">
        <v>0</v>
      </c>
      <c r="P256" s="79">
        <v>0</v>
      </c>
      <c r="Q256" s="79">
        <v>0</v>
      </c>
      <c r="R256" s="78">
        <v>0</v>
      </c>
      <c r="S256" s="79">
        <v>0</v>
      </c>
      <c r="T256" s="77"/>
      <c r="U256" s="80"/>
      <c r="V256" s="78">
        <v>0</v>
      </c>
      <c r="W256" s="79">
        <v>0</v>
      </c>
      <c r="X256" s="79">
        <v>0</v>
      </c>
      <c r="Y256" s="79">
        <v>0</v>
      </c>
      <c r="Z256" s="77"/>
      <c r="AA256" s="79">
        <v>0</v>
      </c>
      <c r="AB256" s="79">
        <v>0</v>
      </c>
      <c r="AC256" s="79">
        <v>0</v>
      </c>
      <c r="AD256" s="79">
        <v>0</v>
      </c>
      <c r="AE256" s="77"/>
      <c r="AF256" s="79">
        <v>0</v>
      </c>
      <c r="AG256" s="79">
        <v>0</v>
      </c>
      <c r="AH256" s="79">
        <v>0</v>
      </c>
      <c r="AI256" s="78">
        <v>0</v>
      </c>
      <c r="AJ256" s="79">
        <v>0</v>
      </c>
      <c r="AK256" s="77"/>
      <c r="AL256" s="80"/>
      <c r="AN256" s="46">
        <f t="shared" si="132"/>
        <v>0</v>
      </c>
      <c r="AO256" s="46">
        <f t="shared" si="133"/>
        <v>0</v>
      </c>
    </row>
    <row r="257" spans="1:41" s="45" customFormat="1" ht="16" thickBot="1" x14ac:dyDescent="0.35">
      <c r="A257" s="156"/>
      <c r="B257" s="148" t="s">
        <v>10</v>
      </c>
      <c r="C257" s="77">
        <v>0</v>
      </c>
      <c r="D257" s="77"/>
      <c r="E257" s="79"/>
      <c r="F257" s="79"/>
      <c r="G257" s="79"/>
      <c r="H257" s="79"/>
      <c r="I257" s="77"/>
      <c r="J257" s="79"/>
      <c r="K257" s="77"/>
      <c r="L257" s="79"/>
      <c r="M257" s="79"/>
      <c r="N257" s="77"/>
      <c r="O257" s="79"/>
      <c r="P257" s="79"/>
      <c r="Q257" s="79"/>
      <c r="R257" s="79"/>
      <c r="S257" s="77"/>
      <c r="T257" s="77"/>
      <c r="U257" s="80"/>
      <c r="V257" s="79"/>
      <c r="W257" s="79"/>
      <c r="X257" s="79"/>
      <c r="Y257" s="79"/>
      <c r="Z257" s="77"/>
      <c r="AA257" s="79"/>
      <c r="AB257" s="77"/>
      <c r="AC257" s="79"/>
      <c r="AD257" s="79"/>
      <c r="AE257" s="77"/>
      <c r="AF257" s="79"/>
      <c r="AG257" s="79"/>
      <c r="AH257" s="79"/>
      <c r="AI257" s="79"/>
      <c r="AJ257" s="77"/>
      <c r="AK257" s="77"/>
      <c r="AL257" s="80"/>
      <c r="AN257" s="46">
        <f t="shared" si="132"/>
        <v>0</v>
      </c>
      <c r="AO257" s="46">
        <f t="shared" si="133"/>
        <v>0</v>
      </c>
    </row>
    <row r="258" spans="1:41" s="45" customFormat="1" ht="16" thickBot="1" x14ac:dyDescent="0.35">
      <c r="A258" s="156"/>
      <c r="B258" s="148" t="s">
        <v>7</v>
      </c>
      <c r="C258" s="77"/>
      <c r="D258" s="77"/>
      <c r="E258" s="79">
        <f>E257+E256</f>
        <v>0</v>
      </c>
      <c r="F258" s="79">
        <f>F257+F256</f>
        <v>0</v>
      </c>
      <c r="G258" s="79">
        <f t="shared" ref="G258" si="173">G257+G256</f>
        <v>0</v>
      </c>
      <c r="H258" s="79">
        <f>H257+H256</f>
        <v>0</v>
      </c>
      <c r="I258" s="77">
        <f>SUM(E258:H258)</f>
        <v>0</v>
      </c>
      <c r="J258" s="79">
        <f>J257+J256</f>
        <v>0</v>
      </c>
      <c r="K258" s="79">
        <f>K257+K256</f>
        <v>0</v>
      </c>
      <c r="L258" s="79">
        <f>L257+L256</f>
        <v>0</v>
      </c>
      <c r="M258" s="79">
        <f>M257+M256</f>
        <v>0</v>
      </c>
      <c r="N258" s="77">
        <f>SUM(J258:M258)</f>
        <v>0</v>
      </c>
      <c r="O258" s="79">
        <f>O257+O256</f>
        <v>0</v>
      </c>
      <c r="P258" s="79">
        <f>P257+P256</f>
        <v>0</v>
      </c>
      <c r="Q258" s="79">
        <f>Q257+Q256</f>
        <v>0</v>
      </c>
      <c r="R258" s="79">
        <f>R257+R256</f>
        <v>0</v>
      </c>
      <c r="S258" s="79">
        <f>S257+S256</f>
        <v>0</v>
      </c>
      <c r="T258" s="77">
        <f>SUM(O258:S258)</f>
        <v>0</v>
      </c>
      <c r="U258" s="80">
        <f>T258+N258+I258+D259</f>
        <v>550</v>
      </c>
      <c r="V258" s="79">
        <f>V257+V256</f>
        <v>0</v>
      </c>
      <c r="W258" s="79">
        <f>W257+W256</f>
        <v>0</v>
      </c>
      <c r="X258" s="79">
        <f t="shared" ref="X258" si="174">X257+X256</f>
        <v>0</v>
      </c>
      <c r="Y258" s="79">
        <f>Y257+Y256</f>
        <v>0</v>
      </c>
      <c r="Z258" s="77">
        <f>SUM(V258:Y258)</f>
        <v>0</v>
      </c>
      <c r="AA258" s="79">
        <f>AA257+AA256</f>
        <v>0</v>
      </c>
      <c r="AB258" s="79">
        <f>AB257+AB256</f>
        <v>0</v>
      </c>
      <c r="AC258" s="79">
        <f>AC257+AC256</f>
        <v>0</v>
      </c>
      <c r="AD258" s="79">
        <f>AD257+AD256</f>
        <v>0</v>
      </c>
      <c r="AE258" s="77">
        <f>SUM(AA258:AD258)</f>
        <v>0</v>
      </c>
      <c r="AF258" s="79">
        <f>AF257+AF256</f>
        <v>0</v>
      </c>
      <c r="AG258" s="79">
        <f>AG257+AG256</f>
        <v>0</v>
      </c>
      <c r="AH258" s="79">
        <f>AH257+AH256</f>
        <v>0</v>
      </c>
      <c r="AI258" s="79">
        <f>AI257+AI256</f>
        <v>0</v>
      </c>
      <c r="AJ258" s="79">
        <f>AJ257+AJ256</f>
        <v>0</v>
      </c>
      <c r="AK258" s="77">
        <f>SUM(AF258:AJ258)</f>
        <v>0</v>
      </c>
      <c r="AL258" s="80">
        <f>AK258+AE258+Z258</f>
        <v>0</v>
      </c>
      <c r="AN258" s="46">
        <f t="shared" si="132"/>
        <v>0</v>
      </c>
      <c r="AO258" s="46">
        <f t="shared" si="133"/>
        <v>0</v>
      </c>
    </row>
    <row r="259" spans="1:41" s="45" customFormat="1" ht="16" thickBot="1" x14ac:dyDescent="0.35">
      <c r="A259" s="156"/>
      <c r="B259" s="148" t="s">
        <v>8</v>
      </c>
      <c r="C259" s="81">
        <v>440</v>
      </c>
      <c r="D259" s="120">
        <v>550</v>
      </c>
      <c r="E259" s="79">
        <f>E258-E255</f>
        <v>0</v>
      </c>
      <c r="F259" s="79">
        <f>E259+F258-F255</f>
        <v>0</v>
      </c>
      <c r="G259" s="79">
        <f>F259+G258-G255</f>
        <v>0</v>
      </c>
      <c r="H259" s="79">
        <f>F259+H258-H255</f>
        <v>0</v>
      </c>
      <c r="I259" s="77">
        <f>I258-I255</f>
        <v>0</v>
      </c>
      <c r="J259" s="79">
        <f>I259+J258-J255</f>
        <v>0</v>
      </c>
      <c r="K259" s="79">
        <f>J259+K258-K255</f>
        <v>251</v>
      </c>
      <c r="L259" s="79">
        <f>K259+L258-L255</f>
        <v>220</v>
      </c>
      <c r="M259" s="79">
        <f>L259+M258-M255</f>
        <v>176</v>
      </c>
      <c r="N259" s="77">
        <f>I259+N258-N255</f>
        <v>176</v>
      </c>
      <c r="O259" s="79">
        <f>N259+O258-O255</f>
        <v>151</v>
      </c>
      <c r="P259" s="79">
        <f>O259+P258-P255</f>
        <v>109</v>
      </c>
      <c r="Q259" s="79">
        <f>P259+Q258-Q255</f>
        <v>67</v>
      </c>
      <c r="R259" s="79">
        <f t="shared" ref="R259:S259" si="175">Q259+R258-R255</f>
        <v>23</v>
      </c>
      <c r="S259" s="79">
        <f t="shared" si="175"/>
        <v>-15</v>
      </c>
      <c r="T259" s="77">
        <f>N259+T258-T255</f>
        <v>-15</v>
      </c>
      <c r="U259" s="80">
        <f>U258-U255</f>
        <v>-15</v>
      </c>
      <c r="V259" s="79">
        <f>U259+V258-V255</f>
        <v>-17</v>
      </c>
      <c r="W259" s="79">
        <f>V259+W258-W255</f>
        <v>-19</v>
      </c>
      <c r="X259" s="79">
        <f>W259+X258-X255</f>
        <v>-21</v>
      </c>
      <c r="Y259" s="79">
        <f>W259+Y258-Y255</f>
        <v>-21</v>
      </c>
      <c r="Z259" s="77">
        <f>T259+Z258-Z255</f>
        <v>-23</v>
      </c>
      <c r="AA259" s="79">
        <f>Z259+AA258-AA255</f>
        <v>-25</v>
      </c>
      <c r="AB259" s="79">
        <f>AA259+AB258-AB255</f>
        <v>-27</v>
      </c>
      <c r="AC259" s="79">
        <f>AB259+AC258-AC255</f>
        <v>-29</v>
      </c>
      <c r="AD259" s="79">
        <f>AC259+AD258-AD255</f>
        <v>-33</v>
      </c>
      <c r="AE259" s="77">
        <f>Z259+AE258-AE255</f>
        <v>-33</v>
      </c>
      <c r="AF259" s="79">
        <f>AE259+AF258-AF255</f>
        <v>-33</v>
      </c>
      <c r="AG259" s="79">
        <f>AF259+AG258-AG255</f>
        <v>-33</v>
      </c>
      <c r="AH259" s="79">
        <f>AG259+AH258-AH255</f>
        <v>-33</v>
      </c>
      <c r="AI259" s="79">
        <f t="shared" ref="AI259:AJ259" si="176">AH259+AI258-AI255</f>
        <v>-33</v>
      </c>
      <c r="AJ259" s="79">
        <f t="shared" si="176"/>
        <v>-33</v>
      </c>
      <c r="AK259" s="77">
        <f>AE259+AK258-AK255</f>
        <v>-33</v>
      </c>
      <c r="AL259" s="80">
        <f>T259+AL258-AL255</f>
        <v>-33</v>
      </c>
      <c r="AN259" s="46">
        <f t="shared" ref="AN259:AN306" si="177">AM259*U259</f>
        <v>0</v>
      </c>
      <c r="AO259" s="46">
        <f t="shared" si="133"/>
        <v>0</v>
      </c>
    </row>
    <row r="260" spans="1:41" s="45" customFormat="1" ht="16" thickBot="1" x14ac:dyDescent="0.35">
      <c r="A260" s="67"/>
      <c r="B260" s="148" t="s">
        <v>9</v>
      </c>
      <c r="C260" s="77"/>
      <c r="D260" s="77"/>
      <c r="E260" s="82" t="e">
        <f>E259/(SUM(F255+H255+#REF!+G255)/20)*1000</f>
        <v>#REF!</v>
      </c>
      <c r="F260" s="82" t="e">
        <f>F259/(SUM(G255+#REF!+J255+H255)/20)*1000</f>
        <v>#REF!</v>
      </c>
      <c r="G260" s="82" t="e">
        <f>G259/(SUM(H255+K255+J255+#REF!)/20)*1000</f>
        <v>#REF!</v>
      </c>
      <c r="H260" s="82" t="e">
        <f>H259/(SUM(#REF!+J255+K255+L255)/20)*1000</f>
        <v>#REF!</v>
      </c>
      <c r="I260" s="83"/>
      <c r="J260" s="82">
        <f>J259/(SUM(K255+L255+M255+O255)/20)*1000</f>
        <v>0</v>
      </c>
      <c r="K260" s="82">
        <f>K259/(SUM(L255+M255+O255+P255)/20)*1000</f>
        <v>35352.112676056342</v>
      </c>
      <c r="L260" s="82">
        <f>L259/(SUM(M255+O255+P255+Q255)/20)*1000</f>
        <v>28758.169934640518</v>
      </c>
      <c r="M260" s="82">
        <f>M259/(SUM(O255+P255+Q255+R255)/20)*1000</f>
        <v>23006.535947712418</v>
      </c>
      <c r="N260" s="83"/>
      <c r="O260" s="82">
        <f>O259/(SUM(P255+Q255+R255+S255)/20)*1000</f>
        <v>18192.77108433735</v>
      </c>
      <c r="P260" s="82" t="e">
        <f>P259/(SUM(Q255+R255+#REF!+S255)/20)*1000</f>
        <v>#REF!</v>
      </c>
      <c r="Q260" s="82" t="e">
        <f>Q259/(SUM(R255+S255+#REF!+#REF!)/20)*1000</f>
        <v>#REF!</v>
      </c>
      <c r="R260" s="82" t="e">
        <f>R259/(SUM(S255+#REF!+#REF!+#REF!)/20)*1000</f>
        <v>#REF!</v>
      </c>
      <c r="S260" s="82" t="e">
        <f>S259/(SUM(#REF!+#REF!+#REF!+#REF!)/20)*1000</f>
        <v>#REF!</v>
      </c>
      <c r="T260" s="83"/>
      <c r="U260" s="84"/>
      <c r="V260" s="82" t="e">
        <f>V259/(SUM(W255+Y255+#REF!+X255)/20)*1000</f>
        <v>#REF!</v>
      </c>
      <c r="W260" s="82" t="e">
        <f>W259/(SUM(X255+#REF!+AA255+Y255)/20)*1000</f>
        <v>#REF!</v>
      </c>
      <c r="X260" s="82" t="e">
        <f>X259/(SUM(Y255+AB255+AA255+#REF!)/20)*1000</f>
        <v>#REF!</v>
      </c>
      <c r="Y260" s="82" t="e">
        <f>Y259/(SUM(#REF!+AA255+AB255+AC255)/20)*1000</f>
        <v>#REF!</v>
      </c>
      <c r="Z260" s="83"/>
      <c r="AA260" s="82">
        <f>AA259/(SUM(AB255+AC255+AD255+AF255)/20)*1000</f>
        <v>-62500</v>
      </c>
      <c r="AB260" s="82">
        <f>AB259/(SUM(AC255+AD255+AF255+AG255)/20)*1000</f>
        <v>-90000</v>
      </c>
      <c r="AC260" s="82">
        <f>AC259/(SUM(AD255+AF255+AG255+AH255)/20)*1000</f>
        <v>-145000</v>
      </c>
      <c r="AD260" s="82" t="e">
        <f>AD259/(SUM(AF255+AG255+AH255+AI255)/20)*1000</f>
        <v>#DIV/0!</v>
      </c>
      <c r="AE260" s="83"/>
      <c r="AF260" s="82" t="e">
        <f>AF259/(SUM(AG255+AH255+AI255+AJ255)/20)*1000</f>
        <v>#DIV/0!</v>
      </c>
      <c r="AG260" s="82" t="e">
        <f>AG259/(SUM(AH255+AI255+#REF!+AJ255)/20)*1000</f>
        <v>#REF!</v>
      </c>
      <c r="AH260" s="82" t="e">
        <f>AH259/(SUM(AI255+AJ255+#REF!+#REF!)/20)*1000</f>
        <v>#REF!</v>
      </c>
      <c r="AI260" s="82" t="e">
        <f>AI259/(SUM(AJ255+#REF!+#REF!+#REF!)/20)*1000</f>
        <v>#REF!</v>
      </c>
      <c r="AJ260" s="82" t="e">
        <f>AJ259/(SUM(#REF!+#REF!+#REF!+#REF!)/20)*1000</f>
        <v>#REF!</v>
      </c>
      <c r="AK260" s="83"/>
      <c r="AL260" s="84"/>
      <c r="AN260" s="46">
        <f t="shared" si="177"/>
        <v>0</v>
      </c>
      <c r="AO260" s="46">
        <f t="shared" ref="AO260:AO306" si="178">AL260*AM260</f>
        <v>0</v>
      </c>
    </row>
    <row r="261" spans="1:41" s="45" customFormat="1" ht="16" thickBot="1" x14ac:dyDescent="0.35">
      <c r="A261" s="156" t="s">
        <v>29</v>
      </c>
      <c r="B261" s="148" t="s">
        <v>5</v>
      </c>
      <c r="C261" s="77"/>
      <c r="D261" s="77"/>
      <c r="E261" s="78"/>
      <c r="F261" s="78"/>
      <c r="G261" s="79"/>
      <c r="H261" s="78"/>
      <c r="I261" s="77">
        <f>SUM(E261:H261)</f>
        <v>0</v>
      </c>
      <c r="J261" s="78"/>
      <c r="K261" s="79">
        <v>-31</v>
      </c>
      <c r="L261" s="78">
        <v>0</v>
      </c>
      <c r="M261" s="79">
        <v>0</v>
      </c>
      <c r="N261" s="77">
        <f>SUM(J261:M261)</f>
        <v>-31</v>
      </c>
      <c r="O261" s="79">
        <v>0</v>
      </c>
      <c r="P261" s="78">
        <v>0</v>
      </c>
      <c r="Q261" s="78">
        <v>0</v>
      </c>
      <c r="R261" s="78">
        <v>0</v>
      </c>
      <c r="S261" s="78">
        <v>0</v>
      </c>
      <c r="T261" s="77">
        <f>SUM(O261:S261)</f>
        <v>0</v>
      </c>
      <c r="U261" s="80">
        <f>T261+N261+I261+D265</f>
        <v>16</v>
      </c>
      <c r="V261" s="78">
        <v>0</v>
      </c>
      <c r="W261" s="78">
        <v>0</v>
      </c>
      <c r="X261" s="79">
        <v>0</v>
      </c>
      <c r="Y261" s="78">
        <v>0</v>
      </c>
      <c r="Z261" s="77">
        <f>SUM(V261:Y261)</f>
        <v>0</v>
      </c>
      <c r="AA261" s="78">
        <v>0</v>
      </c>
      <c r="AB261" s="79">
        <v>0</v>
      </c>
      <c r="AC261" s="78">
        <v>0</v>
      </c>
      <c r="AD261" s="79">
        <v>0</v>
      </c>
      <c r="AE261" s="77">
        <f>SUM(AA261:AD261)</f>
        <v>0</v>
      </c>
      <c r="AF261" s="79">
        <v>0</v>
      </c>
      <c r="AG261" s="78">
        <v>0</v>
      </c>
      <c r="AH261" s="78">
        <v>0</v>
      </c>
      <c r="AI261" s="78">
        <v>0</v>
      </c>
      <c r="AJ261" s="78">
        <v>0</v>
      </c>
      <c r="AK261" s="77">
        <f>SUM(AF261:AJ261)</f>
        <v>0</v>
      </c>
      <c r="AL261" s="80">
        <f>AK261+AE261+Z261</f>
        <v>0</v>
      </c>
      <c r="AM261" s="45">
        <v>288</v>
      </c>
      <c r="AN261" s="46">
        <f t="shared" si="177"/>
        <v>4608</v>
      </c>
      <c r="AO261" s="46">
        <f t="shared" si="178"/>
        <v>0</v>
      </c>
    </row>
    <row r="262" spans="1:41" s="45" customFormat="1" ht="16" thickBot="1" x14ac:dyDescent="0.35">
      <c r="A262" s="156"/>
      <c r="B262" s="148" t="s">
        <v>6</v>
      </c>
      <c r="C262" s="77"/>
      <c r="D262" s="77"/>
      <c r="E262" s="78"/>
      <c r="F262" s="79"/>
      <c r="G262" s="79"/>
      <c r="H262" s="78"/>
      <c r="I262" s="77"/>
      <c r="J262" s="79"/>
      <c r="K262" s="79">
        <v>0</v>
      </c>
      <c r="L262" s="78">
        <v>0</v>
      </c>
      <c r="M262" s="79">
        <v>0</v>
      </c>
      <c r="N262" s="77"/>
      <c r="O262" s="79">
        <v>0</v>
      </c>
      <c r="P262" s="79">
        <v>0</v>
      </c>
      <c r="Q262" s="79">
        <v>0</v>
      </c>
      <c r="R262" s="79">
        <v>0</v>
      </c>
      <c r="S262" s="79">
        <v>0</v>
      </c>
      <c r="T262" s="77"/>
      <c r="U262" s="80"/>
      <c r="V262" s="78">
        <v>0</v>
      </c>
      <c r="W262" s="79">
        <v>0</v>
      </c>
      <c r="X262" s="79">
        <v>0</v>
      </c>
      <c r="Y262" s="78">
        <v>0</v>
      </c>
      <c r="Z262" s="77"/>
      <c r="AA262" s="79">
        <v>0</v>
      </c>
      <c r="AB262" s="79">
        <v>0</v>
      </c>
      <c r="AC262" s="78">
        <v>0</v>
      </c>
      <c r="AD262" s="79">
        <v>0</v>
      </c>
      <c r="AE262" s="77"/>
      <c r="AF262" s="79">
        <v>0</v>
      </c>
      <c r="AG262" s="79">
        <v>0</v>
      </c>
      <c r="AH262" s="79">
        <v>0</v>
      </c>
      <c r="AI262" s="79">
        <v>0</v>
      </c>
      <c r="AJ262" s="79">
        <v>0</v>
      </c>
      <c r="AK262" s="77"/>
      <c r="AL262" s="80"/>
      <c r="AN262" s="46">
        <f t="shared" si="177"/>
        <v>0</v>
      </c>
      <c r="AO262" s="46">
        <f t="shared" si="178"/>
        <v>0</v>
      </c>
    </row>
    <row r="263" spans="1:41" s="45" customFormat="1" ht="16" thickBot="1" x14ac:dyDescent="0.35">
      <c r="A263" s="156"/>
      <c r="B263" s="148" t="s">
        <v>10</v>
      </c>
      <c r="C263" s="77">
        <v>0</v>
      </c>
      <c r="D263" s="77"/>
      <c r="E263" s="77"/>
      <c r="F263" s="79"/>
      <c r="G263" s="77"/>
      <c r="H263" s="77"/>
      <c r="I263" s="77"/>
      <c r="J263" s="79"/>
      <c r="K263" s="77"/>
      <c r="L263" s="79"/>
      <c r="M263" s="77"/>
      <c r="N263" s="77"/>
      <c r="O263" s="79"/>
      <c r="P263" s="79"/>
      <c r="Q263" s="77"/>
      <c r="R263" s="79"/>
      <c r="S263" s="79"/>
      <c r="T263" s="77"/>
      <c r="U263" s="80"/>
      <c r="V263" s="77"/>
      <c r="W263" s="79"/>
      <c r="X263" s="77"/>
      <c r="Y263" s="77"/>
      <c r="Z263" s="77"/>
      <c r="AA263" s="79"/>
      <c r="AB263" s="77"/>
      <c r="AC263" s="79"/>
      <c r="AD263" s="77"/>
      <c r="AE263" s="77"/>
      <c r="AF263" s="79"/>
      <c r="AG263" s="79"/>
      <c r="AH263" s="77"/>
      <c r="AI263" s="79"/>
      <c r="AJ263" s="79"/>
      <c r="AK263" s="77"/>
      <c r="AL263" s="80"/>
      <c r="AN263" s="46">
        <f t="shared" si="177"/>
        <v>0</v>
      </c>
      <c r="AO263" s="46">
        <f t="shared" si="178"/>
        <v>0</v>
      </c>
    </row>
    <row r="264" spans="1:41" s="45" customFormat="1" ht="16" thickBot="1" x14ac:dyDescent="0.35">
      <c r="A264" s="156"/>
      <c r="B264" s="148" t="s">
        <v>7</v>
      </c>
      <c r="C264" s="77"/>
      <c r="D264" s="77"/>
      <c r="E264" s="79">
        <f>E263+E262</f>
        <v>0</v>
      </c>
      <c r="F264" s="79">
        <f>F263+F262</f>
        <v>0</v>
      </c>
      <c r="G264" s="79">
        <f t="shared" ref="G264" si="179">G263+G262</f>
        <v>0</v>
      </c>
      <c r="H264" s="79">
        <f>H263+H262</f>
        <v>0</v>
      </c>
      <c r="I264" s="77">
        <f>SUM(E264:H264)</f>
        <v>0</v>
      </c>
      <c r="J264" s="79">
        <f>J263+J262</f>
        <v>0</v>
      </c>
      <c r="K264" s="79">
        <f>K263+K262</f>
        <v>0</v>
      </c>
      <c r="L264" s="79">
        <f>L263+L262</f>
        <v>0</v>
      </c>
      <c r="M264" s="79">
        <f>M263+M262</f>
        <v>0</v>
      </c>
      <c r="N264" s="77">
        <f>SUM(J264:M264)</f>
        <v>0</v>
      </c>
      <c r="O264" s="79">
        <f>O263+O262</f>
        <v>0</v>
      </c>
      <c r="P264" s="79">
        <f>P263+P262</f>
        <v>0</v>
      </c>
      <c r="Q264" s="79">
        <f>Q263+Q262</f>
        <v>0</v>
      </c>
      <c r="R264" s="79">
        <f>R263+R262</f>
        <v>0</v>
      </c>
      <c r="S264" s="79">
        <f>S263+S262</f>
        <v>0</v>
      </c>
      <c r="T264" s="77">
        <f>SUM(O264:S264)</f>
        <v>0</v>
      </c>
      <c r="U264" s="80">
        <f>T264+N264+I264+D265</f>
        <v>47</v>
      </c>
      <c r="V264" s="79">
        <f>V263+V262</f>
        <v>0</v>
      </c>
      <c r="W264" s="79">
        <f>W263+W262</f>
        <v>0</v>
      </c>
      <c r="X264" s="79">
        <f t="shared" ref="X264" si="180">X263+X262</f>
        <v>0</v>
      </c>
      <c r="Y264" s="79">
        <f>Y263+Y262</f>
        <v>0</v>
      </c>
      <c r="Z264" s="77">
        <f>SUM(V264:Y264)</f>
        <v>0</v>
      </c>
      <c r="AA264" s="79">
        <f>AA263+AA262</f>
        <v>0</v>
      </c>
      <c r="AB264" s="79">
        <f>AB263+AB262</f>
        <v>0</v>
      </c>
      <c r="AC264" s="79">
        <f>AC263+AC262</f>
        <v>0</v>
      </c>
      <c r="AD264" s="79">
        <f>AD263+AD262</f>
        <v>0</v>
      </c>
      <c r="AE264" s="77">
        <f>SUM(AA264:AD264)</f>
        <v>0</v>
      </c>
      <c r="AF264" s="79">
        <f>AF263+AF262</f>
        <v>0</v>
      </c>
      <c r="AG264" s="79">
        <f>AG263+AG262</f>
        <v>0</v>
      </c>
      <c r="AH264" s="79">
        <f>AH263+AH262</f>
        <v>0</v>
      </c>
      <c r="AI264" s="79">
        <f>AI263+AI262</f>
        <v>0</v>
      </c>
      <c r="AJ264" s="79">
        <f>AJ263+AJ262</f>
        <v>0</v>
      </c>
      <c r="AK264" s="77">
        <f>SUM(AF264:AJ264)</f>
        <v>0</v>
      </c>
      <c r="AL264" s="80">
        <f>AK264+AE264+Z264</f>
        <v>0</v>
      </c>
      <c r="AN264" s="46">
        <f t="shared" si="177"/>
        <v>0</v>
      </c>
      <c r="AO264" s="46">
        <f t="shared" si="178"/>
        <v>0</v>
      </c>
    </row>
    <row r="265" spans="1:41" s="45" customFormat="1" ht="16" thickBot="1" x14ac:dyDescent="0.35">
      <c r="A265" s="156"/>
      <c r="B265" s="148" t="s">
        <v>8</v>
      </c>
      <c r="C265" s="81">
        <v>31</v>
      </c>
      <c r="D265" s="120">
        <v>47</v>
      </c>
      <c r="E265" s="79">
        <f>E264-E261</f>
        <v>0</v>
      </c>
      <c r="F265" s="79">
        <f>E265+F264-F261</f>
        <v>0</v>
      </c>
      <c r="G265" s="79">
        <f>F265+G264-G261</f>
        <v>0</v>
      </c>
      <c r="H265" s="79">
        <f>F265+H264-H261</f>
        <v>0</v>
      </c>
      <c r="I265" s="77">
        <f>I264-I261</f>
        <v>0</v>
      </c>
      <c r="J265" s="79">
        <f>I265+J264-J261</f>
        <v>0</v>
      </c>
      <c r="K265" s="79">
        <f>J265+K264-K261</f>
        <v>31</v>
      </c>
      <c r="L265" s="79">
        <f>K265+L264-L261</f>
        <v>31</v>
      </c>
      <c r="M265" s="79">
        <f>L265+M264-M261</f>
        <v>31</v>
      </c>
      <c r="N265" s="77">
        <f>I265+N264-N261</f>
        <v>31</v>
      </c>
      <c r="O265" s="79">
        <f>N265+O264-O261</f>
        <v>31</v>
      </c>
      <c r="P265" s="79">
        <f>O265+P264-P261</f>
        <v>31</v>
      </c>
      <c r="Q265" s="79">
        <f>P265+Q264-Q261</f>
        <v>31</v>
      </c>
      <c r="R265" s="79">
        <f t="shared" ref="R265:S265" si="181">Q265+R264-R261</f>
        <v>31</v>
      </c>
      <c r="S265" s="79">
        <f t="shared" si="181"/>
        <v>31</v>
      </c>
      <c r="T265" s="77">
        <f>N265+T264-T261</f>
        <v>31</v>
      </c>
      <c r="U265" s="80">
        <f>U264-U261</f>
        <v>31</v>
      </c>
      <c r="V265" s="79">
        <f>U265+V264-V261</f>
        <v>31</v>
      </c>
      <c r="W265" s="79">
        <f>V265+W264-W261</f>
        <v>31</v>
      </c>
      <c r="X265" s="79">
        <f>W265+X264-X261</f>
        <v>31</v>
      </c>
      <c r="Y265" s="79">
        <f>W265+Y264-Y261</f>
        <v>31</v>
      </c>
      <c r="Z265" s="77">
        <f>T265+Z264-Z261</f>
        <v>31</v>
      </c>
      <c r="AA265" s="79">
        <f>Z265+AA264-AA261</f>
        <v>31</v>
      </c>
      <c r="AB265" s="79">
        <f>AA265+AB264-AB261</f>
        <v>31</v>
      </c>
      <c r="AC265" s="79">
        <f>AB265+AC264-AC261</f>
        <v>31</v>
      </c>
      <c r="AD265" s="79">
        <f>AC265+AD264-AD261</f>
        <v>31</v>
      </c>
      <c r="AE265" s="77">
        <f>Z265+AE264-AE261</f>
        <v>31</v>
      </c>
      <c r="AF265" s="79">
        <f>AE265+AF264-AF261</f>
        <v>31</v>
      </c>
      <c r="AG265" s="79">
        <f>AF265+AG264-AG261</f>
        <v>31</v>
      </c>
      <c r="AH265" s="79">
        <f>AG265+AH264-AH261</f>
        <v>31</v>
      </c>
      <c r="AI265" s="79">
        <f t="shared" ref="AI265:AJ265" si="182">AH265+AI264-AI261</f>
        <v>31</v>
      </c>
      <c r="AJ265" s="79">
        <f t="shared" si="182"/>
        <v>31</v>
      </c>
      <c r="AK265" s="77">
        <f>AE265+AK264-AK261</f>
        <v>31</v>
      </c>
      <c r="AL265" s="80">
        <f>T265+AL264-AL261</f>
        <v>31</v>
      </c>
      <c r="AN265" s="46">
        <f t="shared" si="177"/>
        <v>0</v>
      </c>
      <c r="AO265" s="46">
        <f t="shared" si="178"/>
        <v>0</v>
      </c>
    </row>
    <row r="266" spans="1:41" s="3" customFormat="1" ht="16" thickBot="1" x14ac:dyDescent="0.35">
      <c r="A266" s="67"/>
      <c r="B266" s="148" t="s">
        <v>9</v>
      </c>
      <c r="C266" s="77"/>
      <c r="D266" s="77"/>
      <c r="E266" s="82" t="e">
        <f>E265/(SUM(F261+H261+#REF!+G261)/20)*1000</f>
        <v>#REF!</v>
      </c>
      <c r="F266" s="82" t="e">
        <f>F265/(SUM(G261+#REF!+J261+H261)/20)*1000</f>
        <v>#REF!</v>
      </c>
      <c r="G266" s="82" t="e">
        <f>G265/(SUM(H261+K261+J261+#REF!)/20)*1000</f>
        <v>#REF!</v>
      </c>
      <c r="H266" s="82" t="e">
        <f>H265/(SUM(#REF!+J261+K261+L261)/20)*1000</f>
        <v>#REF!</v>
      </c>
      <c r="I266" s="83"/>
      <c r="J266" s="82">
        <f>J265/(SUM(K261+L261+M261+O261)/20)*1000</f>
        <v>0</v>
      </c>
      <c r="K266" s="82" t="e">
        <f>K265/(SUM(L261+M261+O261+P261)/20)*1000</f>
        <v>#DIV/0!</v>
      </c>
      <c r="L266" s="82" t="e">
        <f>L265/(SUM(M261+O261+P261+Q261)/20)*1000</f>
        <v>#DIV/0!</v>
      </c>
      <c r="M266" s="82" t="e">
        <f>M265/(SUM(O261+P261+Q261+R261)/20)*1000</f>
        <v>#DIV/0!</v>
      </c>
      <c r="N266" s="83"/>
      <c r="O266" s="82" t="e">
        <f>O265/(SUM(P261+Q261+R261+S261)/20)*1000</f>
        <v>#DIV/0!</v>
      </c>
      <c r="P266" s="82" t="e">
        <f>P265/(SUM(Q261+R261+#REF!+S261)/20)*1000</f>
        <v>#REF!</v>
      </c>
      <c r="Q266" s="82" t="e">
        <f>Q265/(SUM(R261+S261+#REF!+#REF!)/20)*1000</f>
        <v>#REF!</v>
      </c>
      <c r="R266" s="82" t="e">
        <f>R265/(SUM(S261+#REF!+#REF!+#REF!)/20)*1000</f>
        <v>#REF!</v>
      </c>
      <c r="S266" s="82" t="e">
        <f>S265/(SUM(#REF!+#REF!+#REF!+#REF!)/20)*1000</f>
        <v>#REF!</v>
      </c>
      <c r="T266" s="83"/>
      <c r="U266" s="84"/>
      <c r="V266" s="82" t="e">
        <f>V265/(SUM(W261+Y261+#REF!+X261)/20)*1000</f>
        <v>#REF!</v>
      </c>
      <c r="W266" s="82" t="e">
        <f>W265/(SUM(X261+#REF!+AA261+Y261)/20)*1000</f>
        <v>#REF!</v>
      </c>
      <c r="X266" s="82" t="e">
        <f>X265/(SUM(Y261+AB261+AA261+#REF!)/20)*1000</f>
        <v>#REF!</v>
      </c>
      <c r="Y266" s="82" t="e">
        <f>Y265/(SUM(#REF!+AA261+AB261+AC261)/20)*1000</f>
        <v>#REF!</v>
      </c>
      <c r="Z266" s="83"/>
      <c r="AA266" s="82" t="e">
        <f>AA265/(SUM(AB261+AC261+AD261+AF261)/20)*1000</f>
        <v>#DIV/0!</v>
      </c>
      <c r="AB266" s="82" t="e">
        <f>AB265/(SUM(AC261+AD261+AF261+AG261)/20)*1000</f>
        <v>#DIV/0!</v>
      </c>
      <c r="AC266" s="82" t="e">
        <f>AC265/(SUM(AD261+AF261+AG261+AH261)/20)*1000</f>
        <v>#DIV/0!</v>
      </c>
      <c r="AD266" s="82" t="e">
        <f>AD265/(SUM(AF261+AG261+AH261+AI261)/20)*1000</f>
        <v>#DIV/0!</v>
      </c>
      <c r="AE266" s="83"/>
      <c r="AF266" s="82" t="e">
        <f>AF265/(SUM(AG261+AH261+AI261+AJ261)/20)*1000</f>
        <v>#DIV/0!</v>
      </c>
      <c r="AG266" s="82" t="e">
        <f>AG265/(SUM(AH261+AI261+#REF!+AJ261)/20)*1000</f>
        <v>#REF!</v>
      </c>
      <c r="AH266" s="82" t="e">
        <f>AH265/(SUM(AI261+AJ261+#REF!+#REF!)/20)*1000</f>
        <v>#REF!</v>
      </c>
      <c r="AI266" s="82" t="e">
        <f>AI265/(SUM(AJ261+#REF!+#REF!+#REF!)/20)*1000</f>
        <v>#REF!</v>
      </c>
      <c r="AJ266" s="82" t="e">
        <f>AJ265/(SUM(#REF!+#REF!+#REF!+#REF!)/20)*1000</f>
        <v>#REF!</v>
      </c>
      <c r="AK266" s="83"/>
      <c r="AL266" s="84"/>
      <c r="AN266" s="46">
        <f t="shared" si="177"/>
        <v>0</v>
      </c>
      <c r="AO266" s="46">
        <f t="shared" si="178"/>
        <v>0</v>
      </c>
    </row>
    <row r="267" spans="1:41" s="45" customFormat="1" ht="16" thickBot="1" x14ac:dyDescent="0.35">
      <c r="A267" s="156" t="s">
        <v>107</v>
      </c>
      <c r="B267" s="148" t="s">
        <v>5</v>
      </c>
      <c r="C267" s="77"/>
      <c r="D267" s="77"/>
      <c r="E267" s="78"/>
      <c r="F267" s="78"/>
      <c r="G267" s="79">
        <v>200</v>
      </c>
      <c r="H267" s="78">
        <v>218</v>
      </c>
      <c r="I267" s="77">
        <f>SUM(E267:H267)</f>
        <v>418</v>
      </c>
      <c r="J267" s="78"/>
      <c r="K267" s="79">
        <v>482</v>
      </c>
      <c r="L267" s="78">
        <v>105</v>
      </c>
      <c r="M267" s="79">
        <v>150</v>
      </c>
      <c r="N267" s="77">
        <f>SUM(J267:M267)</f>
        <v>737</v>
      </c>
      <c r="O267" s="79">
        <v>38</v>
      </c>
      <c r="P267" s="78">
        <v>68</v>
      </c>
      <c r="Q267" s="78">
        <v>68</v>
      </c>
      <c r="R267" s="78">
        <v>68</v>
      </c>
      <c r="S267" s="78">
        <v>58</v>
      </c>
      <c r="T267" s="77">
        <f>SUM(O267:S267)</f>
        <v>300</v>
      </c>
      <c r="U267" s="80">
        <f>T267+N267+I267+D271</f>
        <v>2326</v>
      </c>
      <c r="V267" s="78">
        <v>98</v>
      </c>
      <c r="W267" s="78">
        <v>86</v>
      </c>
      <c r="X267" s="79">
        <v>86</v>
      </c>
      <c r="Y267" s="78">
        <v>112</v>
      </c>
      <c r="Z267" s="77">
        <f>SUM(V267:Y267)</f>
        <v>382</v>
      </c>
      <c r="AA267" s="78">
        <v>48</v>
      </c>
      <c r="AB267" s="79">
        <v>566</v>
      </c>
      <c r="AC267" s="78">
        <v>66</v>
      </c>
      <c r="AD267" s="79">
        <v>84</v>
      </c>
      <c r="AE267" s="77">
        <f>SUM(AA267:AD267)</f>
        <v>764</v>
      </c>
      <c r="AF267" s="79">
        <v>0</v>
      </c>
      <c r="AG267" s="78">
        <v>0</v>
      </c>
      <c r="AH267" s="78">
        <v>0</v>
      </c>
      <c r="AI267" s="78">
        <v>0</v>
      </c>
      <c r="AJ267" s="78">
        <v>0</v>
      </c>
      <c r="AK267" s="77">
        <f>SUM(AF267:AJ267)</f>
        <v>0</v>
      </c>
      <c r="AL267" s="80">
        <f>AK267+AE267+Z267</f>
        <v>1146</v>
      </c>
      <c r="AM267" s="45">
        <v>144</v>
      </c>
      <c r="AN267" s="46">
        <f t="shared" si="177"/>
        <v>334944</v>
      </c>
      <c r="AO267" s="46">
        <f t="shared" si="178"/>
        <v>165024</v>
      </c>
    </row>
    <row r="268" spans="1:41" s="45" customFormat="1" ht="16" thickBot="1" x14ac:dyDescent="0.35">
      <c r="A268" s="156"/>
      <c r="B268" s="148" t="s">
        <v>6</v>
      </c>
      <c r="C268" s="77"/>
      <c r="D268" s="77"/>
      <c r="E268" s="78"/>
      <c r="F268" s="79"/>
      <c r="G268" s="79">
        <v>200</v>
      </c>
      <c r="H268" s="78">
        <v>218</v>
      </c>
      <c r="I268" s="77"/>
      <c r="J268" s="79"/>
      <c r="K268" s="79">
        <v>0</v>
      </c>
      <c r="L268" s="78">
        <v>0</v>
      </c>
      <c r="M268" s="79">
        <v>500</v>
      </c>
      <c r="N268" s="77"/>
      <c r="O268" s="79">
        <v>0</v>
      </c>
      <c r="P268" s="79">
        <v>0</v>
      </c>
      <c r="Q268" s="79">
        <v>0</v>
      </c>
      <c r="R268" s="79">
        <v>1000</v>
      </c>
      <c r="S268" s="79">
        <v>0</v>
      </c>
      <c r="T268" s="77"/>
      <c r="U268" s="80"/>
      <c r="V268" s="78">
        <v>0</v>
      </c>
      <c r="W268" s="79">
        <v>0</v>
      </c>
      <c r="X268" s="79">
        <v>300</v>
      </c>
      <c r="Y268" s="78">
        <v>0</v>
      </c>
      <c r="Z268" s="77"/>
      <c r="AA268" s="79">
        <v>0</v>
      </c>
      <c r="AB268" s="79">
        <v>0</v>
      </c>
      <c r="AC268" s="78">
        <v>0</v>
      </c>
      <c r="AD268" s="79">
        <v>0</v>
      </c>
      <c r="AE268" s="77"/>
      <c r="AF268" s="79">
        <v>0</v>
      </c>
      <c r="AG268" s="79">
        <v>0</v>
      </c>
      <c r="AH268" s="79">
        <v>0</v>
      </c>
      <c r="AI268" s="79">
        <v>0</v>
      </c>
      <c r="AJ268" s="79">
        <v>0</v>
      </c>
      <c r="AK268" s="77"/>
      <c r="AL268" s="80"/>
      <c r="AN268" s="46">
        <f t="shared" si="177"/>
        <v>0</v>
      </c>
      <c r="AO268" s="46">
        <f t="shared" si="178"/>
        <v>0</v>
      </c>
    </row>
    <row r="269" spans="1:41" s="45" customFormat="1" ht="16" thickBot="1" x14ac:dyDescent="0.35">
      <c r="A269" s="156"/>
      <c r="B269" s="148" t="s">
        <v>10</v>
      </c>
      <c r="C269" s="77">
        <v>400</v>
      </c>
      <c r="D269" s="77"/>
      <c r="E269" s="77"/>
      <c r="F269" s="79"/>
      <c r="G269" s="77"/>
      <c r="H269" s="77"/>
      <c r="I269" s="77"/>
      <c r="J269" s="77"/>
      <c r="K269" s="77">
        <v>400</v>
      </c>
      <c r="L269" s="79"/>
      <c r="M269" s="77"/>
      <c r="N269" s="77"/>
      <c r="O269" s="79"/>
      <c r="P269" s="79"/>
      <c r="Q269" s="77"/>
      <c r="R269" s="79"/>
      <c r="S269" s="79"/>
      <c r="T269" s="77"/>
      <c r="U269" s="80"/>
      <c r="V269" s="77"/>
      <c r="W269" s="79"/>
      <c r="X269" s="77"/>
      <c r="Y269" s="77"/>
      <c r="Z269" s="77"/>
      <c r="AA269" s="79"/>
      <c r="AB269" s="77"/>
      <c r="AC269" s="79"/>
      <c r="AD269" s="77"/>
      <c r="AE269" s="77"/>
      <c r="AF269" s="79"/>
      <c r="AG269" s="79"/>
      <c r="AH269" s="77"/>
      <c r="AI269" s="79"/>
      <c r="AJ269" s="79"/>
      <c r="AK269" s="77"/>
      <c r="AL269" s="80"/>
      <c r="AN269" s="46">
        <f t="shared" si="177"/>
        <v>0</v>
      </c>
      <c r="AO269" s="46">
        <f t="shared" si="178"/>
        <v>0</v>
      </c>
    </row>
    <row r="270" spans="1:41" s="45" customFormat="1" ht="16" thickBot="1" x14ac:dyDescent="0.35">
      <c r="A270" s="156"/>
      <c r="B270" s="148" t="s">
        <v>7</v>
      </c>
      <c r="C270" s="77"/>
      <c r="D270" s="77"/>
      <c r="E270" s="79">
        <f>E269+E268</f>
        <v>0</v>
      </c>
      <c r="F270" s="79">
        <f>F269+F268</f>
        <v>0</v>
      </c>
      <c r="G270" s="79">
        <f t="shared" ref="G270" si="183">G269+G268</f>
        <v>200</v>
      </c>
      <c r="H270" s="79">
        <f>H269+H268</f>
        <v>218</v>
      </c>
      <c r="I270" s="77">
        <f>SUM(E270:H270)</f>
        <v>418</v>
      </c>
      <c r="J270" s="79">
        <f>J269+J268</f>
        <v>0</v>
      </c>
      <c r="K270" s="79">
        <f>K269+K268</f>
        <v>400</v>
      </c>
      <c r="L270" s="79">
        <f>L269+L268</f>
        <v>0</v>
      </c>
      <c r="M270" s="79">
        <f>M269+M268</f>
        <v>500</v>
      </c>
      <c r="N270" s="77">
        <f>SUM(J270:M270)</f>
        <v>900</v>
      </c>
      <c r="O270" s="79">
        <f>O269+O268</f>
        <v>0</v>
      </c>
      <c r="P270" s="79">
        <f>P269+P268</f>
        <v>0</v>
      </c>
      <c r="Q270" s="79">
        <f>Q269+Q268</f>
        <v>0</v>
      </c>
      <c r="R270" s="79">
        <f>R269+R268</f>
        <v>1000</v>
      </c>
      <c r="S270" s="79">
        <f>S269+S268</f>
        <v>0</v>
      </c>
      <c r="T270" s="77">
        <f>SUM(O270:S270)</f>
        <v>1000</v>
      </c>
      <c r="U270" s="80">
        <f>T270+N270+I270+D271</f>
        <v>3189</v>
      </c>
      <c r="V270" s="79">
        <f>V269+V268</f>
        <v>0</v>
      </c>
      <c r="W270" s="79">
        <f>W269+W268</f>
        <v>0</v>
      </c>
      <c r="X270" s="79">
        <f t="shared" ref="X270" si="184">X269+X268</f>
        <v>300</v>
      </c>
      <c r="Y270" s="79">
        <f>Y269+Y268</f>
        <v>0</v>
      </c>
      <c r="Z270" s="77">
        <f>SUM(V270:Y270)</f>
        <v>300</v>
      </c>
      <c r="AA270" s="79">
        <f>AA269+AA268</f>
        <v>0</v>
      </c>
      <c r="AB270" s="79">
        <f>AB269+AB268</f>
        <v>0</v>
      </c>
      <c r="AC270" s="79">
        <f>AC269+AC268</f>
        <v>0</v>
      </c>
      <c r="AD270" s="79">
        <f>AD269+AD268</f>
        <v>0</v>
      </c>
      <c r="AE270" s="77">
        <f>SUM(AA270:AD270)</f>
        <v>0</v>
      </c>
      <c r="AF270" s="79">
        <f>AF269+AF268</f>
        <v>0</v>
      </c>
      <c r="AG270" s="79">
        <f>AG269+AG268</f>
        <v>0</v>
      </c>
      <c r="AH270" s="79">
        <f>AH269+AH268</f>
        <v>0</v>
      </c>
      <c r="AI270" s="79">
        <f>AI269+AI268</f>
        <v>0</v>
      </c>
      <c r="AJ270" s="79">
        <f>AJ269+AJ268</f>
        <v>0</v>
      </c>
      <c r="AK270" s="77">
        <f>SUM(AF270:AJ270)</f>
        <v>0</v>
      </c>
      <c r="AL270" s="80">
        <f>AK270+AE270+Z270</f>
        <v>300</v>
      </c>
      <c r="AN270" s="46">
        <f t="shared" si="177"/>
        <v>0</v>
      </c>
      <c r="AO270" s="46">
        <f t="shared" si="178"/>
        <v>0</v>
      </c>
    </row>
    <row r="271" spans="1:41" s="45" customFormat="1" ht="16" thickBot="1" x14ac:dyDescent="0.35">
      <c r="A271" s="156"/>
      <c r="B271" s="148" t="s">
        <v>8</v>
      </c>
      <c r="C271" s="81">
        <v>680</v>
      </c>
      <c r="D271" s="120">
        <v>871</v>
      </c>
      <c r="E271" s="79">
        <f>E270-E267</f>
        <v>0</v>
      </c>
      <c r="F271" s="79">
        <f>E271+F270-F267</f>
        <v>0</v>
      </c>
      <c r="G271" s="79">
        <f>F271+G270-G267</f>
        <v>0</v>
      </c>
      <c r="H271" s="79">
        <f>F271+H270-H267</f>
        <v>0</v>
      </c>
      <c r="I271" s="77">
        <f>I270-I267</f>
        <v>0</v>
      </c>
      <c r="J271" s="79">
        <f>I271+J270-J267</f>
        <v>0</v>
      </c>
      <c r="K271" s="79">
        <f>J271+K270-K267</f>
        <v>-82</v>
      </c>
      <c r="L271" s="79">
        <f>K271+L270-L267</f>
        <v>-187</v>
      </c>
      <c r="M271" s="79">
        <f>L271+M270-M267</f>
        <v>163</v>
      </c>
      <c r="N271" s="77">
        <f>I271+N270-N267</f>
        <v>163</v>
      </c>
      <c r="O271" s="79">
        <f>N271+O270-O267</f>
        <v>125</v>
      </c>
      <c r="P271" s="79">
        <f>O271+P270-P267</f>
        <v>57</v>
      </c>
      <c r="Q271" s="79">
        <f>P271+Q270-Q267</f>
        <v>-11</v>
      </c>
      <c r="R271" s="79">
        <f t="shared" ref="R271:S271" si="185">Q271+R270-R267</f>
        <v>921</v>
      </c>
      <c r="S271" s="79">
        <f t="shared" si="185"/>
        <v>863</v>
      </c>
      <c r="T271" s="77">
        <f>N271+T270-T267</f>
        <v>863</v>
      </c>
      <c r="U271" s="80">
        <f>U270-U267</f>
        <v>863</v>
      </c>
      <c r="V271" s="79">
        <f>U271+V270-V267</f>
        <v>765</v>
      </c>
      <c r="W271" s="79">
        <f>V271+W270-W267</f>
        <v>679</v>
      </c>
      <c r="X271" s="79">
        <f>W271+X270-X267</f>
        <v>893</v>
      </c>
      <c r="Y271" s="79">
        <f>W271+Y270-Y267</f>
        <v>567</v>
      </c>
      <c r="Z271" s="77">
        <f>T271+Z270-Z267</f>
        <v>781</v>
      </c>
      <c r="AA271" s="79">
        <f>Z271+AA270-AA267</f>
        <v>733</v>
      </c>
      <c r="AB271" s="79">
        <f>AA271+AB270-AB267</f>
        <v>167</v>
      </c>
      <c r="AC271" s="79">
        <f>AB271+AC270-AC267</f>
        <v>101</v>
      </c>
      <c r="AD271" s="79">
        <f>AC271+AD270-AD267</f>
        <v>17</v>
      </c>
      <c r="AE271" s="77">
        <f>Z271+AE270-AE267</f>
        <v>17</v>
      </c>
      <c r="AF271" s="79">
        <f>AE271+AF270-AF267</f>
        <v>17</v>
      </c>
      <c r="AG271" s="79">
        <f>AF271+AG270-AG267</f>
        <v>17</v>
      </c>
      <c r="AH271" s="79">
        <f>AG271+AH270-AH267</f>
        <v>17</v>
      </c>
      <c r="AI271" s="79">
        <f t="shared" ref="AI271:AJ271" si="186">AH271+AI270-AI267</f>
        <v>17</v>
      </c>
      <c r="AJ271" s="79">
        <f t="shared" si="186"/>
        <v>17</v>
      </c>
      <c r="AK271" s="77">
        <f>AE271+AK270-AK267</f>
        <v>17</v>
      </c>
      <c r="AL271" s="80">
        <f>T271+AL270-AL267</f>
        <v>17</v>
      </c>
      <c r="AN271" s="46">
        <f t="shared" si="177"/>
        <v>0</v>
      </c>
      <c r="AO271" s="46">
        <f t="shared" si="178"/>
        <v>0</v>
      </c>
    </row>
    <row r="272" spans="1:41" s="3" customFormat="1" ht="16" thickBot="1" x14ac:dyDescent="0.35">
      <c r="A272" s="67"/>
      <c r="B272" s="148" t="s">
        <v>9</v>
      </c>
      <c r="C272" s="77"/>
      <c r="D272" s="77"/>
      <c r="E272" s="82" t="e">
        <f>E271/(SUM(F267+H267+#REF!+G267)/20)*1000</f>
        <v>#REF!</v>
      </c>
      <c r="F272" s="82" t="e">
        <f>F271/(SUM(G267+#REF!+J267+H267)/20)*1000</f>
        <v>#REF!</v>
      </c>
      <c r="G272" s="82" t="e">
        <f>G271/(SUM(H267+K267+J267+#REF!)/20)*1000</f>
        <v>#REF!</v>
      </c>
      <c r="H272" s="82" t="e">
        <f>H271/(SUM(#REF!+J267+K267+L267)/20)*1000</f>
        <v>#REF!</v>
      </c>
      <c r="I272" s="83"/>
      <c r="J272" s="82">
        <f>J271/(SUM(K267+L267+M267+O267)/20)*1000</f>
        <v>0</v>
      </c>
      <c r="K272" s="82">
        <f>K271/(SUM(L267+M267+O267+P267)/20)*1000</f>
        <v>-4542.9362880886429</v>
      </c>
      <c r="L272" s="82">
        <f>L271/(SUM(M267+O267+P267+Q267)/20)*1000</f>
        <v>-11543.209876543211</v>
      </c>
      <c r="M272" s="82">
        <f>M271/(SUM(O267+P267+Q267+R267)/20)*1000</f>
        <v>13471.07438016529</v>
      </c>
      <c r="N272" s="83"/>
      <c r="O272" s="82">
        <f>O271/(SUM(P267+Q267+R267+S267)/20)*1000</f>
        <v>9541.9847328244286</v>
      </c>
      <c r="P272" s="82" t="e">
        <f>P271/(SUM(Q267+R267+#REF!+S267)/20)*1000</f>
        <v>#REF!</v>
      </c>
      <c r="Q272" s="82" t="e">
        <f>Q271/(SUM(R267+S267+#REF!+#REF!)/20)*1000</f>
        <v>#REF!</v>
      </c>
      <c r="R272" s="82" t="e">
        <f>R271/(SUM(S267+#REF!+#REF!+#REF!)/20)*1000</f>
        <v>#REF!</v>
      </c>
      <c r="S272" s="82" t="e">
        <f>S271/(SUM(#REF!+#REF!+#REF!+#REF!)/20)*1000</f>
        <v>#REF!</v>
      </c>
      <c r="T272" s="83"/>
      <c r="U272" s="84"/>
      <c r="V272" s="82" t="e">
        <f>V271/(SUM(W267+Y267+#REF!+X267)/20)*1000</f>
        <v>#REF!</v>
      </c>
      <c r="W272" s="82" t="e">
        <f>W271/(SUM(X267+#REF!+AA267+Y267)/20)*1000</f>
        <v>#REF!</v>
      </c>
      <c r="X272" s="82" t="e">
        <f>X271/(SUM(Y267+AB267+AA267+#REF!)/20)*1000</f>
        <v>#REF!</v>
      </c>
      <c r="Y272" s="82" t="e">
        <f>Y271/(SUM(#REF!+AA267+AB267+AC267)/20)*1000</f>
        <v>#REF!</v>
      </c>
      <c r="Z272" s="83"/>
      <c r="AA272" s="82">
        <f>AA271/(SUM(AB267+AC267+AD267+AF267)/20)*1000</f>
        <v>20474.860335195532</v>
      </c>
      <c r="AB272" s="82">
        <f>AB271/(SUM(AC267+AD267+AF267+AG267)/20)*1000</f>
        <v>22266.666666666664</v>
      </c>
      <c r="AC272" s="82">
        <f>AC271/(SUM(AD267+AF267+AG267+AH267)/20)*1000</f>
        <v>24047.619047619046</v>
      </c>
      <c r="AD272" s="82" t="e">
        <f>AD271/(SUM(AF267+AG267+AH267+AI267)/20)*1000</f>
        <v>#DIV/0!</v>
      </c>
      <c r="AE272" s="83"/>
      <c r="AF272" s="82" t="e">
        <f>AF271/(SUM(AG267+AH267+AI267+AJ267)/20)*1000</f>
        <v>#DIV/0!</v>
      </c>
      <c r="AG272" s="82" t="e">
        <f>AG271/(SUM(AH267+AI267+#REF!+AJ267)/20)*1000</f>
        <v>#REF!</v>
      </c>
      <c r="AH272" s="82" t="e">
        <f>AH271/(SUM(AI267+AJ267+#REF!+#REF!)/20)*1000</f>
        <v>#REF!</v>
      </c>
      <c r="AI272" s="82" t="e">
        <f>AI271/(SUM(AJ267+#REF!+#REF!+#REF!)/20)*1000</f>
        <v>#REF!</v>
      </c>
      <c r="AJ272" s="82" t="e">
        <f>AJ271/(SUM(#REF!+#REF!+#REF!+#REF!)/20)*1000</f>
        <v>#REF!</v>
      </c>
      <c r="AK272" s="83"/>
      <c r="AL272" s="84"/>
      <c r="AN272" s="46">
        <f t="shared" si="177"/>
        <v>0</v>
      </c>
      <c r="AO272" s="46">
        <f t="shared" si="178"/>
        <v>0</v>
      </c>
    </row>
    <row r="273" spans="1:41" s="45" customFormat="1" ht="16" thickBot="1" x14ac:dyDescent="0.35">
      <c r="A273" s="156" t="s">
        <v>108</v>
      </c>
      <c r="B273" s="148" t="s">
        <v>5</v>
      </c>
      <c r="C273" s="77"/>
      <c r="D273" s="77"/>
      <c r="E273" s="78"/>
      <c r="F273" s="78"/>
      <c r="G273" s="79">
        <v>800</v>
      </c>
      <c r="H273" s="78"/>
      <c r="I273" s="77">
        <f>SUM(E273:H273)</f>
        <v>800</v>
      </c>
      <c r="J273" s="78"/>
      <c r="K273" s="79">
        <v>1129</v>
      </c>
      <c r="L273" s="78">
        <v>241</v>
      </c>
      <c r="M273" s="79">
        <v>344</v>
      </c>
      <c r="N273" s="77">
        <f>SUM(J273:M273)</f>
        <v>1714</v>
      </c>
      <c r="O273" s="79">
        <v>136</v>
      </c>
      <c r="P273" s="78">
        <v>150</v>
      </c>
      <c r="Q273" s="78">
        <v>150</v>
      </c>
      <c r="R273" s="78">
        <v>150</v>
      </c>
      <c r="S273" s="78">
        <v>128</v>
      </c>
      <c r="T273" s="77">
        <f>SUM(O273:S273)</f>
        <v>714</v>
      </c>
      <c r="U273" s="80">
        <f>T273+N273+I273+D277</f>
        <v>3791</v>
      </c>
      <c r="V273" s="78">
        <v>278</v>
      </c>
      <c r="W273" s="78">
        <v>180</v>
      </c>
      <c r="X273" s="79">
        <v>178</v>
      </c>
      <c r="Y273" s="78">
        <v>228</v>
      </c>
      <c r="Z273" s="77">
        <f>SUM(V273:Y273)</f>
        <v>864</v>
      </c>
      <c r="AA273" s="78">
        <v>128</v>
      </c>
      <c r="AB273" s="79">
        <v>574</v>
      </c>
      <c r="AC273" s="78">
        <v>74</v>
      </c>
      <c r="AD273" s="79">
        <v>96</v>
      </c>
      <c r="AE273" s="77">
        <f>SUM(AA273:AD273)</f>
        <v>872</v>
      </c>
      <c r="AF273" s="79">
        <v>74</v>
      </c>
      <c r="AG273" s="78">
        <v>0</v>
      </c>
      <c r="AH273" s="78">
        <v>0</v>
      </c>
      <c r="AI273" s="78">
        <v>0</v>
      </c>
      <c r="AJ273" s="78">
        <v>0</v>
      </c>
      <c r="AK273" s="77">
        <f>SUM(AF273:AJ273)</f>
        <v>74</v>
      </c>
      <c r="AL273" s="80">
        <f>AK273+AE273+Z273</f>
        <v>1810</v>
      </c>
      <c r="AM273" s="45">
        <v>288</v>
      </c>
      <c r="AN273" s="46">
        <f t="shared" si="177"/>
        <v>1091808</v>
      </c>
      <c r="AO273" s="46">
        <f t="shared" si="178"/>
        <v>521280</v>
      </c>
    </row>
    <row r="274" spans="1:41" s="45" customFormat="1" ht="16" thickBot="1" x14ac:dyDescent="0.35">
      <c r="A274" s="156"/>
      <c r="B274" s="148" t="s">
        <v>6</v>
      </c>
      <c r="C274" s="77"/>
      <c r="D274" s="77"/>
      <c r="E274" s="78"/>
      <c r="F274" s="79"/>
      <c r="G274" s="79">
        <v>800</v>
      </c>
      <c r="H274" s="78"/>
      <c r="I274" s="77"/>
      <c r="J274" s="79"/>
      <c r="K274" s="79">
        <v>100</v>
      </c>
      <c r="L274" s="78">
        <v>900</v>
      </c>
      <c r="M274" s="79">
        <v>220</v>
      </c>
      <c r="N274" s="77"/>
      <c r="O274" s="79">
        <v>0</v>
      </c>
      <c r="P274" s="79">
        <v>0</v>
      </c>
      <c r="Q274" s="79">
        <v>700</v>
      </c>
      <c r="R274" s="79">
        <v>800</v>
      </c>
      <c r="S274" s="79">
        <v>1120</v>
      </c>
      <c r="T274" s="77"/>
      <c r="U274" s="80"/>
      <c r="V274" s="78">
        <v>400</v>
      </c>
      <c r="W274" s="79">
        <v>0</v>
      </c>
      <c r="X274" s="79">
        <v>0</v>
      </c>
      <c r="Y274" s="78">
        <v>0</v>
      </c>
      <c r="Z274" s="77"/>
      <c r="AA274" s="79">
        <v>0</v>
      </c>
      <c r="AB274" s="79">
        <v>0</v>
      </c>
      <c r="AC274" s="78">
        <v>0</v>
      </c>
      <c r="AD274" s="79">
        <v>0</v>
      </c>
      <c r="AE274" s="77"/>
      <c r="AF274" s="79">
        <v>0</v>
      </c>
      <c r="AG274" s="79">
        <v>0</v>
      </c>
      <c r="AH274" s="79">
        <v>0</v>
      </c>
      <c r="AI274" s="79">
        <v>0</v>
      </c>
      <c r="AJ274" s="79">
        <v>0</v>
      </c>
      <c r="AK274" s="77"/>
      <c r="AL274" s="80"/>
      <c r="AN274" s="46">
        <f t="shared" si="177"/>
        <v>0</v>
      </c>
      <c r="AO274" s="46">
        <f t="shared" si="178"/>
        <v>0</v>
      </c>
    </row>
    <row r="275" spans="1:41" s="45" customFormat="1" ht="16" thickBot="1" x14ac:dyDescent="0.35">
      <c r="A275" s="156"/>
      <c r="B275" s="148" t="s">
        <v>10</v>
      </c>
      <c r="C275" s="77">
        <v>0</v>
      </c>
      <c r="D275" s="77"/>
      <c r="E275" s="77"/>
      <c r="F275" s="79"/>
      <c r="G275" s="77"/>
      <c r="H275" s="77"/>
      <c r="I275" s="77"/>
      <c r="J275" s="77"/>
      <c r="K275" s="77"/>
      <c r="L275" s="79"/>
      <c r="M275" s="77"/>
      <c r="N275" s="77"/>
      <c r="O275" s="79"/>
      <c r="P275" s="79"/>
      <c r="Q275" s="77"/>
      <c r="R275" s="79"/>
      <c r="S275" s="79"/>
      <c r="T275" s="77"/>
      <c r="U275" s="80"/>
      <c r="V275" s="77"/>
      <c r="W275" s="79"/>
      <c r="X275" s="77"/>
      <c r="Y275" s="77"/>
      <c r="Z275" s="77"/>
      <c r="AA275" s="79"/>
      <c r="AB275" s="77"/>
      <c r="AC275" s="79"/>
      <c r="AD275" s="77"/>
      <c r="AE275" s="77"/>
      <c r="AF275" s="79"/>
      <c r="AG275" s="79"/>
      <c r="AH275" s="77"/>
      <c r="AI275" s="79"/>
      <c r="AJ275" s="79"/>
      <c r="AK275" s="77"/>
      <c r="AL275" s="80"/>
      <c r="AN275" s="46">
        <f t="shared" si="177"/>
        <v>0</v>
      </c>
      <c r="AO275" s="46">
        <f t="shared" si="178"/>
        <v>0</v>
      </c>
    </row>
    <row r="276" spans="1:41" s="45" customFormat="1" ht="16" thickBot="1" x14ac:dyDescent="0.35">
      <c r="A276" s="156"/>
      <c r="B276" s="148" t="s">
        <v>7</v>
      </c>
      <c r="C276" s="77"/>
      <c r="D276" s="77"/>
      <c r="E276" s="79">
        <f>E275+E274</f>
        <v>0</v>
      </c>
      <c r="F276" s="79">
        <f>F275+F274</f>
        <v>0</v>
      </c>
      <c r="G276" s="79">
        <f t="shared" ref="G276" si="187">G275+G274</f>
        <v>800</v>
      </c>
      <c r="H276" s="79">
        <f>H275+H274</f>
        <v>0</v>
      </c>
      <c r="I276" s="77">
        <f>SUM(E276:H276)</f>
        <v>800</v>
      </c>
      <c r="J276" s="79">
        <f>J275+J274</f>
        <v>0</v>
      </c>
      <c r="K276" s="79">
        <f>K275+K274</f>
        <v>100</v>
      </c>
      <c r="L276" s="79">
        <f>L275+L274</f>
        <v>900</v>
      </c>
      <c r="M276" s="79">
        <f>M275+M274</f>
        <v>220</v>
      </c>
      <c r="N276" s="77">
        <f>SUM(J276:M276)</f>
        <v>1220</v>
      </c>
      <c r="O276" s="79">
        <f>O275+O274</f>
        <v>0</v>
      </c>
      <c r="P276" s="79">
        <f>P275+P274</f>
        <v>0</v>
      </c>
      <c r="Q276" s="79">
        <f>Q275+Q274</f>
        <v>700</v>
      </c>
      <c r="R276" s="79">
        <f>R275+R274</f>
        <v>800</v>
      </c>
      <c r="S276" s="79">
        <f>S275+S274</f>
        <v>1120</v>
      </c>
      <c r="T276" s="77">
        <f>SUM(O276:S276)</f>
        <v>2620</v>
      </c>
      <c r="U276" s="80">
        <f>T276+N276+I276+D277</f>
        <v>5203</v>
      </c>
      <c r="V276" s="79">
        <f>V275+V274</f>
        <v>400</v>
      </c>
      <c r="W276" s="79">
        <f>W275+W274</f>
        <v>0</v>
      </c>
      <c r="X276" s="79">
        <f t="shared" ref="X276" si="188">X275+X274</f>
        <v>0</v>
      </c>
      <c r="Y276" s="79">
        <f>Y275+Y274</f>
        <v>0</v>
      </c>
      <c r="Z276" s="77">
        <f>SUM(V276:Y276)</f>
        <v>400</v>
      </c>
      <c r="AA276" s="79">
        <f>AA275+AA274</f>
        <v>0</v>
      </c>
      <c r="AB276" s="79">
        <f>AB275+AB274</f>
        <v>0</v>
      </c>
      <c r="AC276" s="79">
        <f>AC275+AC274</f>
        <v>0</v>
      </c>
      <c r="AD276" s="79">
        <f>AD275+AD274</f>
        <v>0</v>
      </c>
      <c r="AE276" s="77">
        <f>SUM(AA276:AD276)</f>
        <v>0</v>
      </c>
      <c r="AF276" s="79">
        <f>AF275+AF274</f>
        <v>0</v>
      </c>
      <c r="AG276" s="79">
        <f>AG275+AG274</f>
        <v>0</v>
      </c>
      <c r="AH276" s="79">
        <f>AH275+AH274</f>
        <v>0</v>
      </c>
      <c r="AI276" s="79">
        <f>AI275+AI274</f>
        <v>0</v>
      </c>
      <c r="AJ276" s="79">
        <f>AJ275+AJ274</f>
        <v>0</v>
      </c>
      <c r="AK276" s="77">
        <f>SUM(AF276:AJ276)</f>
        <v>0</v>
      </c>
      <c r="AL276" s="80">
        <f>AK276+AE276+Z276</f>
        <v>400</v>
      </c>
      <c r="AN276" s="46">
        <f t="shared" si="177"/>
        <v>0</v>
      </c>
      <c r="AO276" s="46">
        <f t="shared" si="178"/>
        <v>0</v>
      </c>
    </row>
    <row r="277" spans="1:41" s="45" customFormat="1" ht="16" thickBot="1" x14ac:dyDescent="0.35">
      <c r="A277" s="156"/>
      <c r="B277" s="148" t="s">
        <v>8</v>
      </c>
      <c r="C277" s="81">
        <v>100</v>
      </c>
      <c r="D277" s="120">
        <v>563</v>
      </c>
      <c r="E277" s="79">
        <f>E276-E273</f>
        <v>0</v>
      </c>
      <c r="F277" s="79">
        <f>E277+F276-F273</f>
        <v>0</v>
      </c>
      <c r="G277" s="79">
        <f>F277+G276-G273</f>
        <v>0</v>
      </c>
      <c r="H277" s="79">
        <f>F277+H276-H273</f>
        <v>0</v>
      </c>
      <c r="I277" s="77">
        <f>I276-I273</f>
        <v>0</v>
      </c>
      <c r="J277" s="79">
        <f>I277+J276-J273</f>
        <v>0</v>
      </c>
      <c r="K277" s="79">
        <f>J277+K276-K273</f>
        <v>-1029</v>
      </c>
      <c r="L277" s="79">
        <f>K277+L276-L273</f>
        <v>-370</v>
      </c>
      <c r="M277" s="79">
        <f>L277+M276-M273</f>
        <v>-494</v>
      </c>
      <c r="N277" s="77">
        <f>I277+N276-N273</f>
        <v>-494</v>
      </c>
      <c r="O277" s="79">
        <f>N277+O276-O273</f>
        <v>-630</v>
      </c>
      <c r="P277" s="79">
        <f>O277+P276-P273</f>
        <v>-780</v>
      </c>
      <c r="Q277" s="79">
        <f>P277+Q276-Q273</f>
        <v>-230</v>
      </c>
      <c r="R277" s="79">
        <f t="shared" ref="R277:S277" si="189">Q277+R276-R273</f>
        <v>420</v>
      </c>
      <c r="S277" s="79">
        <f t="shared" si="189"/>
        <v>1412</v>
      </c>
      <c r="T277" s="77">
        <f>N277+T276-T273</f>
        <v>1412</v>
      </c>
      <c r="U277" s="80">
        <f>U276-U273</f>
        <v>1412</v>
      </c>
      <c r="V277" s="79">
        <f>U277+V276-V273</f>
        <v>1534</v>
      </c>
      <c r="W277" s="79">
        <f>V277+W276-W273</f>
        <v>1354</v>
      </c>
      <c r="X277" s="79">
        <f>W277+X276-X273</f>
        <v>1176</v>
      </c>
      <c r="Y277" s="79">
        <f>W277+Y276-Y273</f>
        <v>1126</v>
      </c>
      <c r="Z277" s="77">
        <f>T277+Z276-Z273</f>
        <v>948</v>
      </c>
      <c r="AA277" s="79">
        <f>Z277+AA276-AA273</f>
        <v>820</v>
      </c>
      <c r="AB277" s="79">
        <f>AA277+AB276-AB273</f>
        <v>246</v>
      </c>
      <c r="AC277" s="79">
        <f>AB277+AC276-AC273</f>
        <v>172</v>
      </c>
      <c r="AD277" s="79">
        <f>AC277+AD276-AD273</f>
        <v>76</v>
      </c>
      <c r="AE277" s="77">
        <f>Z277+AE276-AE273</f>
        <v>76</v>
      </c>
      <c r="AF277" s="79">
        <f>AE277+AF276-AF273</f>
        <v>2</v>
      </c>
      <c r="AG277" s="79">
        <f>AF277+AG276-AG273</f>
        <v>2</v>
      </c>
      <c r="AH277" s="79">
        <f>AG277+AH276-AH273</f>
        <v>2</v>
      </c>
      <c r="AI277" s="79">
        <f t="shared" ref="AI277:AJ277" si="190">AH277+AI276-AI273</f>
        <v>2</v>
      </c>
      <c r="AJ277" s="79">
        <f t="shared" si="190"/>
        <v>2</v>
      </c>
      <c r="AK277" s="77">
        <f>AE277+AK276-AK273</f>
        <v>2</v>
      </c>
      <c r="AL277" s="80">
        <f>T277+AL276-AL273</f>
        <v>2</v>
      </c>
      <c r="AN277" s="46">
        <f t="shared" si="177"/>
        <v>0</v>
      </c>
      <c r="AO277" s="46">
        <f t="shared" si="178"/>
        <v>0</v>
      </c>
    </row>
    <row r="278" spans="1:41" s="3" customFormat="1" ht="16" thickBot="1" x14ac:dyDescent="0.35">
      <c r="A278" s="67"/>
      <c r="B278" s="148" t="s">
        <v>9</v>
      </c>
      <c r="C278" s="77"/>
      <c r="D278" s="77"/>
      <c r="E278" s="82" t="e">
        <f>E277/(SUM(F273+H273+#REF!+G273)/20)*1000</f>
        <v>#REF!</v>
      </c>
      <c r="F278" s="82" t="e">
        <f>F277/(SUM(G273+#REF!+J273+H273)/20)*1000</f>
        <v>#REF!</v>
      </c>
      <c r="G278" s="82" t="e">
        <f>G277/(SUM(H273+K273+J273+#REF!)/20)*1000</f>
        <v>#REF!</v>
      </c>
      <c r="H278" s="82" t="e">
        <f>H277/(SUM(#REF!+J273+K273+L273)/20)*1000</f>
        <v>#REF!</v>
      </c>
      <c r="I278" s="83"/>
      <c r="J278" s="82">
        <f>J277/(SUM(K273+L273+M273+O273)/20)*1000</f>
        <v>0</v>
      </c>
      <c r="K278" s="82">
        <f>K277/(SUM(L273+M273+O273+P273)/20)*1000</f>
        <v>-23628.013777267512</v>
      </c>
      <c r="L278" s="82">
        <f>L277/(SUM(M273+O273+P273+Q273)/20)*1000</f>
        <v>-9487.1794871794864</v>
      </c>
      <c r="M278" s="82">
        <f>M277/(SUM(O273+P273+Q273+R273)/20)*1000</f>
        <v>-16860.068259385665</v>
      </c>
      <c r="N278" s="83"/>
      <c r="O278" s="82">
        <f>O277/(SUM(P273+Q273+R273+S273)/20)*1000</f>
        <v>-21799.307958477508</v>
      </c>
      <c r="P278" s="82" t="e">
        <f>P277/(SUM(Q273+R273+#REF!+S273)/20)*1000</f>
        <v>#REF!</v>
      </c>
      <c r="Q278" s="82" t="e">
        <f>Q277/(SUM(R273+S273+#REF!+#REF!)/20)*1000</f>
        <v>#REF!</v>
      </c>
      <c r="R278" s="82" t="e">
        <f>R277/(SUM(S273+#REF!+#REF!+#REF!)/20)*1000</f>
        <v>#REF!</v>
      </c>
      <c r="S278" s="82" t="e">
        <f>S277/(SUM(#REF!+#REF!+#REF!+#REF!)/20)*1000</f>
        <v>#REF!</v>
      </c>
      <c r="T278" s="83"/>
      <c r="U278" s="84"/>
      <c r="V278" s="82" t="e">
        <f>V277/(SUM(W273+Y273+#REF!+X273)/20)*1000</f>
        <v>#REF!</v>
      </c>
      <c r="W278" s="82" t="e">
        <f>W277/(SUM(X273+#REF!+AA273+Y273)/20)*1000</f>
        <v>#REF!</v>
      </c>
      <c r="X278" s="82" t="e">
        <f>X277/(SUM(Y273+AB273+AA273+#REF!)/20)*1000</f>
        <v>#REF!</v>
      </c>
      <c r="Y278" s="82" t="e">
        <f>Y277/(SUM(#REF!+AA273+AB273+AC273)/20)*1000</f>
        <v>#REF!</v>
      </c>
      <c r="Z278" s="83"/>
      <c r="AA278" s="82">
        <f>AA277/(SUM(AB273+AC273+AD273+AF273)/20)*1000</f>
        <v>20048.899755501225</v>
      </c>
      <c r="AB278" s="82">
        <f>AB277/(SUM(AC273+AD273+AF273+AG273)/20)*1000</f>
        <v>20163.934426229509</v>
      </c>
      <c r="AC278" s="82">
        <f>AC277/(SUM(AD273+AF273+AG273+AH273)/20)*1000</f>
        <v>20235.294117647059</v>
      </c>
      <c r="AD278" s="82">
        <f>AD277/(SUM(AF273+AG273+AH273+AI273)/20)*1000</f>
        <v>20540.54054054054</v>
      </c>
      <c r="AE278" s="83"/>
      <c r="AF278" s="82" t="e">
        <f>AF277/(SUM(AG273+AH273+AI273+AJ273)/20)*1000</f>
        <v>#DIV/0!</v>
      </c>
      <c r="AG278" s="82" t="e">
        <f>AG277/(SUM(AH273+AI273+#REF!+AJ273)/20)*1000</f>
        <v>#REF!</v>
      </c>
      <c r="AH278" s="82" t="e">
        <f>AH277/(SUM(AI273+AJ273+#REF!+#REF!)/20)*1000</f>
        <v>#REF!</v>
      </c>
      <c r="AI278" s="82" t="e">
        <f>AI277/(SUM(AJ273+#REF!+#REF!+#REF!)/20)*1000</f>
        <v>#REF!</v>
      </c>
      <c r="AJ278" s="82" t="e">
        <f>AJ277/(SUM(#REF!+#REF!+#REF!+#REF!)/20)*1000</f>
        <v>#REF!</v>
      </c>
      <c r="AK278" s="83"/>
      <c r="AL278" s="84"/>
      <c r="AN278" s="46">
        <f t="shared" si="177"/>
        <v>0</v>
      </c>
      <c r="AO278" s="46">
        <f t="shared" si="178"/>
        <v>0</v>
      </c>
    </row>
    <row r="279" spans="1:41" s="45" customFormat="1" ht="16" thickBot="1" x14ac:dyDescent="0.35">
      <c r="A279" s="156" t="s">
        <v>104</v>
      </c>
      <c r="B279" s="148" t="s">
        <v>5</v>
      </c>
      <c r="C279" s="77"/>
      <c r="D279" s="77"/>
      <c r="E279" s="78"/>
      <c r="F279" s="78"/>
      <c r="G279" s="79">
        <v>399</v>
      </c>
      <c r="H279" s="78">
        <v>1096</v>
      </c>
      <c r="I279" s="77">
        <f>SUM(E279:H279)</f>
        <v>1495</v>
      </c>
      <c r="J279" s="78"/>
      <c r="K279" s="79">
        <v>3523</v>
      </c>
      <c r="L279" s="78">
        <v>2416</v>
      </c>
      <c r="M279" s="79">
        <v>3408</v>
      </c>
      <c r="N279" s="77">
        <f>SUM(J279:M279)</f>
        <v>9347</v>
      </c>
      <c r="O279" s="79">
        <v>1417</v>
      </c>
      <c r="P279" s="78">
        <v>2475</v>
      </c>
      <c r="Q279" s="78">
        <v>2479</v>
      </c>
      <c r="R279" s="78">
        <v>2483</v>
      </c>
      <c r="S279" s="78">
        <v>2129</v>
      </c>
      <c r="T279" s="77">
        <f>SUM(O279:S279)</f>
        <v>10983</v>
      </c>
      <c r="U279" s="80">
        <f>T279+N279+I279+D283</f>
        <v>28099</v>
      </c>
      <c r="V279" s="78">
        <v>1080</v>
      </c>
      <c r="W279" s="78">
        <v>1659</v>
      </c>
      <c r="X279" s="79">
        <v>1565</v>
      </c>
      <c r="Y279" s="78">
        <v>1815</v>
      </c>
      <c r="Z279" s="77">
        <f>SUM(V279:Y279)</f>
        <v>6119</v>
      </c>
      <c r="AA279" s="78">
        <v>1134</v>
      </c>
      <c r="AB279" s="79">
        <v>549</v>
      </c>
      <c r="AC279" s="78">
        <v>619</v>
      </c>
      <c r="AD279" s="79">
        <v>724</v>
      </c>
      <c r="AE279" s="77">
        <f>SUM(AA279:AD279)</f>
        <v>3026</v>
      </c>
      <c r="AF279" s="79">
        <v>359</v>
      </c>
      <c r="AG279" s="78">
        <v>53</v>
      </c>
      <c r="AH279" s="78">
        <v>53</v>
      </c>
      <c r="AI279" s="78">
        <v>53</v>
      </c>
      <c r="AJ279" s="78">
        <v>0</v>
      </c>
      <c r="AK279" s="77">
        <f>SUM(AF279:AJ279)</f>
        <v>518</v>
      </c>
      <c r="AL279" s="80">
        <f>AK279+AE279+Z279</f>
        <v>9663</v>
      </c>
      <c r="AM279" s="45">
        <v>256</v>
      </c>
      <c r="AN279" s="46">
        <f t="shared" si="177"/>
        <v>7193344</v>
      </c>
      <c r="AO279" s="46">
        <f t="shared" si="178"/>
        <v>2473728</v>
      </c>
    </row>
    <row r="280" spans="1:41" s="45" customFormat="1" ht="16" thickBot="1" x14ac:dyDescent="0.35">
      <c r="A280" s="156"/>
      <c r="B280" s="148" t="s">
        <v>6</v>
      </c>
      <c r="C280" s="77"/>
      <c r="D280" s="77"/>
      <c r="E280" s="78"/>
      <c r="F280" s="79"/>
      <c r="G280" s="79">
        <v>399</v>
      </c>
      <c r="H280" s="78">
        <v>1096</v>
      </c>
      <c r="I280" s="77"/>
      <c r="J280" s="79"/>
      <c r="K280" s="79">
        <v>1000</v>
      </c>
      <c r="L280" s="78">
        <v>0</v>
      </c>
      <c r="M280" s="79">
        <v>0</v>
      </c>
      <c r="N280" s="77"/>
      <c r="O280" s="79">
        <v>0</v>
      </c>
      <c r="P280" s="79">
        <v>2700</v>
      </c>
      <c r="Q280" s="79">
        <v>0</v>
      </c>
      <c r="R280" s="79">
        <v>0</v>
      </c>
      <c r="S280" s="79">
        <v>0</v>
      </c>
      <c r="T280" s="77"/>
      <c r="U280" s="80"/>
      <c r="V280" s="78">
        <v>0</v>
      </c>
      <c r="W280" s="79">
        <v>2000</v>
      </c>
      <c r="X280" s="79">
        <v>2000</v>
      </c>
      <c r="Y280" s="78">
        <v>0</v>
      </c>
      <c r="Z280" s="77"/>
      <c r="AA280" s="79">
        <v>0</v>
      </c>
      <c r="AB280" s="79">
        <v>0</v>
      </c>
      <c r="AC280" s="78">
        <v>0</v>
      </c>
      <c r="AD280" s="79">
        <v>0</v>
      </c>
      <c r="AE280" s="77"/>
      <c r="AF280" s="79">
        <v>0</v>
      </c>
      <c r="AG280" s="79">
        <v>0</v>
      </c>
      <c r="AH280" s="79">
        <v>0</v>
      </c>
      <c r="AI280" s="79">
        <v>0</v>
      </c>
      <c r="AJ280" s="79">
        <v>0</v>
      </c>
      <c r="AK280" s="77"/>
      <c r="AL280" s="80"/>
      <c r="AN280" s="46">
        <f t="shared" si="177"/>
        <v>0</v>
      </c>
      <c r="AO280" s="46">
        <f t="shared" si="178"/>
        <v>0</v>
      </c>
    </row>
    <row r="281" spans="1:41" s="45" customFormat="1" ht="16" thickBot="1" x14ac:dyDescent="0.35">
      <c r="A281" s="156"/>
      <c r="B281" s="148" t="s">
        <v>10</v>
      </c>
      <c r="C281" s="77">
        <v>21904</v>
      </c>
      <c r="D281" s="77"/>
      <c r="E281" s="77"/>
      <c r="F281" s="79"/>
      <c r="G281" s="77"/>
      <c r="H281" s="77"/>
      <c r="I281" s="77"/>
      <c r="J281" s="77"/>
      <c r="K281" s="77">
        <v>21904</v>
      </c>
      <c r="L281" s="79"/>
      <c r="M281" s="77"/>
      <c r="N281" s="77"/>
      <c r="O281" s="79"/>
      <c r="P281" s="79"/>
      <c r="Q281" s="77"/>
      <c r="R281" s="79"/>
      <c r="S281" s="79"/>
      <c r="T281" s="77"/>
      <c r="U281" s="80"/>
      <c r="V281" s="77"/>
      <c r="W281" s="79"/>
      <c r="X281" s="77"/>
      <c r="Y281" s="77">
        <v>21904</v>
      </c>
      <c r="Z281" s="77"/>
      <c r="AA281" s="77"/>
      <c r="AB281" s="77"/>
      <c r="AC281" s="79"/>
      <c r="AD281" s="77"/>
      <c r="AE281" s="77"/>
      <c r="AF281" s="79"/>
      <c r="AG281" s="79"/>
      <c r="AH281" s="77"/>
      <c r="AI281" s="79"/>
      <c r="AJ281" s="79"/>
      <c r="AK281" s="77"/>
      <c r="AL281" s="80"/>
      <c r="AN281" s="46">
        <f t="shared" si="177"/>
        <v>0</v>
      </c>
      <c r="AO281" s="46">
        <f t="shared" si="178"/>
        <v>0</v>
      </c>
    </row>
    <row r="282" spans="1:41" s="45" customFormat="1" ht="16" thickBot="1" x14ac:dyDescent="0.35">
      <c r="A282" s="156"/>
      <c r="B282" s="148" t="s">
        <v>7</v>
      </c>
      <c r="C282" s="77"/>
      <c r="D282" s="77"/>
      <c r="E282" s="79">
        <f>E281+E280</f>
        <v>0</v>
      </c>
      <c r="F282" s="79">
        <f>F281+F280</f>
        <v>0</v>
      </c>
      <c r="G282" s="79">
        <f t="shared" ref="G282" si="191">G281+G280</f>
        <v>399</v>
      </c>
      <c r="H282" s="79">
        <f>H281+H280</f>
        <v>1096</v>
      </c>
      <c r="I282" s="77">
        <f>SUM(E282:H282)</f>
        <v>1495</v>
      </c>
      <c r="J282" s="79">
        <f>J281+J280</f>
        <v>0</v>
      </c>
      <c r="K282" s="79">
        <f>K281+K280</f>
        <v>22904</v>
      </c>
      <c r="L282" s="79">
        <f>L281+L280</f>
        <v>0</v>
      </c>
      <c r="M282" s="79">
        <f>M281+M280</f>
        <v>0</v>
      </c>
      <c r="N282" s="77">
        <f>SUM(J282:M282)</f>
        <v>22904</v>
      </c>
      <c r="O282" s="79">
        <f>O281+O280</f>
        <v>0</v>
      </c>
      <c r="P282" s="79">
        <f>P281+P280</f>
        <v>2700</v>
      </c>
      <c r="Q282" s="79">
        <f>Q281+Q280</f>
        <v>0</v>
      </c>
      <c r="R282" s="79">
        <f>R281+R280</f>
        <v>0</v>
      </c>
      <c r="S282" s="79">
        <f>S281+S280</f>
        <v>0</v>
      </c>
      <c r="T282" s="77">
        <f>SUM(O282:S282)</f>
        <v>2700</v>
      </c>
      <c r="U282" s="80">
        <f>T282+N282+I282+D283</f>
        <v>33373</v>
      </c>
      <c r="V282" s="79">
        <f>V281+V280</f>
        <v>0</v>
      </c>
      <c r="W282" s="79">
        <f>W281+W280</f>
        <v>2000</v>
      </c>
      <c r="X282" s="79">
        <f t="shared" ref="X282" si="192">X281+X280</f>
        <v>2000</v>
      </c>
      <c r="Y282" s="79">
        <f>Y281+Y280</f>
        <v>21904</v>
      </c>
      <c r="Z282" s="77">
        <f>SUM(V282:Y282)</f>
        <v>25904</v>
      </c>
      <c r="AA282" s="79">
        <f>AA281+AA280</f>
        <v>0</v>
      </c>
      <c r="AB282" s="79">
        <f>AB281+AB280</f>
        <v>0</v>
      </c>
      <c r="AC282" s="79">
        <f>AC281+AC280</f>
        <v>0</v>
      </c>
      <c r="AD282" s="79">
        <f>AD281+AD280</f>
        <v>0</v>
      </c>
      <c r="AE282" s="77">
        <f>SUM(AA282:AD282)</f>
        <v>0</v>
      </c>
      <c r="AF282" s="79">
        <f>AF281+AF280</f>
        <v>0</v>
      </c>
      <c r="AG282" s="79">
        <f>AG281+AG280</f>
        <v>0</v>
      </c>
      <c r="AH282" s="79">
        <f>AH281+AH280</f>
        <v>0</v>
      </c>
      <c r="AI282" s="79">
        <f>AI281+AI280</f>
        <v>0</v>
      </c>
      <c r="AJ282" s="79">
        <f>AJ281+AJ280</f>
        <v>0</v>
      </c>
      <c r="AK282" s="77">
        <f>SUM(AF282:AJ282)</f>
        <v>0</v>
      </c>
      <c r="AL282" s="80">
        <f>AK282+AE282+Z282</f>
        <v>25904</v>
      </c>
      <c r="AN282" s="46">
        <f t="shared" si="177"/>
        <v>0</v>
      </c>
      <c r="AO282" s="46">
        <f t="shared" si="178"/>
        <v>0</v>
      </c>
    </row>
    <row r="283" spans="1:41" s="45" customFormat="1" ht="16" thickBot="1" x14ac:dyDescent="0.35">
      <c r="A283" s="156"/>
      <c r="B283" s="148" t="s">
        <v>8</v>
      </c>
      <c r="C283" s="81">
        <v>25416</v>
      </c>
      <c r="D283" s="120">
        <v>6274</v>
      </c>
      <c r="E283" s="79">
        <f>E282-E279</f>
        <v>0</v>
      </c>
      <c r="F283" s="79">
        <f>E283+F282-F279</f>
        <v>0</v>
      </c>
      <c r="G283" s="79">
        <f>F283+G282-G279</f>
        <v>0</v>
      </c>
      <c r="H283" s="79">
        <f>F283+H282-H279</f>
        <v>0</v>
      </c>
      <c r="I283" s="77">
        <f>I282-I279</f>
        <v>0</v>
      </c>
      <c r="J283" s="79">
        <f>I283+J282-J279</f>
        <v>0</v>
      </c>
      <c r="K283" s="79">
        <f>J283+K282-K279</f>
        <v>19381</v>
      </c>
      <c r="L283" s="79">
        <f>K283+L282-L279</f>
        <v>16965</v>
      </c>
      <c r="M283" s="79">
        <f>L283+M282-M279</f>
        <v>13557</v>
      </c>
      <c r="N283" s="77">
        <f>I283+N282-N279</f>
        <v>13557</v>
      </c>
      <c r="O283" s="79">
        <f>N283+O282-O279</f>
        <v>12140</v>
      </c>
      <c r="P283" s="79">
        <f>O283+P282-P279</f>
        <v>12365</v>
      </c>
      <c r="Q283" s="79">
        <f>P283+Q282-Q279</f>
        <v>9886</v>
      </c>
      <c r="R283" s="79">
        <f t="shared" ref="R283:S283" si="193">Q283+R282-R279</f>
        <v>7403</v>
      </c>
      <c r="S283" s="79">
        <f t="shared" si="193"/>
        <v>5274</v>
      </c>
      <c r="T283" s="77">
        <f>N283+T282-T279</f>
        <v>5274</v>
      </c>
      <c r="U283" s="80">
        <f>U282-U279</f>
        <v>5274</v>
      </c>
      <c r="V283" s="79">
        <f>U283+V282-V279</f>
        <v>4194</v>
      </c>
      <c r="W283" s="79">
        <f>V283+W282-W279</f>
        <v>4535</v>
      </c>
      <c r="X283" s="79">
        <f>W283+X282-X279</f>
        <v>4970</v>
      </c>
      <c r="Y283" s="79">
        <f>W283+Y282-Y279</f>
        <v>24624</v>
      </c>
      <c r="Z283" s="77">
        <f>T283+Z282-Z279</f>
        <v>25059</v>
      </c>
      <c r="AA283" s="79">
        <f>Z283+AA282-AA279</f>
        <v>23925</v>
      </c>
      <c r="AB283" s="79">
        <f>AA283+AB282-AB279</f>
        <v>23376</v>
      </c>
      <c r="AC283" s="79">
        <f>AB283+AC282-AC279</f>
        <v>22757</v>
      </c>
      <c r="AD283" s="79">
        <f>AC283+AD282-AD279</f>
        <v>22033</v>
      </c>
      <c r="AE283" s="77">
        <f>Z283+AE282-AE279</f>
        <v>22033</v>
      </c>
      <c r="AF283" s="79">
        <f>AE283+AF282-AF279</f>
        <v>21674</v>
      </c>
      <c r="AG283" s="79">
        <f>AF283+AG282-AG279</f>
        <v>21621</v>
      </c>
      <c r="AH283" s="79">
        <f>AG283+AH282-AH279</f>
        <v>21568</v>
      </c>
      <c r="AI283" s="79">
        <f t="shared" ref="AI283:AJ283" si="194">AH283+AI282-AI279</f>
        <v>21515</v>
      </c>
      <c r="AJ283" s="79">
        <f t="shared" si="194"/>
        <v>21515</v>
      </c>
      <c r="AK283" s="77">
        <f>AE283+AK282-AK279</f>
        <v>21515</v>
      </c>
      <c r="AL283" s="80">
        <f>T283+AL282-AL279</f>
        <v>21515</v>
      </c>
      <c r="AN283" s="46">
        <f t="shared" si="177"/>
        <v>0</v>
      </c>
      <c r="AO283" s="46">
        <f t="shared" si="178"/>
        <v>0</v>
      </c>
    </row>
    <row r="284" spans="1:41" s="3" customFormat="1" ht="16" thickBot="1" x14ac:dyDescent="0.35">
      <c r="A284" s="67"/>
      <c r="B284" s="148" t="s">
        <v>9</v>
      </c>
      <c r="C284" s="77"/>
      <c r="D284" s="77"/>
      <c r="E284" s="82" t="e">
        <f>E283/(SUM(F279+H279+#REF!+G279)/20)*1000</f>
        <v>#REF!</v>
      </c>
      <c r="F284" s="82" t="e">
        <f>F283/(SUM(G279+#REF!+J279+H279)/20)*1000</f>
        <v>#REF!</v>
      </c>
      <c r="G284" s="82" t="e">
        <f>G283/(SUM(H279+K279+J279+#REF!)/20)*1000</f>
        <v>#REF!</v>
      </c>
      <c r="H284" s="82" t="e">
        <f>H283/(SUM(#REF!+J279+K279+L279)/20)*1000</f>
        <v>#REF!</v>
      </c>
      <c r="I284" s="83"/>
      <c r="J284" s="82">
        <f>J283/(SUM(K279+L279+M279+O279)/20)*1000</f>
        <v>0</v>
      </c>
      <c r="K284" s="82">
        <f>K283/(SUM(L279+M279+O279+P279)/20)*1000</f>
        <v>39895.018526142441</v>
      </c>
      <c r="L284" s="82">
        <f>L283/(SUM(M279+O279+P279+Q279)/20)*1000</f>
        <v>34696.799263728404</v>
      </c>
      <c r="M284" s="82">
        <f>M283/(SUM(O279+P279+Q279+R279)/20)*1000</f>
        <v>30623.447029591145</v>
      </c>
      <c r="N284" s="83"/>
      <c r="O284" s="82">
        <f>O283/(SUM(P279+Q279+R279+S279)/20)*1000</f>
        <v>25381.559690570772</v>
      </c>
      <c r="P284" s="82" t="e">
        <f>P283/(SUM(Q279+R279+#REF!+S279)/20)*1000</f>
        <v>#REF!</v>
      </c>
      <c r="Q284" s="82" t="e">
        <f>Q283/(SUM(R279+S279+#REF!+#REF!)/20)*1000</f>
        <v>#REF!</v>
      </c>
      <c r="R284" s="82" t="e">
        <f>R283/(SUM(S279+#REF!+#REF!+#REF!)/20)*1000</f>
        <v>#REF!</v>
      </c>
      <c r="S284" s="82" t="e">
        <f>S283/(SUM(#REF!+#REF!+#REF!+#REF!)/20)*1000</f>
        <v>#REF!</v>
      </c>
      <c r="T284" s="83"/>
      <c r="U284" s="84"/>
      <c r="V284" s="82" t="e">
        <f>V283/(SUM(W279+Y279+#REF!+X279)/20)*1000</f>
        <v>#REF!</v>
      </c>
      <c r="W284" s="82" t="e">
        <f>W283/(SUM(X279+#REF!+AA279+Y279)/20)*1000</f>
        <v>#REF!</v>
      </c>
      <c r="X284" s="82" t="e">
        <f>X283/(SUM(Y279+AB279+AA279+#REF!)/20)*1000</f>
        <v>#REF!</v>
      </c>
      <c r="Y284" s="82" t="e">
        <f>Y283/(SUM(#REF!+AA279+AB279+AC279)/20)*1000</f>
        <v>#REF!</v>
      </c>
      <c r="Z284" s="83"/>
      <c r="AA284" s="82">
        <f>AA283/(SUM(AB279+AC279+AD279+AF279)/20)*1000</f>
        <v>212572.19013771656</v>
      </c>
      <c r="AB284" s="82">
        <f>AB283/(SUM(AC279+AD279+AF279+AG279)/20)*1000</f>
        <v>266393.16239316243</v>
      </c>
      <c r="AC284" s="82">
        <f>AC283/(SUM(AD279+AF279+AG279+AH279)/20)*1000</f>
        <v>382792.26240538264</v>
      </c>
      <c r="AD284" s="82">
        <f>AD283/(SUM(AF279+AG279+AH279+AI279)/20)*1000</f>
        <v>850694.98069498071</v>
      </c>
      <c r="AE284" s="83"/>
      <c r="AF284" s="82">
        <f>AF283/(SUM(AG279+AH279+AI279+AJ279)/20)*1000</f>
        <v>2726289.3081761003</v>
      </c>
      <c r="AG284" s="82" t="e">
        <f>AG283/(SUM(AH279+AI279+#REF!+AJ279)/20)*1000</f>
        <v>#REF!</v>
      </c>
      <c r="AH284" s="82" t="e">
        <f>AH283/(SUM(AI279+AJ279+#REF!+#REF!)/20)*1000</f>
        <v>#REF!</v>
      </c>
      <c r="AI284" s="82" t="e">
        <f>AI283/(SUM(AJ279+#REF!+#REF!+#REF!)/20)*1000</f>
        <v>#REF!</v>
      </c>
      <c r="AJ284" s="82" t="e">
        <f>AJ283/(SUM(#REF!+#REF!+#REF!+#REF!)/20)*1000</f>
        <v>#REF!</v>
      </c>
      <c r="AK284" s="83"/>
      <c r="AL284" s="84"/>
      <c r="AN284" s="46">
        <f t="shared" si="177"/>
        <v>0</v>
      </c>
      <c r="AO284" s="46">
        <f t="shared" si="178"/>
        <v>0</v>
      </c>
    </row>
    <row r="285" spans="1:41" s="45" customFormat="1" ht="16" thickBot="1" x14ac:dyDescent="0.35">
      <c r="A285" s="156" t="s">
        <v>109</v>
      </c>
      <c r="B285" s="148" t="s">
        <v>5</v>
      </c>
      <c r="C285" s="77"/>
      <c r="D285" s="77"/>
      <c r="E285" s="78"/>
      <c r="F285" s="78">
        <v>97981</v>
      </c>
      <c r="G285" s="79">
        <v>188187</v>
      </c>
      <c r="H285" s="78"/>
      <c r="I285" s="77">
        <f>SUM(E285:H285)</f>
        <v>286168</v>
      </c>
      <c r="J285" s="78"/>
      <c r="K285" s="79">
        <v>-428</v>
      </c>
      <c r="L285" s="78">
        <v>340</v>
      </c>
      <c r="M285" s="79">
        <v>0</v>
      </c>
      <c r="N285" s="77">
        <f>SUM(J285:M285)</f>
        <v>-88</v>
      </c>
      <c r="O285" s="79">
        <v>0</v>
      </c>
      <c r="P285" s="78">
        <v>0</v>
      </c>
      <c r="Q285" s="78">
        <v>0</v>
      </c>
      <c r="R285" s="78">
        <v>0</v>
      </c>
      <c r="S285" s="78">
        <v>0</v>
      </c>
      <c r="T285" s="77">
        <f>SUM(O285:S285)</f>
        <v>0</v>
      </c>
      <c r="U285" s="80">
        <f>T285+N285+I285+D289</f>
        <v>626767</v>
      </c>
      <c r="V285" s="78">
        <v>0</v>
      </c>
      <c r="W285" s="78">
        <v>0</v>
      </c>
      <c r="X285" s="79">
        <v>0</v>
      </c>
      <c r="Y285" s="78">
        <v>0</v>
      </c>
      <c r="Z285" s="77">
        <f>SUM(V285:Y285)</f>
        <v>0</v>
      </c>
      <c r="AA285" s="78">
        <v>0</v>
      </c>
      <c r="AB285" s="79">
        <v>0</v>
      </c>
      <c r="AC285" s="78">
        <v>88</v>
      </c>
      <c r="AD285" s="79">
        <v>0</v>
      </c>
      <c r="AE285" s="77">
        <f>SUM(AA285:AD285)</f>
        <v>88</v>
      </c>
      <c r="AF285" s="79">
        <v>0</v>
      </c>
      <c r="AG285" s="78">
        <v>0</v>
      </c>
      <c r="AH285" s="78">
        <v>0</v>
      </c>
      <c r="AI285" s="78">
        <v>0</v>
      </c>
      <c r="AJ285" s="78">
        <v>0</v>
      </c>
      <c r="AK285" s="77">
        <f>SUM(AF285:AJ285)</f>
        <v>0</v>
      </c>
      <c r="AL285" s="80">
        <f>AK285+AE285+Z285</f>
        <v>88</v>
      </c>
      <c r="AM285" s="45">
        <v>32</v>
      </c>
      <c r="AN285" s="46">
        <f t="shared" si="177"/>
        <v>20056544</v>
      </c>
      <c r="AO285" s="46">
        <f t="shared" si="178"/>
        <v>2816</v>
      </c>
    </row>
    <row r="286" spans="1:41" s="45" customFormat="1" ht="16" thickBot="1" x14ac:dyDescent="0.35">
      <c r="A286" s="156"/>
      <c r="B286" s="148" t="s">
        <v>6</v>
      </c>
      <c r="C286" s="77"/>
      <c r="D286" s="77"/>
      <c r="E286" s="78"/>
      <c r="F286" s="79">
        <v>97981</v>
      </c>
      <c r="G286" s="79">
        <v>188187</v>
      </c>
      <c r="H286" s="78"/>
      <c r="I286" s="77"/>
      <c r="J286" s="79"/>
      <c r="K286" s="79">
        <v>0</v>
      </c>
      <c r="L286" s="78">
        <v>240000</v>
      </c>
      <c r="M286" s="79">
        <v>200000</v>
      </c>
      <c r="N286" s="77"/>
      <c r="O286" s="79">
        <v>0</v>
      </c>
      <c r="P286" s="79">
        <v>0</v>
      </c>
      <c r="Q286" s="79">
        <v>0</v>
      </c>
      <c r="R286" s="79">
        <v>200000</v>
      </c>
      <c r="S286" s="79">
        <v>0</v>
      </c>
      <c r="T286" s="77"/>
      <c r="U286" s="80"/>
      <c r="V286" s="78">
        <v>0</v>
      </c>
      <c r="W286" s="79">
        <v>0</v>
      </c>
      <c r="X286" s="79">
        <v>0</v>
      </c>
      <c r="Y286" s="78">
        <v>0</v>
      </c>
      <c r="Z286" s="77"/>
      <c r="AA286" s="79">
        <v>0</v>
      </c>
      <c r="AB286" s="79">
        <v>0</v>
      </c>
      <c r="AC286" s="78">
        <v>0</v>
      </c>
      <c r="AD286" s="79">
        <v>0</v>
      </c>
      <c r="AE286" s="77"/>
      <c r="AF286" s="79">
        <v>0</v>
      </c>
      <c r="AG286" s="79">
        <v>0</v>
      </c>
      <c r="AH286" s="79">
        <v>0</v>
      </c>
      <c r="AI286" s="79">
        <v>0</v>
      </c>
      <c r="AJ286" s="79">
        <v>0</v>
      </c>
      <c r="AK286" s="77"/>
      <c r="AL286" s="80"/>
      <c r="AN286" s="46">
        <f t="shared" si="177"/>
        <v>0</v>
      </c>
      <c r="AO286" s="46">
        <f t="shared" si="178"/>
        <v>0</v>
      </c>
    </row>
    <row r="287" spans="1:41" s="45" customFormat="1" ht="16" thickBot="1" x14ac:dyDescent="0.35">
      <c r="A287" s="156"/>
      <c r="B287" s="148" t="s">
        <v>10</v>
      </c>
      <c r="C287" s="77">
        <v>0</v>
      </c>
      <c r="D287" s="77"/>
      <c r="E287" s="77"/>
      <c r="F287" s="79"/>
      <c r="G287" s="77"/>
      <c r="H287" s="77"/>
      <c r="I287" s="77"/>
      <c r="J287" s="77"/>
      <c r="K287" s="77"/>
      <c r="L287" s="77"/>
      <c r="M287" s="77"/>
      <c r="N287" s="77"/>
      <c r="O287" s="77"/>
      <c r="P287" s="79"/>
      <c r="Q287" s="77"/>
      <c r="R287" s="77"/>
      <c r="S287" s="77"/>
      <c r="T287" s="77"/>
      <c r="U287" s="80"/>
      <c r="V287" s="77"/>
      <c r="W287" s="79"/>
      <c r="X287" s="77"/>
      <c r="Y287" s="77"/>
      <c r="Z287" s="77"/>
      <c r="AA287" s="77"/>
      <c r="AB287" s="77"/>
      <c r="AC287" s="77"/>
      <c r="AD287" s="77"/>
      <c r="AE287" s="77"/>
      <c r="AF287" s="77"/>
      <c r="AG287" s="79"/>
      <c r="AH287" s="77"/>
      <c r="AI287" s="77"/>
      <c r="AJ287" s="77"/>
      <c r="AK287" s="77"/>
      <c r="AL287" s="80"/>
      <c r="AN287" s="46">
        <f t="shared" si="177"/>
        <v>0</v>
      </c>
      <c r="AO287" s="46">
        <f t="shared" si="178"/>
        <v>0</v>
      </c>
    </row>
    <row r="288" spans="1:41" s="45" customFormat="1" ht="16" thickBot="1" x14ac:dyDescent="0.35">
      <c r="A288" s="156"/>
      <c r="B288" s="148" t="s">
        <v>7</v>
      </c>
      <c r="C288" s="77"/>
      <c r="D288" s="77"/>
      <c r="E288" s="79">
        <f>E287+E286</f>
        <v>0</v>
      </c>
      <c r="F288" s="79">
        <f>F287+F286</f>
        <v>97981</v>
      </c>
      <c r="G288" s="79">
        <f t="shared" ref="G288" si="195">G287+G286</f>
        <v>188187</v>
      </c>
      <c r="H288" s="79">
        <f>H287+H286</f>
        <v>0</v>
      </c>
      <c r="I288" s="77">
        <f>SUM(E288:H288)</f>
        <v>286168</v>
      </c>
      <c r="J288" s="79">
        <f>J287+J286</f>
        <v>0</v>
      </c>
      <c r="K288" s="79">
        <f>K287+K286</f>
        <v>0</v>
      </c>
      <c r="L288" s="79">
        <f>L287+L286</f>
        <v>240000</v>
      </c>
      <c r="M288" s="79">
        <f>M287+M286</f>
        <v>200000</v>
      </c>
      <c r="N288" s="77">
        <f>SUM(J288:M288)</f>
        <v>440000</v>
      </c>
      <c r="O288" s="79">
        <f>O287+O286</f>
        <v>0</v>
      </c>
      <c r="P288" s="79">
        <f>P287+P286</f>
        <v>0</v>
      </c>
      <c r="Q288" s="79">
        <f>Q287+Q286</f>
        <v>0</v>
      </c>
      <c r="R288" s="79">
        <f>R287+R286</f>
        <v>200000</v>
      </c>
      <c r="S288" s="79">
        <f>S287+S286</f>
        <v>0</v>
      </c>
      <c r="T288" s="77">
        <f>SUM(O288:S288)</f>
        <v>200000</v>
      </c>
      <c r="U288" s="80">
        <f>T288+N288+I288+D289</f>
        <v>1266855</v>
      </c>
      <c r="V288" s="79">
        <f>V287+V286</f>
        <v>0</v>
      </c>
      <c r="W288" s="79">
        <f>W287+W286</f>
        <v>0</v>
      </c>
      <c r="X288" s="79">
        <f t="shared" ref="X288" si="196">X287+X286</f>
        <v>0</v>
      </c>
      <c r="Y288" s="79">
        <f>Y287+Y286</f>
        <v>0</v>
      </c>
      <c r="Z288" s="77">
        <f>SUM(V288:Y288)</f>
        <v>0</v>
      </c>
      <c r="AA288" s="79">
        <f>AA287+AA286</f>
        <v>0</v>
      </c>
      <c r="AB288" s="79">
        <f>AB287+AB286</f>
        <v>0</v>
      </c>
      <c r="AC288" s="79">
        <f>AC287+AC286</f>
        <v>0</v>
      </c>
      <c r="AD288" s="79">
        <f>AD287+AD286</f>
        <v>0</v>
      </c>
      <c r="AE288" s="77">
        <f>SUM(AA288:AD288)</f>
        <v>0</v>
      </c>
      <c r="AF288" s="79">
        <f>AF287+AF286</f>
        <v>0</v>
      </c>
      <c r="AG288" s="79">
        <f>AG287+AG286</f>
        <v>0</v>
      </c>
      <c r="AH288" s="79">
        <f>AH287+AH286</f>
        <v>0</v>
      </c>
      <c r="AI288" s="79">
        <f>AI287+AI286</f>
        <v>0</v>
      </c>
      <c r="AJ288" s="79">
        <f>AJ287+AJ286</f>
        <v>0</v>
      </c>
      <c r="AK288" s="77">
        <f>SUM(AF288:AJ288)</f>
        <v>0</v>
      </c>
      <c r="AL288" s="80">
        <f>AK288+AE288+Z288</f>
        <v>0</v>
      </c>
      <c r="AN288" s="46">
        <f t="shared" si="177"/>
        <v>0</v>
      </c>
      <c r="AO288" s="46">
        <f t="shared" si="178"/>
        <v>0</v>
      </c>
    </row>
    <row r="289" spans="1:41" s="45" customFormat="1" ht="16" thickBot="1" x14ac:dyDescent="0.35">
      <c r="A289" s="156"/>
      <c r="B289" s="148" t="s">
        <v>8</v>
      </c>
      <c r="C289" s="81">
        <v>428</v>
      </c>
      <c r="D289" s="120">
        <v>340687</v>
      </c>
      <c r="E289" s="79">
        <f>E288-E285</f>
        <v>0</v>
      </c>
      <c r="F289" s="79">
        <f>E289+F288-F285</f>
        <v>0</v>
      </c>
      <c r="G289" s="79">
        <f>F289+G288-G285</f>
        <v>0</v>
      </c>
      <c r="H289" s="79">
        <f>F289+H288-H285</f>
        <v>0</v>
      </c>
      <c r="I289" s="77">
        <f>I288-I285</f>
        <v>0</v>
      </c>
      <c r="J289" s="79">
        <f>I289+J288-J285</f>
        <v>0</v>
      </c>
      <c r="K289" s="79">
        <f>J289+K288-K285</f>
        <v>428</v>
      </c>
      <c r="L289" s="79">
        <f>K289+L288-L285</f>
        <v>240088</v>
      </c>
      <c r="M289" s="79">
        <f>L289+M288-M285</f>
        <v>440088</v>
      </c>
      <c r="N289" s="77">
        <f>I289+N288-N285</f>
        <v>440088</v>
      </c>
      <c r="O289" s="79">
        <f>N289+O288-O285</f>
        <v>440088</v>
      </c>
      <c r="P289" s="79">
        <f>O289+P288-P285</f>
        <v>440088</v>
      </c>
      <c r="Q289" s="79">
        <f>P289+Q288-Q285</f>
        <v>440088</v>
      </c>
      <c r="R289" s="79">
        <f t="shared" ref="R289:S289" si="197">Q289+R288-R285</f>
        <v>640088</v>
      </c>
      <c r="S289" s="79">
        <f t="shared" si="197"/>
        <v>640088</v>
      </c>
      <c r="T289" s="77">
        <f>N289+T288-T285</f>
        <v>640088</v>
      </c>
      <c r="U289" s="80">
        <f>U288-U285</f>
        <v>640088</v>
      </c>
      <c r="V289" s="79">
        <f>U289+V288-V285</f>
        <v>640088</v>
      </c>
      <c r="W289" s="79">
        <f>V289+W288-W285</f>
        <v>640088</v>
      </c>
      <c r="X289" s="79">
        <f>W289+X288-X285</f>
        <v>640088</v>
      </c>
      <c r="Y289" s="79">
        <f>W289+Y288-Y285</f>
        <v>640088</v>
      </c>
      <c r="Z289" s="77">
        <f>T289+Z288-Z285</f>
        <v>640088</v>
      </c>
      <c r="AA289" s="79">
        <f>Z289+AA288-AA285</f>
        <v>640088</v>
      </c>
      <c r="AB289" s="79">
        <f>AA289+AB288-AB285</f>
        <v>640088</v>
      </c>
      <c r="AC289" s="79">
        <f>AB289+AC288-AC285</f>
        <v>640000</v>
      </c>
      <c r="AD289" s="79">
        <f>AC289+AD288-AD285</f>
        <v>640000</v>
      </c>
      <c r="AE289" s="77">
        <f>Z289+AE288-AE285</f>
        <v>640000</v>
      </c>
      <c r="AF289" s="79">
        <f>AE289+AF288-AF285</f>
        <v>640000</v>
      </c>
      <c r="AG289" s="79">
        <f>AF289+AG288-AG285</f>
        <v>640000</v>
      </c>
      <c r="AH289" s="79">
        <f>AG289+AH288-AH285</f>
        <v>640000</v>
      </c>
      <c r="AI289" s="79">
        <f t="shared" ref="AI289:AJ289" si="198">AH289+AI288-AI285</f>
        <v>640000</v>
      </c>
      <c r="AJ289" s="79">
        <f t="shared" si="198"/>
        <v>640000</v>
      </c>
      <c r="AK289" s="77">
        <f>AE289+AK288-AK285</f>
        <v>640000</v>
      </c>
      <c r="AL289" s="80">
        <f>T289+AL288-AL285</f>
        <v>640000</v>
      </c>
      <c r="AN289" s="46">
        <f t="shared" si="177"/>
        <v>0</v>
      </c>
      <c r="AO289" s="46">
        <f t="shared" si="178"/>
        <v>0</v>
      </c>
    </row>
    <row r="290" spans="1:41" s="3" customFormat="1" ht="16" thickBot="1" x14ac:dyDescent="0.35">
      <c r="A290" s="67"/>
      <c r="B290" s="148" t="s">
        <v>9</v>
      </c>
      <c r="C290" s="77"/>
      <c r="D290" s="77"/>
      <c r="E290" s="82" t="e">
        <f>E289/(SUM(F285+H285+#REF!+G285)/20)*1000</f>
        <v>#REF!</v>
      </c>
      <c r="F290" s="82" t="e">
        <f>F289/(SUM(G285+#REF!+J285+H285)/20)*1000</f>
        <v>#REF!</v>
      </c>
      <c r="G290" s="82" t="e">
        <f>G289/(SUM(H285+K285+J285+#REF!)/20)*1000</f>
        <v>#REF!</v>
      </c>
      <c r="H290" s="82" t="e">
        <f>H289/(SUM(#REF!+J285+K285+L285)/20)*1000</f>
        <v>#REF!</v>
      </c>
      <c r="I290" s="83"/>
      <c r="J290" s="82">
        <f>J289/(SUM(K285+L285+M285+O285)/20)*1000</f>
        <v>0</v>
      </c>
      <c r="K290" s="82">
        <f>K289/(SUM(L285+M285+O285+P285)/20)*1000</f>
        <v>25176.470588235294</v>
      </c>
      <c r="L290" s="82" t="e">
        <f>L289/(SUM(M285+O285+P285+Q285)/20)*1000</f>
        <v>#DIV/0!</v>
      </c>
      <c r="M290" s="82" t="e">
        <f>M289/(SUM(O285+P285+Q285+R285)/20)*1000</f>
        <v>#DIV/0!</v>
      </c>
      <c r="N290" s="83"/>
      <c r="O290" s="82" t="e">
        <f>O289/(SUM(P285+Q285+R285+S285)/20)*1000</f>
        <v>#DIV/0!</v>
      </c>
      <c r="P290" s="82" t="e">
        <f>P289/(SUM(Q285+R285+#REF!+S285)/20)*1000</f>
        <v>#REF!</v>
      </c>
      <c r="Q290" s="82" t="e">
        <f>Q289/(SUM(R285+S285+#REF!+#REF!)/20)*1000</f>
        <v>#REF!</v>
      </c>
      <c r="R290" s="82" t="e">
        <f>R289/(SUM(S285+#REF!+#REF!+#REF!)/20)*1000</f>
        <v>#REF!</v>
      </c>
      <c r="S290" s="82" t="e">
        <f>S289/(SUM(#REF!+#REF!+#REF!+#REF!)/20)*1000</f>
        <v>#REF!</v>
      </c>
      <c r="T290" s="83"/>
      <c r="U290" s="84"/>
      <c r="V290" s="82" t="e">
        <f>V289/(SUM(W285+Y285+#REF!+X285)/20)*1000</f>
        <v>#REF!</v>
      </c>
      <c r="W290" s="82" t="e">
        <f>W289/(SUM(X285+#REF!+AA285+Y285)/20)*1000</f>
        <v>#REF!</v>
      </c>
      <c r="X290" s="82" t="e">
        <f>X289/(SUM(Y285+AB285+AA285+#REF!)/20)*1000</f>
        <v>#REF!</v>
      </c>
      <c r="Y290" s="82" t="e">
        <f>Y289/(SUM(#REF!+AA285+AB285+AC285)/20)*1000</f>
        <v>#REF!</v>
      </c>
      <c r="Z290" s="83"/>
      <c r="AA290" s="82">
        <f>AA289/(SUM(AB285+AC285+AD285+AF285)/20)*1000</f>
        <v>145474545.45454544</v>
      </c>
      <c r="AB290" s="82">
        <f>AB289/(SUM(AC285+AD285+AF285+AG285)/20)*1000</f>
        <v>145474545.45454544</v>
      </c>
      <c r="AC290" s="82" t="e">
        <f>AC289/(SUM(AD285+AF285+AG285+AH285)/20)*1000</f>
        <v>#DIV/0!</v>
      </c>
      <c r="AD290" s="82" t="e">
        <f>AD289/(SUM(AF285+AG285+AH285+AI285)/20)*1000</f>
        <v>#DIV/0!</v>
      </c>
      <c r="AE290" s="83"/>
      <c r="AF290" s="82" t="e">
        <f>AF289/(SUM(AG285+AH285+AI285+AJ285)/20)*1000</f>
        <v>#DIV/0!</v>
      </c>
      <c r="AG290" s="82" t="e">
        <f>AG289/(SUM(AH285+AI285+#REF!+AJ285)/20)*1000</f>
        <v>#REF!</v>
      </c>
      <c r="AH290" s="82" t="e">
        <f>AH289/(SUM(AI285+AJ285+#REF!+#REF!)/20)*1000</f>
        <v>#REF!</v>
      </c>
      <c r="AI290" s="82" t="e">
        <f>AI289/(SUM(AJ285+#REF!+#REF!+#REF!)/20)*1000</f>
        <v>#REF!</v>
      </c>
      <c r="AJ290" s="82" t="e">
        <f>AJ289/(SUM(#REF!+#REF!+#REF!+#REF!)/20)*1000</f>
        <v>#REF!</v>
      </c>
      <c r="AK290" s="83"/>
      <c r="AL290" s="84"/>
      <c r="AN290" s="46">
        <f t="shared" si="177"/>
        <v>0</v>
      </c>
      <c r="AO290" s="46">
        <f t="shared" si="178"/>
        <v>0</v>
      </c>
    </row>
    <row r="291" spans="1:41" s="45" customFormat="1" ht="16" thickBot="1" x14ac:dyDescent="0.35">
      <c r="A291" s="156" t="s">
        <v>110</v>
      </c>
      <c r="B291" s="148" t="s">
        <v>5</v>
      </c>
      <c r="C291" s="77"/>
      <c r="D291" s="77"/>
      <c r="E291" s="78"/>
      <c r="F291" s="78"/>
      <c r="G291" s="79">
        <v>37600</v>
      </c>
      <c r="H291" s="78">
        <v>142400</v>
      </c>
      <c r="I291" s="77">
        <f>SUM(E291:H291)</f>
        <v>180000</v>
      </c>
      <c r="J291" s="78">
        <v>27095</v>
      </c>
      <c r="K291" s="79">
        <v>-70125</v>
      </c>
      <c r="L291" s="78">
        <v>9112</v>
      </c>
      <c r="M291" s="79">
        <v>3512</v>
      </c>
      <c r="N291" s="77">
        <f>SUM(J291:M291)</f>
        <v>-30406</v>
      </c>
      <c r="O291" s="79">
        <v>6492</v>
      </c>
      <c r="P291" s="78">
        <v>7945</v>
      </c>
      <c r="Q291" s="78">
        <v>6608</v>
      </c>
      <c r="R291" s="78">
        <v>5504</v>
      </c>
      <c r="S291" s="78">
        <v>6216</v>
      </c>
      <c r="T291" s="77">
        <f>SUM(O291:S291)</f>
        <v>32765</v>
      </c>
      <c r="U291" s="80">
        <f>T291+N291+I291+D295</f>
        <v>307072</v>
      </c>
      <c r="V291" s="78">
        <v>4992</v>
      </c>
      <c r="W291" s="78">
        <v>5008</v>
      </c>
      <c r="X291" s="79">
        <v>6424</v>
      </c>
      <c r="Y291" s="78">
        <v>1028</v>
      </c>
      <c r="Z291" s="77">
        <f>SUM(V291:Y291)</f>
        <v>17452</v>
      </c>
      <c r="AA291" s="78">
        <v>2088</v>
      </c>
      <c r="AB291" s="79">
        <v>2088</v>
      </c>
      <c r="AC291" s="78">
        <v>2680</v>
      </c>
      <c r="AD291" s="79">
        <v>72</v>
      </c>
      <c r="AE291" s="77">
        <f>SUM(AA291:AD291)</f>
        <v>6928</v>
      </c>
      <c r="AF291" s="79">
        <v>96</v>
      </c>
      <c r="AG291" s="78">
        <v>96</v>
      </c>
      <c r="AH291" s="78">
        <v>96</v>
      </c>
      <c r="AI291" s="78">
        <v>68</v>
      </c>
      <c r="AJ291" s="78">
        <v>0</v>
      </c>
      <c r="AK291" s="77">
        <f>SUM(AF291:AJ291)</f>
        <v>356</v>
      </c>
      <c r="AL291" s="80">
        <f>AK291+AE291+Z291</f>
        <v>24736</v>
      </c>
      <c r="AM291" s="45">
        <v>64</v>
      </c>
      <c r="AN291" s="46">
        <f t="shared" si="177"/>
        <v>19652608</v>
      </c>
      <c r="AO291" s="46">
        <f t="shared" si="178"/>
        <v>1583104</v>
      </c>
    </row>
    <row r="292" spans="1:41" s="45" customFormat="1" ht="16" thickBot="1" x14ac:dyDescent="0.35">
      <c r="A292" s="156"/>
      <c r="B292" s="148" t="s">
        <v>6</v>
      </c>
      <c r="C292" s="77"/>
      <c r="D292" s="77"/>
      <c r="E292" s="78"/>
      <c r="F292" s="79"/>
      <c r="G292" s="79">
        <v>37600</v>
      </c>
      <c r="H292" s="78">
        <v>142400</v>
      </c>
      <c r="I292" s="77"/>
      <c r="J292" s="79">
        <v>27095</v>
      </c>
      <c r="K292" s="79">
        <v>32000</v>
      </c>
      <c r="L292" s="78">
        <v>55000</v>
      </c>
      <c r="M292" s="79">
        <v>0</v>
      </c>
      <c r="N292" s="77"/>
      <c r="O292" s="79">
        <v>140000</v>
      </c>
      <c r="P292" s="79">
        <v>0</v>
      </c>
      <c r="Q292" s="79">
        <v>0</v>
      </c>
      <c r="R292" s="79">
        <v>50000</v>
      </c>
      <c r="S292" s="79">
        <v>0</v>
      </c>
      <c r="T292" s="77"/>
      <c r="U292" s="80"/>
      <c r="V292" s="78">
        <v>0</v>
      </c>
      <c r="W292" s="79">
        <v>0</v>
      </c>
      <c r="X292" s="79">
        <v>0</v>
      </c>
      <c r="Y292" s="78">
        <v>0</v>
      </c>
      <c r="Z292" s="77"/>
      <c r="AA292" s="79">
        <v>0</v>
      </c>
      <c r="AB292" s="79">
        <v>0</v>
      </c>
      <c r="AC292" s="78">
        <v>0</v>
      </c>
      <c r="AD292" s="79">
        <v>0</v>
      </c>
      <c r="AE292" s="77"/>
      <c r="AF292" s="79">
        <v>0</v>
      </c>
      <c r="AG292" s="79">
        <v>0</v>
      </c>
      <c r="AH292" s="79">
        <v>0</v>
      </c>
      <c r="AI292" s="79">
        <v>0</v>
      </c>
      <c r="AJ292" s="79">
        <v>0</v>
      </c>
      <c r="AK292" s="77"/>
      <c r="AL292" s="80"/>
      <c r="AN292" s="46">
        <f t="shared" si="177"/>
        <v>0</v>
      </c>
      <c r="AO292" s="46">
        <f t="shared" si="178"/>
        <v>0</v>
      </c>
    </row>
    <row r="293" spans="1:41" s="45" customFormat="1" ht="16" thickBot="1" x14ac:dyDescent="0.35">
      <c r="A293" s="156"/>
      <c r="B293" s="148" t="s">
        <v>10</v>
      </c>
      <c r="C293" s="77">
        <v>38000</v>
      </c>
      <c r="D293" s="77"/>
      <c r="E293" s="77"/>
      <c r="F293" s="79"/>
      <c r="G293" s="77"/>
      <c r="H293" s="77"/>
      <c r="I293" s="77"/>
      <c r="J293" s="77"/>
      <c r="K293" s="77">
        <v>38000</v>
      </c>
      <c r="L293" s="77"/>
      <c r="M293" s="77"/>
      <c r="N293" s="77"/>
      <c r="O293" s="77"/>
      <c r="P293" s="79"/>
      <c r="Q293" s="77"/>
      <c r="R293" s="77"/>
      <c r="S293" s="77"/>
      <c r="T293" s="77"/>
      <c r="U293" s="80"/>
      <c r="V293" s="77"/>
      <c r="W293" s="79"/>
      <c r="X293" s="77"/>
      <c r="Y293" s="77"/>
      <c r="Z293" s="77"/>
      <c r="AA293" s="77"/>
      <c r="AB293" s="77"/>
      <c r="AC293" s="77"/>
      <c r="AD293" s="77"/>
      <c r="AE293" s="77"/>
      <c r="AF293" s="77"/>
      <c r="AG293" s="79"/>
      <c r="AH293" s="77"/>
      <c r="AI293" s="77"/>
      <c r="AJ293" s="77"/>
      <c r="AK293" s="77"/>
      <c r="AL293" s="80"/>
      <c r="AN293" s="46">
        <f t="shared" si="177"/>
        <v>0</v>
      </c>
      <c r="AO293" s="46">
        <f t="shared" si="178"/>
        <v>0</v>
      </c>
    </row>
    <row r="294" spans="1:41" s="45" customFormat="1" ht="16" thickBot="1" x14ac:dyDescent="0.35">
      <c r="A294" s="156"/>
      <c r="B294" s="148" t="s">
        <v>7</v>
      </c>
      <c r="C294" s="77"/>
      <c r="D294" s="77"/>
      <c r="E294" s="79">
        <f>E293+E292</f>
        <v>0</v>
      </c>
      <c r="F294" s="79">
        <f>F293+F292</f>
        <v>0</v>
      </c>
      <c r="G294" s="79">
        <f t="shared" ref="G294" si="199">G293+G292</f>
        <v>37600</v>
      </c>
      <c r="H294" s="79">
        <f>H293+H292</f>
        <v>142400</v>
      </c>
      <c r="I294" s="77">
        <f>SUM(E294:H294)</f>
        <v>180000</v>
      </c>
      <c r="J294" s="79">
        <f>J293+J292</f>
        <v>27095</v>
      </c>
      <c r="K294" s="79">
        <f>K293+K292</f>
        <v>70000</v>
      </c>
      <c r="L294" s="79">
        <f>L293+L292</f>
        <v>55000</v>
      </c>
      <c r="M294" s="79">
        <f>M293+M292</f>
        <v>0</v>
      </c>
      <c r="N294" s="77">
        <f>SUM(J294:M294)</f>
        <v>152095</v>
      </c>
      <c r="O294" s="79">
        <f>O293+O292</f>
        <v>140000</v>
      </c>
      <c r="P294" s="79">
        <f>P293+P292</f>
        <v>0</v>
      </c>
      <c r="Q294" s="79">
        <f>Q293+Q292</f>
        <v>0</v>
      </c>
      <c r="R294" s="79">
        <f>R293+R292</f>
        <v>50000</v>
      </c>
      <c r="S294" s="79">
        <f>S293+S292</f>
        <v>0</v>
      </c>
      <c r="T294" s="77">
        <f>SUM(O294:S294)</f>
        <v>190000</v>
      </c>
      <c r="U294" s="80">
        <f>T294+N294+I294+D295</f>
        <v>646808</v>
      </c>
      <c r="V294" s="79">
        <f>V293+V292</f>
        <v>0</v>
      </c>
      <c r="W294" s="79">
        <f>W293+W292</f>
        <v>0</v>
      </c>
      <c r="X294" s="79">
        <f t="shared" ref="X294" si="200">X293+X292</f>
        <v>0</v>
      </c>
      <c r="Y294" s="79">
        <f>Y293+Y292</f>
        <v>0</v>
      </c>
      <c r="Z294" s="77">
        <f>SUM(V294:Y294)</f>
        <v>0</v>
      </c>
      <c r="AA294" s="79">
        <f>AA293+AA292</f>
        <v>0</v>
      </c>
      <c r="AB294" s="79">
        <f>AB293+AB292</f>
        <v>0</v>
      </c>
      <c r="AC294" s="79">
        <f>AC293+AC292</f>
        <v>0</v>
      </c>
      <c r="AD294" s="79">
        <f>AD293+AD292</f>
        <v>0</v>
      </c>
      <c r="AE294" s="77">
        <f>SUM(AA294:AD294)</f>
        <v>0</v>
      </c>
      <c r="AF294" s="79">
        <f>AF293+AF292</f>
        <v>0</v>
      </c>
      <c r="AG294" s="79">
        <f>AG293+AG292</f>
        <v>0</v>
      </c>
      <c r="AH294" s="79">
        <f>AH293+AH292</f>
        <v>0</v>
      </c>
      <c r="AI294" s="79">
        <f>AI293+AI292</f>
        <v>0</v>
      </c>
      <c r="AJ294" s="79">
        <f>AJ293+AJ292</f>
        <v>0</v>
      </c>
      <c r="AK294" s="77">
        <f>SUM(AF294:AJ294)</f>
        <v>0</v>
      </c>
      <c r="AL294" s="80">
        <f>AK294+AE294+Z294</f>
        <v>0</v>
      </c>
      <c r="AN294" s="46">
        <f t="shared" si="177"/>
        <v>0</v>
      </c>
      <c r="AO294" s="46">
        <f t="shared" si="178"/>
        <v>0</v>
      </c>
    </row>
    <row r="295" spans="1:41" s="45" customFormat="1" ht="16" thickBot="1" x14ac:dyDescent="0.35">
      <c r="A295" s="156"/>
      <c r="B295" s="148" t="s">
        <v>8</v>
      </c>
      <c r="C295" s="81">
        <v>113431</v>
      </c>
      <c r="D295" s="120">
        <v>124713</v>
      </c>
      <c r="E295" s="79">
        <f>E294-E291</f>
        <v>0</v>
      </c>
      <c r="F295" s="79">
        <f>E295+F294-F291</f>
        <v>0</v>
      </c>
      <c r="G295" s="79">
        <f>F295+G294-G291</f>
        <v>0</v>
      </c>
      <c r="H295" s="79">
        <f>F295+H294-H291</f>
        <v>0</v>
      </c>
      <c r="I295" s="77">
        <f>I294-I291</f>
        <v>0</v>
      </c>
      <c r="J295" s="79">
        <f>I295+J294-J291</f>
        <v>0</v>
      </c>
      <c r="K295" s="79">
        <f>J295+K294-K291</f>
        <v>140125</v>
      </c>
      <c r="L295" s="79">
        <f>K295+L294-L291</f>
        <v>186013</v>
      </c>
      <c r="M295" s="79">
        <f>L295+M294-M291</f>
        <v>182501</v>
      </c>
      <c r="N295" s="77">
        <f>I295+N294-N291</f>
        <v>182501</v>
      </c>
      <c r="O295" s="79">
        <f>N295+O294-O291</f>
        <v>316009</v>
      </c>
      <c r="P295" s="79">
        <f>O295+P294-P291</f>
        <v>308064</v>
      </c>
      <c r="Q295" s="79">
        <f>P295+Q294-Q291</f>
        <v>301456</v>
      </c>
      <c r="R295" s="79">
        <f t="shared" ref="R295:S295" si="201">Q295+R294-R291</f>
        <v>345952</v>
      </c>
      <c r="S295" s="79">
        <f t="shared" si="201"/>
        <v>339736</v>
      </c>
      <c r="T295" s="77">
        <f>N295+T294-T291</f>
        <v>339736</v>
      </c>
      <c r="U295" s="80">
        <f>U294-U291</f>
        <v>339736</v>
      </c>
      <c r="V295" s="79">
        <f>U295+V294-V291</f>
        <v>334744</v>
      </c>
      <c r="W295" s="79">
        <f>V295+W294-W291</f>
        <v>329736</v>
      </c>
      <c r="X295" s="79">
        <f>W295+X294-X291</f>
        <v>323312</v>
      </c>
      <c r="Y295" s="79">
        <f>W295+Y294-Y291</f>
        <v>328708</v>
      </c>
      <c r="Z295" s="77">
        <f>T295+Z294-Z291</f>
        <v>322284</v>
      </c>
      <c r="AA295" s="79">
        <f>Z295+AA294-AA291</f>
        <v>320196</v>
      </c>
      <c r="AB295" s="79">
        <f>AA295+AB294-AB291</f>
        <v>318108</v>
      </c>
      <c r="AC295" s="79">
        <f>AB295+AC294-AC291</f>
        <v>315428</v>
      </c>
      <c r="AD295" s="79">
        <f>AC295+AD294-AD291</f>
        <v>315356</v>
      </c>
      <c r="AE295" s="77">
        <f>Z295+AE294-AE291</f>
        <v>315356</v>
      </c>
      <c r="AF295" s="79">
        <f>AE295+AF294-AF291</f>
        <v>315260</v>
      </c>
      <c r="AG295" s="79">
        <f>AF295+AG294-AG291</f>
        <v>315164</v>
      </c>
      <c r="AH295" s="79">
        <f>AG295+AH294-AH291</f>
        <v>315068</v>
      </c>
      <c r="AI295" s="79">
        <f t="shared" ref="AI295:AJ295" si="202">AH295+AI294-AI291</f>
        <v>315000</v>
      </c>
      <c r="AJ295" s="79">
        <f t="shared" si="202"/>
        <v>315000</v>
      </c>
      <c r="AK295" s="77">
        <f>AE295+AK294-AK291</f>
        <v>315000</v>
      </c>
      <c r="AL295" s="80">
        <f>T295+AL294-AL291</f>
        <v>315000</v>
      </c>
      <c r="AN295" s="46">
        <f t="shared" si="177"/>
        <v>0</v>
      </c>
      <c r="AO295" s="46">
        <f t="shared" si="178"/>
        <v>0</v>
      </c>
    </row>
    <row r="296" spans="1:41" s="3" customFormat="1" ht="16" thickBot="1" x14ac:dyDescent="0.35">
      <c r="A296" s="67"/>
      <c r="B296" s="148" t="s">
        <v>9</v>
      </c>
      <c r="C296" s="77"/>
      <c r="D296" s="77"/>
      <c r="E296" s="82" t="e">
        <f>E295/(SUM(F291+H291+#REF!+G291)/20)*1000</f>
        <v>#REF!</v>
      </c>
      <c r="F296" s="82" t="e">
        <f>F295/(SUM(G291+#REF!+J291+H291)/20)*1000</f>
        <v>#REF!</v>
      </c>
      <c r="G296" s="82" t="e">
        <f>G295/(SUM(H291+K291+J291+#REF!)/20)*1000</f>
        <v>#REF!</v>
      </c>
      <c r="H296" s="82" t="e">
        <f>H295/(SUM(#REF!+J291+K291+L291)/20)*1000</f>
        <v>#REF!</v>
      </c>
      <c r="I296" s="83"/>
      <c r="J296" s="82">
        <f>J295/(SUM(K291+L291+M291+O291)/20)*1000</f>
        <v>0</v>
      </c>
      <c r="K296" s="82">
        <f>K295/(SUM(L291+M291+O291+P291)/20)*1000</f>
        <v>103562.32216104357</v>
      </c>
      <c r="L296" s="82">
        <f>L295/(SUM(M291+O291+P291+Q291)/20)*1000</f>
        <v>151494.88944089261</v>
      </c>
      <c r="M296" s="82">
        <f>M295/(SUM(O291+P291+Q291+R291)/20)*1000</f>
        <v>137482.39105051037</v>
      </c>
      <c r="N296" s="83"/>
      <c r="O296" s="82">
        <f>O295/(SUM(P291+Q291+R291+S291)/20)*1000</f>
        <v>240557.98728732919</v>
      </c>
      <c r="P296" s="82" t="e">
        <f>P295/(SUM(Q291+R291+#REF!+S291)/20)*1000</f>
        <v>#REF!</v>
      </c>
      <c r="Q296" s="82" t="e">
        <f>Q295/(SUM(R291+S291+#REF!+#REF!)/20)*1000</f>
        <v>#REF!</v>
      </c>
      <c r="R296" s="82" t="e">
        <f>R295/(SUM(S291+#REF!+#REF!+#REF!)/20)*1000</f>
        <v>#REF!</v>
      </c>
      <c r="S296" s="82" t="e">
        <f>S295/(SUM(#REF!+#REF!+#REF!+#REF!)/20)*1000</f>
        <v>#REF!</v>
      </c>
      <c r="T296" s="83"/>
      <c r="U296" s="84"/>
      <c r="V296" s="82" t="e">
        <f>V295/(SUM(W291+Y291+#REF!+X291)/20)*1000</f>
        <v>#REF!</v>
      </c>
      <c r="W296" s="82" t="e">
        <f>W295/(SUM(X291+#REF!+AA291+Y291)/20)*1000</f>
        <v>#REF!</v>
      </c>
      <c r="X296" s="82" t="e">
        <f>X295/(SUM(Y291+AB291+AA291+#REF!)/20)*1000</f>
        <v>#REF!</v>
      </c>
      <c r="Y296" s="82" t="e">
        <f>Y295/(SUM(#REF!+AA291+AB291+AC291)/20)*1000</f>
        <v>#REF!</v>
      </c>
      <c r="Z296" s="83"/>
      <c r="AA296" s="82">
        <f>AA295/(SUM(AB291+AC291+AD291+AF291)/20)*1000</f>
        <v>1297390.5996758507</v>
      </c>
      <c r="AB296" s="82">
        <f>AB295/(SUM(AC291+AD291+AF291+AG291)/20)*1000</f>
        <v>2161059.7826086958</v>
      </c>
      <c r="AC296" s="82">
        <f>AC295/(SUM(AD291+AF291+AG291+AH291)/20)*1000</f>
        <v>17523777.777777776</v>
      </c>
      <c r="AD296" s="82">
        <f>AD295/(SUM(AF291+AG291+AH291+AI291)/20)*1000</f>
        <v>17716629.213483147</v>
      </c>
      <c r="AE296" s="83"/>
      <c r="AF296" s="82">
        <f>AF295/(SUM(AG291+AH291+AI291+AJ291)/20)*1000</f>
        <v>24250769.230769232</v>
      </c>
      <c r="AG296" s="82" t="e">
        <f>AG295/(SUM(AH291+AI291+#REF!+AJ291)/20)*1000</f>
        <v>#REF!</v>
      </c>
      <c r="AH296" s="82" t="e">
        <f>AH295/(SUM(AI291+AJ291+#REF!+#REF!)/20)*1000</f>
        <v>#REF!</v>
      </c>
      <c r="AI296" s="82" t="e">
        <f>AI295/(SUM(AJ291+#REF!+#REF!+#REF!)/20)*1000</f>
        <v>#REF!</v>
      </c>
      <c r="AJ296" s="82" t="e">
        <f>AJ295/(SUM(#REF!+#REF!+#REF!+#REF!)/20)*1000</f>
        <v>#REF!</v>
      </c>
      <c r="AK296" s="83"/>
      <c r="AL296" s="84"/>
      <c r="AN296" s="46">
        <f t="shared" si="177"/>
        <v>0</v>
      </c>
      <c r="AO296" s="46">
        <f t="shared" si="178"/>
        <v>0</v>
      </c>
    </row>
    <row r="297" spans="1:41" s="23" customFormat="1" ht="16" thickBot="1" x14ac:dyDescent="0.35">
      <c r="A297" s="158" t="s">
        <v>47</v>
      </c>
      <c r="B297" s="2" t="s">
        <v>5</v>
      </c>
      <c r="C297" s="65"/>
      <c r="D297" s="65"/>
      <c r="E297" s="65">
        <f>E3+E9+E15+E21+E33+E45+E51+E63+E69+E75+E111+E117+E123+E129+E135+E147+E159+E165+E171+E177+E183+E189+E195+E201+E207+E231+E237+E243+E291+E255+E249+E81+E87+E93+E153+E99+E105+E225+E219+E57+E39+E285+E279+E273+E267+E261+E213+E141+E27</f>
        <v>0</v>
      </c>
      <c r="F297" s="65">
        <f>F3+F9+F15+F21+F33+F45+F51+F63+F69+F75+F111+F117+F123+F129+F135+F147+F159+F165+F171+F177+F183+F189+F195+F201+F207+F231+F237+F243+F291+F255+F249+F81+F87+F93+F153+F99+F105+F225+F219+F57+F39+F285+F279+F273+F267+F261+F213+F141+F27</f>
        <v>1442358</v>
      </c>
      <c r="G297" s="65">
        <f>G3+G9+G15+G21+G33+G45+G51+G63+G69+G75+G111+G117+G123+G129+G135+G147+G159+G165+G171+G177+G183+G189+G195+G201+G207+G231+G237+G243+G291+G255+G249+G81+G87+G93+G153+G99+G105+G225+G219+G57+G39+G285+G279+G273+G267+G261+G213+G141+G27</f>
        <v>1544508</v>
      </c>
      <c r="H297" s="65">
        <f>H3+H9+H15+H21+H33+H45+H51+H63+H69+H75+H111+H117+H123+H129+H135+H147+H159+H165+H171+H177+H183+H189+H195+H201+H207+H231+H237+H243+H291+H255+H249+H81+H87+H93+H153+H99+H105+H225+H219+H57+H39+H285+H279+H273+H267+H261+H213+H141+H27</f>
        <v>855324</v>
      </c>
      <c r="I297" s="65">
        <f>SUM(E297:H297)</f>
        <v>3842190</v>
      </c>
      <c r="J297" s="65">
        <f>J3+J9+J15+J21+J33+J45+J51+J63+J69+J75+J111+J117+J123+J129+J135+J147+J159+J165+J171+J177+J183+J189+J195+J201+J207+J231+J237+J243+J291+J255+J249+J81+J87+J93+J153+J99+J105+J225+J219+J57+J39+J285+J279+J273+J267+J261+J213+J141+J27</f>
        <v>575020</v>
      </c>
      <c r="K297" s="65">
        <f>K3+K9+K15+K21+K33+K45+K51+K63+K69+K75+K111+K117+K123+K129+K135+K147+K159+K165+K171+K177+K183+K189+K195+K201+K207+K231+K237+K243+K291+K255+K249+K81+K87+K93+K153+K99+K105+K225+K219+K57+K39+K285+K279+K273+K267+K261+K213+K141+K27</f>
        <v>1131570</v>
      </c>
      <c r="L297" s="65">
        <f>L3+L9+L15+L21+L33+L45+L51+L63+L69+L75+L111+L117+L123+L129+L135+L147+L159+L165+L171+L177+L183+L189+L195+L201+L207+L231+L237+L243+L291+L255+L249+L81+L87+L93+L153+L99+L105+L225+L219+L57+L39+L285+L279+L273+L267+L261+L213+L141+L27</f>
        <v>1278561</v>
      </c>
      <c r="M297" s="65">
        <f>M3+M9+M15+M21+M33+M45+M51+M63+M69+M75+M111+M117+M123+M129+M135+M147+M159+M165+M171+M177+M183+M189+M195+M201+M207+M231+M237+M243+M291+M255+M249+M81+M87+M93+M153+M99+M105+M225+M219+M57+M39+M285+M279+M273+M267+M261+M213+M141+M27</f>
        <v>779399</v>
      </c>
      <c r="N297" s="65">
        <f>SUM(J297:M297)</f>
        <v>3764550</v>
      </c>
      <c r="O297" s="65">
        <f>O3+O9+O15+O21+O33+O45+O51+O63+O69+O75+O111+O117+O123+O129+O135+O147+O159+O165+O171+O177+O183+O189+O195+O201+O207+O231+O237+O243+O291+O255+O249+O81+O87+O93+O153+O99+O105+O225+O219+O57+O39+O285+O279+O273+O267+O261+O213+O141+O27</f>
        <v>1174627</v>
      </c>
      <c r="P297" s="65">
        <f>P3+P9+P15+P21+P33+P45+P51+P63+P69+P75+P111+P117+P123+P129+P135+P147+P159+P165+P171+P177+P183+P189+P195+P201+P207+P231+P237+P243+P291+P255+P249+P81+P87+P93+P153+P99+P105+P225+P219+P57+P39+P285+P279+P273+P267+P261+P213+P141+P27</f>
        <v>1114931</v>
      </c>
      <c r="Q297" s="65">
        <f>Q3+Q9+Q15+Q21+Q33+Q45+Q51+Q63+Q69+Q75+Q111+Q117+Q123+Q129+Q135+Q147+Q159+Q165+Q171+Q177+Q183+Q189+Q195+Q201+Q207+Q231+Q237+Q243+Q291+Q255+Q249+Q81+Q87+Q93+Q153+Q99+Q105+Q225+Q219+Q57+Q39+Q285+Q279+Q273+Q267+Q261+Q213+Q141+Q27</f>
        <v>1240247</v>
      </c>
      <c r="R297" s="65">
        <f>R3+R9+R15+R21+R33+R45+R51+R63+R69+R75+R111+R117+R123+R129+R135+R147+R159+R165+R171+R177+R183+R189+R195+R201+R207+R231+R237+R243+R291+R255+R249+R81+R87+R93+R153+R99+R105+R225+R219+R57+R39+R285+R279+R273+R267+R261+R213+R141+R27</f>
        <v>1140290</v>
      </c>
      <c r="S297" s="65">
        <f>S3+S9+S15+S21+S33+S45+S51+S63+S69+S75+S111+S117+S123+S129+S135+S147+S159+S165+S171+S177+S183+S189+S195+S201+S207+S231+S237+S243+S291+S255+S249+S81+S87+S93+S153+S99+S105+S225+S219+S57+S39+S285+S279+S273+S267+S261+S213+S141+S27</f>
        <v>743814</v>
      </c>
      <c r="T297" s="65">
        <f>SUM(O297:S297)</f>
        <v>5413909</v>
      </c>
      <c r="U297" s="65">
        <f>T297+N297+I297+D301</f>
        <v>16609196</v>
      </c>
      <c r="V297" s="65">
        <f>V3+V9+V15+V21+V33+V45+V51+V63+V69+V75+V111+V117+V123+V129+V135+V147+V159+V165+V171+V177+V183+V189+V195+V201+V207+V231+V237+V243+V291+V255+V249+V81+V87+V93+V153+V99+V105+V225+V219+V57+V39+V285+V279+V273+V267+V261+V213+V141+V27</f>
        <v>629834</v>
      </c>
      <c r="W297" s="65">
        <f>W3+W9+W15+W21+W33+W45+W51+W63+W69+W75+W111+W117+W123+W129+W135+W147+W159+W165+W171+W177+W183+W189+W195+W201+W207+W231+W237+W243+W291+W255+W249+W81+W87+W93+W153+W99+W105+W225+W219+W57+W39+W285+W279+W273+W267+W261+W213+W141+W27</f>
        <v>571558</v>
      </c>
      <c r="X297" s="65">
        <f>X3+X9+X15+X21+X33+X45+X51+X63+X69+X75+X111+X117+X123+X129+X135+X147+X159+X165+X171+X177+X183+X189+X195+X201+X207+X231+X237+X243+X291+X255+X249+X81+X87+X93+X153+X99+X105+X225+X219+X57+X39+X285+X279+X273+X267+X261+X213+X141+X27</f>
        <v>687635</v>
      </c>
      <c r="Y297" s="65">
        <f>Y3+Y9+Y15+Y21+Y33+Y45+Y51+Y63+Y69+Y75+Y111+Y117+Y123+Y129+Y135+Y147+Y159+Y165+Y171+Y177+Y183+Y189+Y195+Y201+Y207+Y231+Y237+Y243+Y291+Y255+Y249+Y81+Y87+Y93+Y153+Y99+Y105+Y225+Y219+Y57+Y39+Y285+Y279+Y273+Y267+Y261+Y213+Y141+Y27</f>
        <v>312899</v>
      </c>
      <c r="Z297" s="65">
        <f>SUM(V297:Y297)</f>
        <v>2201926</v>
      </c>
      <c r="AA297" s="65">
        <f>AA3+AA9+AA15+AA21+AA33+AA45+AA51+AA63+AA69+AA75+AA111+AA117+AA123+AA129+AA135+AA147+AA159+AA165+AA171+AA177+AA183+AA189+AA195+AA201+AA207+AA231+AA237+AA243+AA291+AA255+AA249+AA81+AA87+AA93+AA153+AA99+AA105+AA225+AA219+AA57+AA39+AA285+AA279+AA273+AA267+AA261+AA213+AA141+AA27</f>
        <v>364606</v>
      </c>
      <c r="AB297" s="65">
        <f>AB3+AB9+AB15+AB21+AB33+AB45+AB51+AB63+AB69+AB75+AB111+AB117+AB123+AB129+AB135+AB147+AB159+AB165+AB171+AB177+AB183+AB189+AB195+AB201+AB207+AB231+AB237+AB243+AB291+AB255+AB249+AB81+AB87+AB93+AB153+AB99+AB105+AB225+AB219+AB57+AB39+AB285+AB279+AB273+AB267+AB261+AB213+AB141+AB27</f>
        <v>295006</v>
      </c>
      <c r="AC297" s="65">
        <f>AC3+AC9+AC15+AC21+AC33+AC45+AC51+AC63+AC69+AC75+AC111+AC117+AC123+AC129+AC135+AC147+AC159+AC165+AC171+AC177+AC183+AC189+AC195+AC201+AC207+AC231+AC237+AC243+AC291+AC255+AC249+AC81+AC87+AC93+AC153+AC99+AC105+AC225+AC219+AC57+AC39+AC285+AC279+AC273+AC267+AC261+AC213+AC141+AC27</f>
        <v>368770</v>
      </c>
      <c r="AD297" s="65">
        <f>AD3+AD9+AD15+AD21+AD33+AD45+AD51+AD63+AD69+AD75+AD111+AD117+AD123+AD129+AD135+AD147+AD159+AD165+AD171+AD177+AD183+AD189+AD195+AD201+AD207+AD231+AD237+AD243+AD291+AD255+AD249+AD81+AD87+AD93+AD153+AD99+AD105+AD225+AD219+AD57+AD39+AD285+AD279+AD273+AD267+AD261+AD213+AD141+AD27</f>
        <v>77489</v>
      </c>
      <c r="AE297" s="65">
        <f>SUM(AA297:AD297)</f>
        <v>1105871</v>
      </c>
      <c r="AF297" s="65">
        <f>AF3+AF9+AF15+AF21+AF33+AF45+AF51+AF63+AF69+AF75+AF111+AF117+AF123+AF129+AF135+AF147+AF159+AF165+AF171+AF177+AF183+AF189+AF195+AF201+AF207+AF231+AF237+AF243+AF291+AF255+AF249+AF81+AF87+AF93+AF153+AF99+AF105+AF225+AF219+AF57+AF39+AF285+AF279+AF273+AF267+AF261+AF213+AF141+AF27</f>
        <v>41954</v>
      </c>
      <c r="AG297" s="65">
        <f>AG3+AG9+AG15+AG21+AG33+AG45+AG51+AG63+AG69+AG75+AG111+AG117+AG123+AG129+AG135+AG147+AG159+AG165+AG171+AG177+AG183+AG189+AG195+AG201+AG207+AG231+AG237+AG243+AG291+AG255+AG249+AG81+AG87+AG93+AG153+AG99+AG105+AG225+AG219+AG57+AG39+AG285+AG279+AG273+AG267+AG261+AG213+AG141+AG27</f>
        <v>12719</v>
      </c>
      <c r="AH297" s="65">
        <f>AH3+AH9+AH15+AH21+AH33+AH45+AH51+AH63+AH69+AH75+AH111+AH117+AH123+AH129+AH135+AH147+AH159+AH165+AH171+AH177+AH183+AH189+AH195+AH201+AH207+AH231+AH237+AH243+AH291+AH255+AH249+AH81+AH87+AH93+AH153+AH99+AH105+AH225+AH219+AH57+AH39+AH285+AH279+AH273+AH267+AH261+AH213+AH141+AH27</f>
        <v>12945</v>
      </c>
      <c r="AI297" s="65">
        <f>AI3+AI9+AI15+AI21+AI33+AI45+AI51+AI63+AI69+AI75+AI111+AI117+AI123+AI129+AI135+AI147+AI159+AI165+AI171+AI177+AI183+AI189+AI195+AI201+AI207+AI231+AI237+AI243+AI291+AI255+AI249+AI81+AI87+AI93+AI153+AI99+AI105+AI225+AI219+AI57+AI39+AI285+AI279+AI273+AI267+AI261+AI213+AI141+AI27</f>
        <v>10582</v>
      </c>
      <c r="AJ297" s="65">
        <f>AJ3+AJ9+AJ15+AJ21+AJ33+AJ45+AJ51+AJ63+AJ69+AJ75+AJ111+AJ117+AJ123+AJ129+AJ135+AJ147+AJ159+AJ165+AJ171+AJ177+AJ183+AJ189+AJ195+AJ201+AJ207+AJ231+AJ237+AJ243+AJ291+AJ255+AJ249+AJ81+AJ87+AJ93+AJ153+AJ99+AJ105+AJ225+AJ219+AJ57+AJ39+AJ285+AJ279+AJ273+AJ267+AJ261+AJ213+AJ141+AJ27</f>
        <v>682</v>
      </c>
      <c r="AK297" s="65">
        <f>SUM(AF297:AJ297)</f>
        <v>78882</v>
      </c>
      <c r="AL297" s="80">
        <f>AK297+AE297+Z297</f>
        <v>3386679</v>
      </c>
      <c r="AN297" s="46">
        <f t="shared" si="177"/>
        <v>0</v>
      </c>
      <c r="AO297" s="46">
        <f t="shared" si="178"/>
        <v>0</v>
      </c>
    </row>
    <row r="298" spans="1:41" s="23" customFormat="1" ht="16" thickBot="1" x14ac:dyDescent="0.35">
      <c r="A298" s="158"/>
      <c r="B298" s="2" t="s">
        <v>6</v>
      </c>
      <c r="C298" s="65"/>
      <c r="D298" s="65"/>
      <c r="E298" s="65">
        <f>E4+E10+E16+E22+E34+E46+E52+E64+E70+E76+E112+E118+E124+E130+E136+E148+E160+E166+E172+E178+E184+E190+E196+E202+E208+E232+E238+E244+E292+E256+E250+E82+E88+E94+E154+E100+E106+E226+E220+E58+E40+E286+E280+E274+E268+E262+E214+E142+E28</f>
        <v>0</v>
      </c>
      <c r="F298" s="65">
        <f>F4+F10+F16+F22+F34+F46+F52+F64+F70+F76+F112+F118+F124+F130+F136+F148+F160+F166+F172+F178+F184+F190+F196+F202+F208+F232+F238+F244+F292+F256+F250+F82+F88+F94+F154+F100+F106+F226+F220+F58+F40+F286+F280+F274+F268+F262+F214+F142+F28</f>
        <v>1442358</v>
      </c>
      <c r="G298" s="65">
        <f>G4+G10+G16+G22+G34+G46+G52+G64+G70+G76+G112+G118+G124+G130+G136+G148+G160+G166+G172+G178+G184+G190+G196+G202+G208+G232+G238+G244+G292+G256+G250+G82+G88+G94+G154+G100+G106+G226+G220+G58+G40+G286+G280+G274+G268+G262+G214+G142+G28</f>
        <v>1544508</v>
      </c>
      <c r="H298" s="65">
        <f>H4+H10+H16+H22+H34+H46+H52+H64+H70+H76+H112+H118+H124+H130+H136+H148+H160+H166+H172+H178+H184+H190+H196+H202+H208+H232+H238+H244+H292+H256+H250+H82+H88+H94+H154+H100+H106+H226+H220+H58+H40+H286+H280+H274+H268+H262+H214+H142+H28</f>
        <v>855324</v>
      </c>
      <c r="I298" s="65">
        <f>SUM(E298:H298)</f>
        <v>3842190</v>
      </c>
      <c r="J298" s="65">
        <f>J4+J10+J16+J22+J34+J46+J52+J64+J70+J76+J112+J118+J124+J130+J136+J148+J160+J166+J172+J178+J184+J190+J196+J202+J208+J232+J238+J244+J292+J256+J250+J82+J88+J94+J154+J100+J106+J226+J220+J58+J40+J286+J280+J274+J268+J262+J214+J142+J28</f>
        <v>575020</v>
      </c>
      <c r="K298" s="65">
        <f>K4+K10+K16+K22+K34+K46+K52+K64+K70+K76+K112+K118+K124+K130+K136+K148+K160+K166+K172+K178+K184+K190+K196+K202+K208+K232+K238+K244+K292+K256+K250+K82+K88+K94+K154+K100+K106+K226+K220+K58+K40+K286+K280+K274+K268+K262+K214+K142+K28</f>
        <v>635497</v>
      </c>
      <c r="L298" s="65">
        <f>L4+L10+L16+L22+L34+L46+L52+L64+L70+L76+L112+L118+L124+L130+L136+L148+L160+L166+L172+L178+L184+L190+L196+L202+L208+L232+L238+L244+L292+L256+L250+L82+L88+L94+L154+L100+L106+L226+L220+L58+L40+L286+L280+L274+L268+L262+L214+L142+L28</f>
        <v>1201847</v>
      </c>
      <c r="M298" s="65">
        <f>M4+M10+M16+M22+M34+M46+M52+M64+M70+M76+M112+M118+M124+M130+M136+M148+M160+M166+M172+M178+M184+M190+M196+M202+M208+M232+M238+M244+M292+M256+M250+M82+M88+M94+M154+M100+M106+M226+M220+M58+M40+M286+M280+M274+M268+M262+M214+M142+M28</f>
        <v>2987760</v>
      </c>
      <c r="N298" s="65">
        <f>SUM(J298:M298)</f>
        <v>5400124</v>
      </c>
      <c r="O298" s="65">
        <f>O4+O10+O16+O22+O34+O46+O52+O64+O70+O76+O112+O118+O124+O130+O136+O148+O160+O166+O172+O178+O184+O190+O196+O202+O208+O232+O238+O244+O292+O256+O250+O82+O88+O94+O154+O100+O106+O226+O220+O58+O40+O286+O280+O274+O268+O262+O214+O142+O28</f>
        <v>1049000</v>
      </c>
      <c r="P298" s="65">
        <f>P4+P10+P16+P22+P34+P46+P52+P64+P70+P76+P112+P118+P124+P130+P136+P148+P160+P166+P172+P178+P184+P190+P196+P202+P208+P232+P238+P244+P292+P256+P250+P82+P88+P94+P154+P100+P106+P226+P220+P58+P40+P286+P280+P274+P268+P262+P214+P142+P28</f>
        <v>208700</v>
      </c>
      <c r="Q298" s="65">
        <f>Q4+Q10+Q16+Q22+Q34+Q46+Q52+Q64+Q70+Q76+Q112+Q118+Q124+Q130+Q136+Q148+Q160+Q166+Q172+Q178+Q184+Q190+Q196+Q202+Q208+Q232+Q238+Q244+Q292+Q256+Q250+Q82+Q88+Q94+Q154+Q100+Q106+Q226+Q220+Q58+Q40+Q286+Q280+Q274+Q268+Q262+Q214+Q142+Q28</f>
        <v>328700</v>
      </c>
      <c r="R298" s="65">
        <f>R4+R10+R16+R22+R34+R46+R52+R64+R70+R76+R112+R118+R124+R130+R136+R148+R160+R166+R172+R178+R184+R190+R196+R202+R208+R232+R238+R244+R292+R256+R250+R82+R88+R94+R154+R100+R106+R226+R220+R58+R40+R286+R280+R274+R268+R262+R214+R142+R28</f>
        <v>3312770</v>
      </c>
      <c r="S298" s="65">
        <f>S4+S10+S16+S22+S34+S46+S52+S64+S70+S76+S112+S118+S124+S130+S136+S148+S160+S166+S172+S178+S184+S190+S196+S202+S208+S232+S238+S244+S292+S256+S250+S82+S88+S94+S154+S100+S106+S226+S220+S58+S40+S286+S280+S274+S268+S262+S214+S142+S28</f>
        <v>1167320</v>
      </c>
      <c r="T298" s="65">
        <f>SUM(O298:S298)</f>
        <v>6066490</v>
      </c>
      <c r="U298" s="65"/>
      <c r="V298" s="65">
        <f>V4+V10+V16+V22+V34+V46+V52+V64+V70+V76+V112+V118+V124+V130+V136+V148+V160+V166+V172+V178+V184+V190+V196+V202+V208+V232+V238+V244+V292+V256+V250+V82+V88+V94+V154+V100+V106+V226+V220+V58+V40+V286+V280+V274+V268+V262+V214+V142+V28</f>
        <v>681400</v>
      </c>
      <c r="W298" s="65">
        <f>W4+W10+W16+W22+W34+W46+W52+W64+W70+W76+W112+W118+W124+W130+W136+W148+W160+W166+W172+W178+W184+W190+W196+W202+W208+W232+W238+W244+W292+W256+W250+W82+W88+W94+W154+W100+W106+W226+W220+W58+W40+W286+W280+W274+W268+W262+W214+W142+W28</f>
        <v>5000</v>
      </c>
      <c r="X298" s="65">
        <f>X4+X10+X16+X22+X34+X46+X52+X64+X70+X76+X112+X118+X124+X130+X136+X148+X160+X166+X172+X178+X184+X190+X196+X202+X208+X232+X238+X244+X292+X256+X250+X82+X88+X94+X154+X100+X106+X226+X220+X58+X40+X286+X280+X274+X268+X262+X214+X142+X28</f>
        <v>236300</v>
      </c>
      <c r="Y298" s="65">
        <f>Y4+Y10+Y16+Y22+Y34+Y46+Y52+Y64+Y70+Y76+Y112+Y118+Y124+Y130+Y136+Y148+Y160+Y166+Y172+Y178+Y184+Y190+Y196+Y202+Y208+Y232+Y238+Y244+Y292+Y256+Y250+Y82+Y88+Y94+Y154+Y100+Y106+Y226+Y220+Y58+Y40+Y286+Y280+Y274+Y268+Y262+Y214+Y142+Y28</f>
        <v>0</v>
      </c>
      <c r="Z298" s="65">
        <f>SUM(V298:Y298)</f>
        <v>922700</v>
      </c>
      <c r="AA298" s="65">
        <f>AA4+AA10+AA16+AA22+AA34+AA46+AA52+AA64+AA70+AA76+AA112+AA118+AA124+AA130+AA136+AA148+AA160+AA166+AA172+AA178+AA184+AA190+AA196+AA202+AA208+AA232+AA238+AA244+AA292+AA256+AA250+AA82+AA88+AA94+AA154+AA100+AA106+AA226+AA220+AA58+AA40+AA286+AA280+AA274+AA268+AA262+AA214+AA142+AA28</f>
        <v>0</v>
      </c>
      <c r="AB298" s="65">
        <f>AB4+AB10+AB16+AB22+AB34+AB46+AB52+AB64+AB70+AB76+AB112+AB118+AB124+AB130+AB136+AB148+AB160+AB166+AB172+AB178+AB184+AB190+AB196+AB202+AB208+AB232+AB238+AB244+AB292+AB256+AB250+AB82+AB88+AB94+AB154+AB100+AB106+AB226+AB220+AB58+AB40+AB286+AB280+AB274+AB268+AB262+AB214+AB142+AB28</f>
        <v>0</v>
      </c>
      <c r="AC298" s="65">
        <f>AC4+AC10+AC16+AC22+AC34+AC46+AC52+AC64+AC70+AC76+AC112+AC118+AC124+AC130+AC136+AC148+AC160+AC166+AC172+AC178+AC184+AC190+AC196+AC202+AC208+AC232+AC238+AC244+AC292+AC256+AC250+AC82+AC88+AC94+AC154+AC100+AC106+AC226+AC220+AC58+AC40+AC286+AC280+AC274+AC268+AC262+AC214+AC142+AC28</f>
        <v>0</v>
      </c>
      <c r="AD298" s="65">
        <f>AD4+AD10+AD16+AD22+AD34+AD46+AD52+AD64+AD70+AD76+AD112+AD118+AD124+AD130+AD136+AD148+AD160+AD166+AD172+AD178+AD184+AD190+AD196+AD202+AD208+AD232+AD238+AD244+AD292+AD256+AD250+AD82+AD88+AD94+AD154+AD100+AD106+AD226+AD220+AD58+AD40+AD286+AD280+AD274+AD268+AD262+AD214+AD142+AD28</f>
        <v>0</v>
      </c>
      <c r="AE298" s="65">
        <f>SUM(AA298:AD298)</f>
        <v>0</v>
      </c>
      <c r="AF298" s="65">
        <f>AF4+AF10+AF16+AF22+AF34+AF46+AF52+AF64+AF70+AF76+AF112+AF118+AF124+AF130+AF136+AF148+AF160+AF166+AF172+AF178+AF184+AF190+AF196+AF202+AF208+AF232+AF238+AF244+AF292+AF256+AF250+AF82+AF88+AF94+AF154+AF100+AF106+AF226+AF220+AF58+AF40+AF286+AF280+AF274+AF268+AF262+AF214+AF142+AF28</f>
        <v>0</v>
      </c>
      <c r="AG298" s="65">
        <f>AG4+AG10+AG16+AG22+AG34+AG46+AG52+AG64+AG70+AG76+AG112+AG118+AG124+AG130+AG136+AG148+AG160+AG166+AG172+AG178+AG184+AG190+AG196+AG202+AG208+AG232+AG238+AG244+AG292+AG256+AG250+AG82+AG88+AG94+AG154+AG100+AG106+AG226+AG220+AG58+AG40+AG286+AG280+AG274+AG268+AG262+AG214+AG142+AG28</f>
        <v>0</v>
      </c>
      <c r="AH298" s="65">
        <f>AH4+AH10+AH16+AH22+AH34+AH46+AH52+AH64+AH70+AH76+AH112+AH118+AH124+AH130+AH136+AH148+AH160+AH166+AH172+AH178+AH184+AH190+AH196+AH202+AH208+AH232+AH238+AH244+AH292+AH256+AH250+AH82+AH88+AH94+AH154+AH100+AH106+AH226+AH220+AH58+AH40+AH286+AH280+AH274+AH268+AH262+AH214+AH142+AH28</f>
        <v>0</v>
      </c>
      <c r="AI298" s="65">
        <f>AI4+AI10+AI16+AI22+AI34+AI46+AI52+AI64+AI70+AI76+AI112+AI118+AI124+AI130+AI136+AI148+AI160+AI166+AI172+AI178+AI184+AI190+AI196+AI202+AI208+AI232+AI238+AI244+AI292+AI256+AI250+AI82+AI88+AI94+AI154+AI100+AI106+AI226+AI220+AI58+AI40+AI286+AI280+AI274+AI268+AI262+AI214+AI142+AI28</f>
        <v>0</v>
      </c>
      <c r="AJ298" s="65">
        <f>AJ4+AJ10+AJ16+AJ22+AJ34+AJ46+AJ52+AJ64+AJ70+AJ76+AJ112+AJ118+AJ124+AJ130+AJ136+AJ148+AJ160+AJ166+AJ172+AJ178+AJ184+AJ190+AJ196+AJ202+AJ208+AJ232+AJ238+AJ244+AJ292+AJ256+AJ250+AJ82+AJ88+AJ94+AJ154+AJ100+AJ106+AJ226+AJ220+AJ58+AJ40+AJ286+AJ280+AJ274+AJ268+AJ262+AJ214+AJ142+AJ28</f>
        <v>0</v>
      </c>
      <c r="AK298" s="65">
        <f>SUM(AF298:AJ298)</f>
        <v>0</v>
      </c>
      <c r="AL298" s="80"/>
      <c r="AN298" s="46">
        <f t="shared" si="177"/>
        <v>0</v>
      </c>
      <c r="AO298" s="46">
        <f t="shared" si="178"/>
        <v>0</v>
      </c>
    </row>
    <row r="299" spans="1:41" s="23" customFormat="1" ht="16" thickBot="1" x14ac:dyDescent="0.35">
      <c r="A299" s="158"/>
      <c r="B299" s="2" t="s">
        <v>10</v>
      </c>
      <c r="C299" s="65">
        <f>C5+C11+C17+C23+C35+C47+C53+C65+C71+C77+C113+C119+C125+C131+C137+C149+C161+C167+C173+C179+C185+C191+C197+C203+C209+C233+C239+C245+C293+C257+C251+C83+C89+C95+C155+C101+C107+C227+C221+C59+C41+C287+C281+C275+C269+C263+C215+C143+C29</f>
        <v>1163569</v>
      </c>
      <c r="D299" s="65"/>
      <c r="E299" s="65">
        <f>E5+E11+E17+E23+E35+E47+E53+E65+E71+E77+E113+E119+E125+E131+E137+E149+E161+E167+E173+E179+E185+E191+E197+E203+E209+E233+E239+E245+E293+E257+E251+E83+E89+E95+E155+E101+E107+E227+E221+E59+E41+E287+E281+E275+E269+E263+E215+E143+E29</f>
        <v>0</v>
      </c>
      <c r="F299" s="65">
        <f>F5+F11+F17+F23+F35+F47+F53+F65+F71+F77+F113+F119+F125+F131+F137+F149+F161+F167+F173+F179+F185+F191+F197+F203+F209+F233+F239+F245+F293+F257+F251+F83+F89+F95+F155+F101+F107+F227+F221+F59+F41+F287+F281+F275+F269+F263+F215+F143+F29</f>
        <v>0</v>
      </c>
      <c r="G299" s="65">
        <f>G5+G11+G17+G23+G35+G47+G53+G65+G71+G77+G113+G119+G125+G131+G137+G149+G161+G167+G173+G179+G185+G191+G197+G203+G209+G233+G239+G245+G293+G257+G251+G83+G89+G95+G155+G101+G107+G227+G221+G59+G41+G287+G281+G275+G269+G263+G215+G143+G29</f>
        <v>0</v>
      </c>
      <c r="H299" s="65">
        <f>H5+H11+H17+H23+H35+H47+H53+H65+H71+H77+H113+H119+H125+H131+H137+H149+H161+H167+H173+H179+H185+H191+H197+H203+H209+H233+H239+H245+H293+H257+H251+H83+H89+H95+H155+H101+H107+H227+H221+H59+H41+H287+H281+H275+H269+H263+H215+H143+H29</f>
        <v>0</v>
      </c>
      <c r="I299" s="65"/>
      <c r="J299" s="65">
        <f>J5+J11+J17+J23+J35+J47+J53+J65+J71+J77+J113+J119+J125+J131+J137+J149+J161+J167+J173+J179+J185+J191+J197+J203+J209+J233+J239+J245+J293+J257+J251+J83+J89+J95+J155+J101+J107+J227+J221+J59+J41+J287+J281+J275+J269+J263+J215+J143+J29</f>
        <v>0</v>
      </c>
      <c r="K299" s="65">
        <f>K5+K11+K17+K23+K35+K47+K53+K65+K71+K77+K113+K119+K125+K131+K137+K149+K161+K167+K173+K179+K185+K191+K197+K203+K209+K233+K239+K245+K293+K257+K251+K83+K89+K95+K155+K101+K107+K227+K221+K59+K41+K287+K281+K275+K269+K263+K215+K143+K29</f>
        <v>1163569</v>
      </c>
      <c r="L299" s="65">
        <f>L5+L11+L17+L23+L35+L47+L53+L65+L71+L77+L113+L119+L125+L131+L137+L149+L161+L167+L173+L179+L185+L191+L197+L203+L209+L233+L239+L245+L293+L257+L251+L83+L89+L95+L155+L101+L107+L227+L221+L59+L41+L287+L281+L275+L269+L263+L215+L143+L29</f>
        <v>0</v>
      </c>
      <c r="M299" s="65">
        <f>M5+M11+M17+M23+M35+M47+M53+M65+M71+M77+M113+M119+M125+M131+M137+M149+M161+M167+M173+M179+M185+M191+M197+M203+M209+M233+M239+M245+M293+M257+M251+M83+M89+M95+M155+M101+M107+M227+M221+M59+M41+M287+M281+M275+M269+M263+M215+M143+M29</f>
        <v>0</v>
      </c>
      <c r="N299" s="65"/>
      <c r="O299" s="65">
        <f>O5+O11+O17+O23+O35+O47+O53+O65+O71+O77+O113+O119+O125+O131+O137+O149+O161+O167+O173+O179+O185+O191+O197+O203+O209+O233+O239+O245+O293+O257+O251+O83+O89+O95+O155+O101+O107+O227+O221+O59+O41+O287+O281+O275+O269+O263+O215+O143+O29</f>
        <v>0</v>
      </c>
      <c r="P299" s="65">
        <f>P5+P11+P17+P23+P35+P47+P53+P65+P71+P77+P113+P119+P125+P131+P137+P149+P161+P167+P173+P179+P185+P191+P197+P203+P209+P233+P239+P245+P293+P257+P251+P83+P89+P95+P155+P101+P107+P227+P221+P59+P41+P287+P281+P275+P269+P263+P215+P143+P29</f>
        <v>0</v>
      </c>
      <c r="Q299" s="65">
        <f>Q5+Q11+Q17+Q23+Q35+Q47+Q53+Q65+Q71+Q77+Q113+Q119+Q125+Q131+Q137+Q149+Q161+Q167+Q173+Q179+Q185+Q191+Q197+Q203+Q209+Q233+Q239+Q245+Q293+Q257+Q251+Q83+Q89+Q95+Q155+Q101+Q107+Q227+Q221+Q59+Q41+Q287+Q281+Q275+Q269+Q263+Q215+Q143+Q29</f>
        <v>0</v>
      </c>
      <c r="R299" s="65">
        <f>R5+R11+R17+R23+R35+R47+R53+R65+R71+R77+R113+R119+R125+R131+R137+R149+R161+R167+R173+R179+R185+R191+R197+R203+R209+R233+R239+R245+R293+R257+R251+R83+R89+R95+R155+R101+R107+R227+R221+R59+R41+R287+R281+R275+R269+R263+R215+R143+R29</f>
        <v>0</v>
      </c>
      <c r="S299" s="65">
        <f>S5+S11+S17+S23+S35+S47+S53+S65+S71+S77+S113+S119+S125+S131+S137+S149+S161+S167+S173+S179+S185+S191+S197+S203+S209+S233+S239+S245+S293+S257+S251+S83+S89+S95+S155+S101+S107+S227+S221+S59+S41+S287+S281+S275+S269+S263+S215+S143+S29</f>
        <v>0</v>
      </c>
      <c r="T299" s="65"/>
      <c r="U299" s="65"/>
      <c r="V299" s="65">
        <f>V5+V11+V17+V23+V35+V47+V53+V65+V71+V77+V113+V119+V125+V131+V137+V149+V161+V167+V173+V179+V185+V191+V197+V203+V209+V233+V239+V245+V293+V257+V251+V83+V89+V95+V155+V101+V107+V227+V221+V59+V41+V287+V281+V275+V269+V263+V215+V143+V29</f>
        <v>0</v>
      </c>
      <c r="W299" s="65">
        <f>W5+W11+W17+W23+W35+W47+W53+W65+W71+W77+W113+W119+W125+W131+W137+W149+W161+W167+W173+W179+W185+W191+W197+W203+W209+W233+W239+W245+W293+W257+W251+W83+W89+W95+W155+W101+W107+W227+W221+W59+W41+W287+W281+W275+W269+W263+W215+W143+W29</f>
        <v>0</v>
      </c>
      <c r="X299" s="65">
        <f>X5+X11+X17+X23+X35+X47+X53+X65+X71+X77+X113+X119+X125+X131+X137+X149+X161+X167+X173+X179+X185+X191+X197+X203+X209+X233+X239+X245+X293+X257+X251+X83+X89+X95+X155+X101+X107+X227+X221+X59+X41+X287+X281+X275+X269+X263+X215+X143+X29</f>
        <v>0</v>
      </c>
      <c r="Y299" s="65">
        <f>Y5+Y11+Y17+Y23+Y35+Y47+Y53+Y65+Y71+Y77+Y113+Y119+Y125+Y131+Y137+Y149+Y161+Y167+Y173+Y179+Y185+Y191+Y197+Y203+Y209+Y233+Y239+Y245+Y293+Y257+Y251+Y83+Y89+Y95+Y155+Y101+Y107+Y227+Y221+Y59+Y41+Y287+Y281+Y275+Y269+Y263+Y215+Y143+Y29</f>
        <v>385559</v>
      </c>
      <c r="Z299" s="65"/>
      <c r="AA299" s="65">
        <f>AA5+AA11+AA17+AA23+AA35+AA47+AA53+AA65+AA71+AA77+AA113+AA119+AA125+AA131+AA137+AA149+AA161+AA167+AA173+AA179+AA185+AA191+AA197+AA203+AA209+AA233+AA239+AA245+AA293+AA257+AA251+AA83+AA89+AA95+AA155+AA101+AA107+AA227+AA221+AA59+AA41+AA287+AA281+AA275+AA269+AA263+AA215+AA143+AA29</f>
        <v>0</v>
      </c>
      <c r="AB299" s="65">
        <f>AB5+AB11+AB17+AB23+AB35+AB47+AB53+AB65+AB71+AB77+AB113+AB119+AB125+AB131+AB137+AB149+AB161+AB167+AB173+AB179+AB185+AB191+AB197+AB203+AB209+AB233+AB239+AB245+AB293+AB257+AB251+AB83+AB89+AB95+AB155+AB101+AB107+AB227+AB221+AB59+AB41+AB287+AB281+AB275+AB269+AB263+AB215+AB143+AB29</f>
        <v>0</v>
      </c>
      <c r="AC299" s="65">
        <f>AC5+AC11+AC17+AC23+AC35+AC47+AC53+AC65+AC71+AC77+AC113+AC119+AC125+AC131+AC137+AC149+AC161+AC167+AC173+AC179+AC185+AC191+AC197+AC203+AC209+AC233+AC239+AC245+AC293+AC257+AC251+AC83+AC89+AC95+AC155+AC101+AC107+AC227+AC221+AC59+AC41+AC287+AC281+AC275+AC269+AC263+AC215+AC143+AC29</f>
        <v>0</v>
      </c>
      <c r="AD299" s="65">
        <f>AD5+AD11+AD17+AD23+AD35+AD47+AD53+AD65+AD71+AD77+AD113+AD119+AD125+AD131+AD137+AD149+AD161+AD167+AD173+AD179+AD185+AD191+AD197+AD203+AD209+AD233+AD239+AD245+AD293+AD257+AD251+AD83+AD89+AD95+AD155+AD101+AD107+AD227+AD221+AD59+AD41+AD287+AD281+AD275+AD269+AD263+AD215+AD143+AD29</f>
        <v>0</v>
      </c>
      <c r="AE299" s="65"/>
      <c r="AF299" s="65">
        <f>AF5+AF11+AF17+AF23+AF35+AF47+AF53+AF65+AF71+AF77+AF113+AF119+AF125+AF131+AF137+AF149+AF161+AF167+AF173+AF179+AF185+AF191+AF197+AF203+AF209+AF233+AF239+AF245+AF293+AF257+AF251+AF83+AF89+AF95+AF155+AF101+AF107+AF227+AF221+AF59+AF41+AF287+AF281+AF275+AF269+AF263+AF215+AF143+AF29</f>
        <v>0</v>
      </c>
      <c r="AG299" s="65">
        <f>AG5+AG11+AG17+AG23+AG35+AG47+AG53+AG65+AG71+AG77+AG113+AG119+AG125+AG131+AG137+AG149+AG161+AG167+AG173+AG179+AG185+AG191+AG197+AG203+AG209+AG233+AG239+AG245+AG293+AG257+AG251+AG83+AG89+AG95+AG155+AG101+AG107+AG227+AG221+AG59+AG41+AG287+AG281+AG275+AG269+AG263+AG215+AG143+AG29</f>
        <v>0</v>
      </c>
      <c r="AH299" s="65">
        <f>AH5+AH11+AH17+AH23+AH35+AH47+AH53+AH65+AH71+AH77+AH113+AH119+AH125+AH131+AH137+AH149+AH161+AH167+AH173+AH179+AH185+AH191+AH197+AH203+AH209+AH233+AH239+AH245+AH293+AH257+AH251+AH83+AH89+AH95+AH155+AH101+AH107+AH227+AH221+AH59+AH41+AH287+AH281+AH275+AH269+AH263+AH215+AH143+AH29</f>
        <v>0</v>
      </c>
      <c r="AI299" s="65">
        <f>AI5+AI11+AI17+AI23+AI35+AI47+AI53+AI65+AI71+AI77+AI113+AI119+AI125+AI131+AI137+AI149+AI161+AI167+AI173+AI179+AI185+AI191+AI197+AI203+AI209+AI233+AI239+AI245+AI293+AI257+AI251+AI83+AI89+AI95+AI155+AI101+AI107+AI227+AI221+AI59+AI41+AI287+AI281+AI275+AI269+AI263+AI215+AI143+AI29</f>
        <v>0</v>
      </c>
      <c r="AJ299" s="65">
        <f>AJ5+AJ11+AJ17+AJ23+AJ35+AJ47+AJ53+AJ65+AJ71+AJ77+AJ113+AJ119+AJ125+AJ131+AJ137+AJ149+AJ161+AJ167+AJ173+AJ179+AJ185+AJ191+AJ197+AJ203+AJ209+AJ233+AJ239+AJ245+AJ293+AJ257+AJ251+AJ83+AJ89+AJ95+AJ155+AJ101+AJ107+AJ227+AJ221+AJ59+AJ41+AJ287+AJ281+AJ275+AJ269+AJ263+AJ215+AJ143+AJ29</f>
        <v>0</v>
      </c>
      <c r="AK299" s="65"/>
      <c r="AL299" s="80"/>
      <c r="AN299" s="46">
        <f t="shared" si="177"/>
        <v>0</v>
      </c>
      <c r="AO299" s="46">
        <f t="shared" si="178"/>
        <v>0</v>
      </c>
    </row>
    <row r="300" spans="1:41" s="23" customFormat="1" ht="16" thickBot="1" x14ac:dyDescent="0.35">
      <c r="A300" s="158"/>
      <c r="B300" s="2" t="s">
        <v>30</v>
      </c>
      <c r="C300" s="65">
        <f>C6+C12+C18+C24+C36+C48+C54+C66+C72+C78+C114+C120+C126+C132+C138+C150+C162+C168+C174+C180+C186+C192+C198+C204+C210+C234+C240+C246+C294+C258+C252+C84+C90+C96+C156+C102+C108+C228+C222+C60+C42+C288+C282+C276+C270+C264+C216+C144+C30</f>
        <v>0</v>
      </c>
      <c r="D300" s="65"/>
      <c r="E300" s="65">
        <f>E299+E298</f>
        <v>0</v>
      </c>
      <c r="F300" s="65">
        <f>F299+F298</f>
        <v>1442358</v>
      </c>
      <c r="G300" s="65">
        <f>G299+G298</f>
        <v>1544508</v>
      </c>
      <c r="H300" s="65">
        <f>H299+H298</f>
        <v>855324</v>
      </c>
      <c r="I300" s="65">
        <f>SUM(E300:H300)</f>
        <v>3842190</v>
      </c>
      <c r="J300" s="65">
        <f>J299+J298</f>
        <v>575020</v>
      </c>
      <c r="K300" s="65">
        <f>K299+K298</f>
        <v>1799066</v>
      </c>
      <c r="L300" s="65">
        <f>L299+L298</f>
        <v>1201847</v>
      </c>
      <c r="M300" s="65">
        <f>M299+M298</f>
        <v>2987760</v>
      </c>
      <c r="N300" s="65">
        <f>SUM(J300:M300)</f>
        <v>6563693</v>
      </c>
      <c r="O300" s="65">
        <f>O299+O298</f>
        <v>1049000</v>
      </c>
      <c r="P300" s="65">
        <f>P299+P298</f>
        <v>208700</v>
      </c>
      <c r="Q300" s="65">
        <f>Q299+Q298</f>
        <v>328700</v>
      </c>
      <c r="R300" s="65">
        <f>R299+R298</f>
        <v>3312770</v>
      </c>
      <c r="S300" s="65">
        <f>S299+S298</f>
        <v>1167320</v>
      </c>
      <c r="T300" s="65">
        <f>SUM(O300:S300)</f>
        <v>6066490</v>
      </c>
      <c r="U300" s="65">
        <f>T300+N300+I300+D301</f>
        <v>20060920</v>
      </c>
      <c r="V300" s="65">
        <f>V299+V298</f>
        <v>681400</v>
      </c>
      <c r="W300" s="65">
        <f>W299+W298</f>
        <v>5000</v>
      </c>
      <c r="X300" s="65">
        <f>X299+X298</f>
        <v>236300</v>
      </c>
      <c r="Y300" s="65">
        <f>Y299+Y298</f>
        <v>385559</v>
      </c>
      <c r="Z300" s="65">
        <f>SUM(V300:Y300)</f>
        <v>1308259</v>
      </c>
      <c r="AA300" s="65">
        <f>AA299+AA298</f>
        <v>0</v>
      </c>
      <c r="AB300" s="65">
        <f>AB299+AB298</f>
        <v>0</v>
      </c>
      <c r="AC300" s="65">
        <f>AC299+AC298</f>
        <v>0</v>
      </c>
      <c r="AD300" s="65">
        <f>AD299+AD298</f>
        <v>0</v>
      </c>
      <c r="AE300" s="65">
        <f>SUM(AA300:AD300)</f>
        <v>0</v>
      </c>
      <c r="AF300" s="65">
        <f>AF299+AF298</f>
        <v>0</v>
      </c>
      <c r="AG300" s="65">
        <f>AG299+AG298</f>
        <v>0</v>
      </c>
      <c r="AH300" s="65">
        <f>AH299+AH298</f>
        <v>0</v>
      </c>
      <c r="AI300" s="65">
        <f>AI299+AI298</f>
        <v>0</v>
      </c>
      <c r="AJ300" s="65">
        <f>AJ299+AJ298</f>
        <v>0</v>
      </c>
      <c r="AK300" s="65">
        <f>SUM(AF300:AJ300)</f>
        <v>0</v>
      </c>
      <c r="AL300" s="80">
        <f>AK300+AE300+Z300</f>
        <v>1308259</v>
      </c>
      <c r="AN300" s="46">
        <f t="shared" si="177"/>
        <v>0</v>
      </c>
      <c r="AO300" s="46">
        <f t="shared" si="178"/>
        <v>0</v>
      </c>
    </row>
    <row r="301" spans="1:41" s="23" customFormat="1" ht="16" thickBot="1" x14ac:dyDescent="0.35">
      <c r="A301" s="158"/>
      <c r="B301" s="2" t="s">
        <v>8</v>
      </c>
      <c r="C301" s="65">
        <f>C7+C13+C19+C25+C37+C49+C55+C67+C73+C79+C115+C121+C127+C133+C139+C151+C163+C169+C175+C181+C187+C193+C199+C205+C211+C235+C241+C247+C295+C259+C253+C85+C91+C97+C157+C103+C109+C229+C223+C61+C43+C289+C283+C277+C271+C265+C217+C145+C31</f>
        <v>3594640</v>
      </c>
      <c r="D301" s="65">
        <f>D7+D13+D19+D25+D37+D49+D55+D67+D73+D79+D115+D121+D127+D133+D139+D151+D163+D169+D175+D181+D187+D193+D199+D205+D211+D235+D241+D247+D295+D259+D253+D85+D91+D97+D157+D103+D109+D229+D223+D61+D43+D289+D283+D277+D271+D265+D217+D145+D31</f>
        <v>3588547</v>
      </c>
      <c r="E301" s="65">
        <f>E300-E297</f>
        <v>0</v>
      </c>
      <c r="F301" s="65">
        <f>E301+F300-F297</f>
        <v>0</v>
      </c>
      <c r="G301" s="65">
        <f>F301+G300-G297</f>
        <v>0</v>
      </c>
      <c r="H301" s="65">
        <f>G301+H300-H297</f>
        <v>0</v>
      </c>
      <c r="I301" s="65">
        <f>I300-I297</f>
        <v>0</v>
      </c>
      <c r="J301" s="65">
        <f>I301+J300-J297</f>
        <v>0</v>
      </c>
      <c r="K301" s="65">
        <f>J301+K300-K297</f>
        <v>667496</v>
      </c>
      <c r="L301" s="65">
        <f>K301+L300-L297</f>
        <v>590782</v>
      </c>
      <c r="M301" s="65">
        <f>L301+M300-M297</f>
        <v>2799143</v>
      </c>
      <c r="N301" s="65">
        <f>I301+N300-N297</f>
        <v>2799143</v>
      </c>
      <c r="O301" s="65">
        <f>N301+O300-O297</f>
        <v>2673516</v>
      </c>
      <c r="P301" s="64">
        <f>O301+P300-P297</f>
        <v>1767285</v>
      </c>
      <c r="Q301" s="64">
        <f>P301+Q300-Q297</f>
        <v>855738</v>
      </c>
      <c r="R301" s="64">
        <f>Q301+R300-R297</f>
        <v>3028218</v>
      </c>
      <c r="S301" s="64">
        <f>R301+S300-S297</f>
        <v>3451724</v>
      </c>
      <c r="T301" s="65">
        <f>N301+T300-T297</f>
        <v>3451724</v>
      </c>
      <c r="U301" s="65">
        <f>U300-U297</f>
        <v>3451724</v>
      </c>
      <c r="V301" s="79">
        <f>U301+V300-V297</f>
        <v>3503290</v>
      </c>
      <c r="W301" s="79">
        <f>V301+W300-W297</f>
        <v>2936732</v>
      </c>
      <c r="X301" s="79">
        <f>W301+X300-X297</f>
        <v>2485397</v>
      </c>
      <c r="Y301" s="79">
        <f>W301+Y300-Y297</f>
        <v>3009392</v>
      </c>
      <c r="Z301" s="77">
        <f>T301+Z300-Z297</f>
        <v>2558057</v>
      </c>
      <c r="AA301" s="79">
        <f>Z301+AA300-AA297</f>
        <v>2193451</v>
      </c>
      <c r="AB301" s="79">
        <f>AA301+AB300-AB297</f>
        <v>1898445</v>
      </c>
      <c r="AC301" s="79">
        <f>AB301+AC300-AC297</f>
        <v>1529675</v>
      </c>
      <c r="AD301" s="79">
        <f>AC301+AD300-AD297</f>
        <v>1452186</v>
      </c>
      <c r="AE301" s="77">
        <f>Z301+AE300-AE297</f>
        <v>1452186</v>
      </c>
      <c r="AF301" s="79">
        <f>AE301+AF300-AF297</f>
        <v>1410232</v>
      </c>
      <c r="AG301" s="79">
        <f>AF301+AG300-AG297</f>
        <v>1397513</v>
      </c>
      <c r="AH301" s="79">
        <f>AG301+AH300-AH297</f>
        <v>1384568</v>
      </c>
      <c r="AI301" s="79">
        <f t="shared" ref="AI301:AJ301" si="203">AH301+AI300-AI297</f>
        <v>1373986</v>
      </c>
      <c r="AJ301" s="79">
        <f t="shared" si="203"/>
        <v>1373304</v>
      </c>
      <c r="AK301" s="77">
        <f>AE301+AK300-AK297</f>
        <v>1373304</v>
      </c>
      <c r="AL301" s="80">
        <f>T301+AL300-AL297</f>
        <v>1373304</v>
      </c>
      <c r="AN301" s="46">
        <f t="shared" si="177"/>
        <v>0</v>
      </c>
      <c r="AO301" s="46">
        <f t="shared" si="178"/>
        <v>0</v>
      </c>
    </row>
    <row r="302" spans="1:41" s="34" customFormat="1" ht="16" thickBot="1" x14ac:dyDescent="0.35">
      <c r="A302" s="157" t="s">
        <v>31</v>
      </c>
      <c r="B302" s="71" t="s">
        <v>5</v>
      </c>
      <c r="C302" s="72"/>
      <c r="D302" s="72"/>
      <c r="E302" s="72">
        <f>E3*16+E9*32+E15*16+E21*16+E33*32+E45*32+E51*64+E63*64+E69*32+E75*64+E111*8+E117*8+E123*8+E129*32+E135*16+E147*32+E159*32+E165*64+E171*64+E177*64+E183*128+E189*128+E195*128+E201*256+E207*256+E231*72+E237*72+E243*144+E249*144+E255*288+E291*64+E81*16+E87*32+E93*64+E153*32+E99*64+E105*128+E213*64+E219*128+E225*256+E57*64+E39*32+E27*16+E141*16+E285*32+E279*256+E273*288+E267*144+E261*288</f>
        <v>0</v>
      </c>
      <c r="F302" s="72">
        <f>F3*16+F9*32+F15*16+F21*16+F33*32+F45*32+F51*64+F63*64+F69*32+F75*64+F111*8+F117*8+F123*8+F129*32+F135*16+F147*32+F159*32+F165*64+F171*64+F177*64+F183*128+F189*128+F195*128+F201*256+F207*256+F231*72+F237*72+F243*144+F249*144+F255*288+F291*64+F81*16+F87*32+F93*64+F153*32+F99*64+F105*128+F213*64+F219*128+F225*256+F57*64+F39*32+F27*16+F141*16+F285*32+F279*256+F273*288+F267*144+F261*288</f>
        <v>44965040</v>
      </c>
      <c r="G302" s="72">
        <f>G3*16+G9*32+G15*16+G21*16+G33*32+G45*32+G51*64+G63*64+G69*32+G75*64+G111*8+G117*8+G123*8+G129*32+G135*16+G147*32+G159*32+G165*64+G171*64+G177*64+G183*128+G189*128+G195*128+G201*256+G207*256+G231*72+G237*72+G243*144+G249*144+G255*288+G291*64+G81*16+G87*32+G93*64+G153*32+G99*64+G105*128+G213*64+G219*128+G225*256+G57*64+G39*32+G27*16+G141*16+G285*32+G279*256+G273*288+G267*144+G261*288</f>
        <v>42786168</v>
      </c>
      <c r="H302" s="72">
        <f>H3*16+H9*32+H15*16+H21*16+H33*32+H45*32+H51*64+H63*64+H69*32+H75*64+H111*8+H117*8+H123*8+H129*32+H135*16+H147*32+H159*32+H165*64+H171*64+H177*64+H183*128+H189*128+H195*128+H201*256+H207*256+H231*72+H237*72+H243*144+H249*144+H255*288+H291*64+H81*16+H87*32+H93*64+H153*32+H99*64+H105*128+H213*64+H219*128+H225*256+H57*64+H39*32+H27*16+H141*16+H285*32+H279*256+H273*288+H267*144+H261*288</f>
        <v>49029960</v>
      </c>
      <c r="I302" s="65">
        <f>SUM(E302:H302)</f>
        <v>136781168</v>
      </c>
      <c r="J302" s="72">
        <f>J3*16+J9*32+J15*16+J21*16+J33*32+J45*32+J51*64+J63*64+J69*32+J75*64+J111*8+J117*8+J123*8+J129*32+J135*16+J147*32+J159*32+J165*64+J171*64+J177*64+J183*128+J189*128+J195*128+J201*256+J207*256+J231*72+J237*72+J243*144+J249*144+J255*288+J291*64+J81*16+J87*32+J93*64+J153*32+J99*64+J105*128+J213*64+J219*128+J225*256+J57*64+J39*32+J27*16+J141*16+J285*32+J279*256+J273*288+J267*144+J261*288</f>
        <v>16910288</v>
      </c>
      <c r="K302" s="72">
        <f>K3*16+K9*32+K15*16+K21*16+K33*32+K45*32+K51*64+K63*64+K69*32+K75*64+K111*8+K117*8+K123*8+K129*32+K135*16+K147*32+K159*32+K165*64+K171*64+K177*64+K183*128+K189*128+K195*128+K201*256+K207*256+K231*72+K237*72+K243*144+K249*144+K255*288+K291*64+K81*16+K87*32+K93*64+K153*32+K99*64+K105*128+K213*64+K219*128+K225*256+K57*64+K39*32+K27*16+K141*16+K285*32+K279*256+K273*288+K267*144+K261*288</f>
        <v>38458848</v>
      </c>
      <c r="L302" s="72">
        <f>L3*16+L9*32+L15*16+L21*16+L33*32+L45*32+L51*64+L63*64+L69*32+L75*64+L111*8+L117*8+L123*8+L129*32+L135*16+L147*32+L159*32+L165*64+L171*64+L177*64+L183*128+L189*128+L195*128+L201*256+L207*256+L231*72+L237*72+L243*144+L249*144+L255*288+L291*64+L81*16+L87*32+L93*64+L153*32+L99*64+L105*128+L213*64+L219*128+L225*256+L57*64+L39*32+L27*16+L141*16+L285*32+L279*256+L273*288+L267*144+L261*288</f>
        <v>39339040</v>
      </c>
      <c r="M302" s="72">
        <f>M3*16+M9*32+M15*16+M21*16+M33*32+M45*32+M51*64+M63*64+M69*32+M75*64+M111*8+M117*8+M123*8+M129*32+M135*16+M147*32+M159*32+M165*64+M171*64+M177*64+M183*128+M189*128+M195*128+M201*256+M207*256+M231*72+M237*72+M243*144+M249*144+M255*288+M291*64+M81*16+M87*32+M93*64+M153*32+M99*64+M105*128+M213*64+M219*128+M225*256+M57*64+M39*32+M27*16+M141*16+M285*32+M279*256+M273*288+M267*144+M261*288</f>
        <v>31411592</v>
      </c>
      <c r="N302" s="65">
        <f>SUM(J302:M302)</f>
        <v>126119768</v>
      </c>
      <c r="O302" s="72">
        <f>O3*16+O9*32+O15*16+O21*16+O33*32+O45*32+O51*64+O63*64+O69*32+O75*64+O111*8+O117*8+O123*8+O129*32+O135*16+O147*32+O159*32+O165*64+O171*64+O177*64+O183*128+O189*128+O195*128+O201*256+O207*256+O231*72+O237*72+O243*144+O249*144+O255*288+O291*64+O81*16+O87*32+O93*64+O153*32+O99*64+O105*128+O213*64+O219*128+O225*256+O57*64+O39*32+O27*16+O141*16+O285*32+O279*256+O273*288+O267*144+O261*288</f>
        <v>35002432</v>
      </c>
      <c r="P302" s="72">
        <f>P3*16+P9*32+P15*16+P21*16+P33*32+P45*32+P51*64+P63*64+P69*32+P75*64+P111*8+P117*8+P123*8+P129*32+P135*16+P147*32+P159*32+P165*64+P171*64+P177*64+P183*128+P189*128+P195*128+P201*256+P207*256+P231*72+P237*72+P243*144+P249*144+P255*288+P291*64+P81*16+P87*32+P93*64+P153*32+P99*64+P105*128+P213*64+P219*128+P225*256+P57*64+P39*32+P27*16+P141*16+P285*32+P279*256+P273*288+P267*144+P261*288</f>
        <v>36473296</v>
      </c>
      <c r="Q302" s="72">
        <f>Q3*16+Q9*32+Q15*16+Q21*16+Q33*32+Q45*32+Q51*64+Q63*64+Q69*32+Q75*64+Q111*8+Q117*8+Q123*8+Q129*32+Q135*16+Q147*32+Q159*32+Q165*64+Q171*64+Q177*64+Q183*128+Q189*128+Q195*128+Q201*256+Q207*256+Q231*72+Q237*72+Q243*144+Q249*144+Q255*288+Q291*64+Q81*16+Q87*32+Q93*64+Q153*32+Q99*64+Q105*128+Q213*64+Q219*128+Q225*256+Q57*64+Q39*32+Q27*16+Q141*16+Q285*32+Q279*256+Q273*288+Q267*144+Q261*288</f>
        <v>39104136</v>
      </c>
      <c r="R302" s="72">
        <f>R3*16+R9*32+R15*16+R21*16+R33*32+R45*32+R51*64+R63*64+R69*32+R75*64+R111*8+R117*8+R123*8+R129*32+R135*16+R147*32+R159*32+R165*64+R171*64+R177*64+R183*128+R189*128+R195*128+R201*256+R207*256+R231*72+R237*72+R243*144+R249*144+R255*288+R291*64+R81*16+R87*32+R93*64+R153*32+R99*64+R105*128+R213*64+R219*128+R225*256+R57*64+R39*32+R27*16+R141*16+R285*32+R279*256+R273*288+R267*144+R261*288</f>
        <v>36943568</v>
      </c>
      <c r="S302" s="72">
        <f>S3*16+S9*32+S15*16+S21*16+S33*32+S45*32+S51*64+S63*64+S69*32+S75*64+S111*8+S117*8+S123*8+S129*32+S135*16+S147*32+S159*32+S165*64+S171*64+S177*64+S183*128+S189*128+S195*128+S201*256+S207*256+S231*72+S237*72+S243*144+S249*144+S255*288+S291*64+S81*16+S87*32+S93*64+S153*32+S99*64+S105*128+S213*64+S219*128+S225*256+S57*64+S39*32+S27*16+S141*16+S285*32+S279*256+S273*288+S267*144+S261*288</f>
        <v>26626432</v>
      </c>
      <c r="T302" s="65">
        <f>SUM(O302:S302)</f>
        <v>174149864</v>
      </c>
      <c r="U302" s="65">
        <f>T302+N302+I302+D306</f>
        <v>567107336</v>
      </c>
      <c r="V302" s="72">
        <f>V3*16+V9*32+V15*16+V21*16+V33*32+V45*32+V51*64+V63*64+V69*32+V75*64+V111*8+V117*8+V123*8+V129*32+V135*16+V147*32+V159*32+V165*64+V171*64+V177*64+V183*128+V189*128+V195*128+V201*256+V207*256+V231*72+V237*72+V243*144+V249*144+V255*288+V291*64+V81*16+V87*32+V93*64+V153*32+V99*64+V105*128+V213*64+V219*128+V225*256+V57*64+V39*32+V27*16+V141*16+V285*32+V279*256+V273*288+V267*144+V261*288</f>
        <v>20987112</v>
      </c>
      <c r="W302" s="72">
        <f>W3*16+W9*32+W15*16+W21*16+W33*32+W45*32+W51*64+W63*64+W69*32+W75*64+W111*8+W117*8+W123*8+W129*32+W135*16+W147*32+W159*32+W165*64+W171*64+W177*64+W183*128+W189*128+W195*128+W201*256+W207*256+W231*72+W237*72+W243*144+W249*144+W255*288+W291*64+W81*16+W87*32+W93*64+W153*32+W99*64+W105*128+W213*64+W219*128+W225*256+W57*64+W39*32+W27*16+W141*16+W285*32+W279*256+W273*288+W267*144+W261*288</f>
        <v>18834344</v>
      </c>
      <c r="X302" s="72">
        <f>X3*16+X9*32+X15*16+X21*16+X33*32+X45*32+X51*64+X63*64+X69*32+X75*64+X111*8+X117*8+X123*8+X129*32+X135*16+X147*32+X159*32+X165*64+X171*64+X177*64+X183*128+X189*128+X195*128+X201*256+X207*256+X231*72+X237*72+X243*144+X249*144+X255*288+X291*64+X81*16+X87*32+X93*64+X153*32+X99*64+X105*128+X213*64+X219*128+X225*256+X57*64+X39*32+X27*16+X141*16+X285*32+X279*256+X273*288+X267*144+X261*288</f>
        <v>21576864</v>
      </c>
      <c r="Y302" s="72">
        <f>Y3*16+Y9*32+Y15*16+Y21*16+Y33*32+Y45*32+Y51*64+Y63*64+Y69*32+Y75*64+Y111*8+Y117*8+Y123*8+Y129*32+Y135*16+Y147*32+Y159*32+Y165*64+Y171*64+Y177*64+Y183*128+Y189*128+Y195*128+Y201*256+Y207*256+Y231*72+Y237*72+Y243*144+Y249*144+Y255*288+Y291*64+Y81*16+Y87*32+Y93*64+Y153*32+Y99*64+Y105*128+Y213*64+Y219*128+Y225*256+Y57*64+Y39*32+Y27*16+Y141*16+Y285*32+Y279*256+Y273*288+Y267*144+Y261*288</f>
        <v>12846496</v>
      </c>
      <c r="Z302" s="65">
        <f>SUM(V302:Y302)</f>
        <v>74244816</v>
      </c>
      <c r="AA302" s="72">
        <f>AA3*16+AA9*32+AA15*16+AA21*16+AA33*32+AA45*32+AA51*64+AA63*64+AA69*32+AA75*64+AA111*8+AA117*8+AA123*8+AA129*32+AA135*16+AA147*32+AA159*32+AA165*64+AA171*64+AA177*64+AA183*128+AA189*128+AA195*128+AA201*256+AA207*256+AA231*72+AA237*72+AA243*144+AA249*144+AA255*288+AA291*64+AA81*16+AA87*32+AA93*64+AA153*32+AA99*64+AA105*128+AA213*64+AA219*128+AA225*256+AA57*64+AA39*32+AA27*16+AA141*16+AA285*32+AA279*256+AA273*288+AA267*144+AA261*288</f>
        <v>11365480</v>
      </c>
      <c r="AB302" s="72">
        <f>AB3*16+AB9*32+AB15*16+AB21*16+AB33*32+AB45*32+AB51*64+AB63*64+AB69*32+AB75*64+AB111*8+AB117*8+AB123*8+AB129*32+AB135*16+AB147*32+AB159*32+AB165*64+AB171*64+AB177*64+AB183*128+AB189*128+AB195*128+AB201*256+AB207*256+AB231*72+AB237*72+AB243*144+AB249*144+AB255*288+AB291*64+AB81*16+AB87*32+AB93*64+AB153*32+AB99*64+AB105*128+AB213*64+AB219*128+AB225*256+AB57*64+AB39*32+AB27*16+AB141*16+AB285*32+AB279*256+AB273*288+AB267*144+AB261*288</f>
        <v>9868584</v>
      </c>
      <c r="AC302" s="72">
        <f>AC3*16+AC9*32+AC15*16+AC21*16+AC33*32+AC45*32+AC51*64+AC63*64+AC69*32+AC75*64+AC111*8+AC117*8+AC123*8+AC129*32+AC135*16+AC147*32+AC159*32+AC165*64+AC171*64+AC177*64+AC183*128+AC189*128+AC195*128+AC201*256+AC207*256+AC231*72+AC237*72+AC243*144+AC249*144+AC255*288+AC291*64+AC81*16+AC87*32+AC93*64+AC153*32+AC99*64+AC105*128+AC213*64+AC219*128+AC225*256+AC57*64+AC39*32+AC27*16+AC141*16+AC285*32+AC279*256+AC273*288+AC267*144+AC261*288</f>
        <v>11391792</v>
      </c>
      <c r="AD302" s="72">
        <f>AD3*16+AD9*32+AD15*16+AD21*16+AD33*32+AD45*32+AD51*64+AD63*64+AD69*32+AD75*64+AD111*8+AD117*8+AD123*8+AD129*32+AD135*16+AD147*32+AD159*32+AD165*64+AD171*64+AD177*64+AD183*128+AD189*128+AD195*128+AD201*256+AD207*256+AD231*72+AD237*72+AD243*144+AD249*144+AD255*288+AD291*64+AD81*16+AD87*32+AD93*64+AD153*32+AD99*64+AD105*128+AD213*64+AD219*128+AD225*256+AD57*64+AD39*32+AD27*16+AD141*16+AD285*32+AD279*256+AD273*288+AD267*144+AD261*288</f>
        <v>5969392</v>
      </c>
      <c r="AE302" s="65">
        <f>SUM(AA302:AD302)</f>
        <v>38595248</v>
      </c>
      <c r="AF302" s="72">
        <f>AF3*16+AF9*32+AF15*16+AF21*16+AF33*32+AF45*32+AF51*64+AF63*64+AF69*32+AF75*64+AF111*8+AF117*8+AF123*8+AF129*32+AF135*16+AF147*32+AF159*32+AF165*64+AF171*64+AF177*64+AF183*128+AF189*128+AF195*128+AF201*256+AF207*256+AF231*72+AF237*72+AF243*144+AF249*144+AF255*288+AF291*64+AF81*16+AF87*32+AF93*64+AF153*32+AF99*64+AF105*128+AF213*64+AF219*128+AF225*256+AF57*64+AF39*32+AF27*16+AF141*16+AF285*32+AF279*256+AF273*288+AF267*144+AF261*288</f>
        <v>1718560</v>
      </c>
      <c r="AG302" s="72">
        <f>AG3*16+AG9*32+AG15*16+AG21*16+AG33*32+AG45*32+AG51*64+AG63*64+AG69*32+AG75*64+AG111*8+AG117*8+AG123*8+AG129*32+AG135*16+AG147*32+AG159*32+AG165*64+AG171*64+AG177*64+AG183*128+AG189*128+AG195*128+AG201*256+AG207*256+AG231*72+AG237*72+AG243*144+AG249*144+AG255*288+AG291*64+AG81*16+AG87*32+AG93*64+AG153*32+AG99*64+AG105*128+AG213*64+AG219*128+AG225*256+AG57*64+AG39*32+AG27*16+AG141*16+AG285*32+AG279*256+AG273*288+AG267*144+AG261*288</f>
        <v>634752</v>
      </c>
      <c r="AH302" s="72">
        <f>AH3*16+AH9*32+AH15*16+AH21*16+AH33*32+AH45*32+AH51*64+AH63*64+AH69*32+AH75*64+AH111*8+AH117*8+AH123*8+AH129*32+AH135*16+AH147*32+AH159*32+AH165*64+AH171*64+AH177*64+AH183*128+AH189*128+AH195*128+AH201*256+AH207*256+AH231*72+AH237*72+AH243*144+AH249*144+AH255*288+AH291*64+AH81*16+AH87*32+AH93*64+AH153*32+AH99*64+AH105*128+AH213*64+AH219*128+AH225*256+AH57*64+AH39*32+AH27*16+AH141*16+AH285*32+AH279*256+AH273*288+AH267*144+AH261*288</f>
        <v>648608</v>
      </c>
      <c r="AI302" s="72">
        <f>AI3*16+AI9*32+AI15*16+AI21*16+AI33*32+AI45*32+AI51*64+AI63*64+AI69*32+AI75*64+AI111*8+AI117*8+AI123*8+AI129*32+AI135*16+AI147*32+AI159*32+AI165*64+AI171*64+AI177*64+AI183*128+AI189*128+AI195*128+AI201*256+AI207*256+AI231*72+AI237*72+AI243*144+AI249*144+AI255*288+AI291*64+AI81*16+AI87*32+AI93*64+AI153*32+AI99*64+AI105*128+AI213*64+AI219*128+AI225*256+AI57*64+AI39*32+AI27*16+AI141*16+AI285*32+AI279*256+AI273*288+AI267*144+AI261*288</f>
        <v>584864</v>
      </c>
      <c r="AJ302" s="72">
        <f>AJ3*16+AJ9*32+AJ15*16+AJ21*16+AJ33*32+AJ45*32+AJ51*64+AJ63*64+AJ69*32+AJ75*64+AJ111*8+AJ117*8+AJ123*8+AJ129*32+AJ135*16+AJ147*32+AJ159*32+AJ165*64+AJ171*64+AJ177*64+AJ183*128+AJ189*128+AJ195*128+AJ201*256+AJ207*256+AJ231*72+AJ237*72+AJ243*144+AJ249*144+AJ255*288+AJ291*64+AJ81*16+AJ87*32+AJ93*64+AJ153*32+AJ99*64+AJ105*128+AJ213*64+AJ219*128+AJ225*256+AJ57*64+AJ39*32+AJ27*16+AJ141*16+AJ285*32+AJ279*256+AJ273*288+AJ267*144+AJ261*288</f>
        <v>43456</v>
      </c>
      <c r="AK302" s="65">
        <f>SUM(AF302:AJ302)</f>
        <v>3630240</v>
      </c>
      <c r="AL302" s="80">
        <f>AK302+AE302+Z302</f>
        <v>116470304</v>
      </c>
      <c r="AN302" s="46">
        <f t="shared" si="177"/>
        <v>0</v>
      </c>
      <c r="AO302" s="46">
        <f t="shared" si="178"/>
        <v>0</v>
      </c>
    </row>
    <row r="303" spans="1:41" s="34" customFormat="1" ht="16" thickBot="1" x14ac:dyDescent="0.35">
      <c r="A303" s="157"/>
      <c r="B303" s="71" t="s">
        <v>6</v>
      </c>
      <c r="C303" s="72"/>
      <c r="D303" s="72"/>
      <c r="E303" s="72">
        <f>E4*16+E10*32+E16*16+E22*16+E34*32+E46*32+E52*64+E64*64+E70*32+E76*64+E112*8+E118*8+E124*8+E130*32+E136*16+E148*32+E160*32+E166*64+E172*64+E178*64+E184*128+E190*128+E196*128+E202*256+E208*256+E232*72+E238*72+E244*144+E250*144+E256*288+E292*64+E82*16+E88*32+E94*64+E154*32+E100*64+E106*128+E214*64+E220*128+E226*256+E58*64+E40*32+E28*16+E142*16+E286*32+E280*256+E274*288+E268*144+E262*288</f>
        <v>0</v>
      </c>
      <c r="F303" s="72">
        <f>F4*16+F10*32+F16*16+F22*16+F34*32+F46*32+F52*64+F64*64+F70*32+F76*64+F112*8+F118*8+F124*8+F130*32+F136*16+F148*32+F160*32+F166*64+F172*64+F178*64+F184*128+F190*128+F196*128+F202*256+F208*256+F232*72+F238*72+F244*144+F250*144+F256*288+F292*64+F82*16+F88*32+F94*64+F154*32+F100*64+F106*128+F214*64+F220*128+F226*256+F58*64+F40*32+F28*16+F142*16+F286*32+F280*256+F274*288+F268*144+F262*288</f>
        <v>44965040</v>
      </c>
      <c r="G303" s="72">
        <f>G4*16+G10*32+G16*16+G22*16+G34*32+G46*32+G52*64+G64*64+G70*32+G76*64+G112*8+G118*8+G124*8+G130*32+G136*16+G148*32+G160*32+G166*64+G172*64+G178*64+G184*128+G190*128+G196*128+G202*256+G208*256+G232*72+G238*72+G244*144+G250*144+G256*288+G292*64+G82*16+G88*32+G94*64+G154*32+G100*64+G106*128+G214*64+G220*128+G226*256+G58*64+G40*32+G28*16+G142*16+G286*32+G280*256+G274*288+G268*144+G262*288</f>
        <v>42786168</v>
      </c>
      <c r="H303" s="72">
        <f>H4*16+H10*32+H16*16+H22*16+H34*32+H46*32+H52*64+H64*64+H70*32+H76*64+H112*8+H118*8+H124*8+H130*32+H136*16+H148*32+H160*32+H166*64+H172*64+H178*64+H184*128+H190*128+H196*128+H202*256+H208*256+H232*72+H238*72+H244*144+H250*144+H256*288+H292*64+H82*16+H88*32+H94*64+H154*32+H100*64+H106*128+H214*64+H220*128+H226*256+H58*64+H40*32+H28*16+H142*16+H286*32+H280*256+H274*288+H268*144+H262*288</f>
        <v>49029960</v>
      </c>
      <c r="I303" s="65">
        <f>SUM(E303:H303)</f>
        <v>136781168</v>
      </c>
      <c r="J303" s="72">
        <f>J4*16+J10*32+J16*16+J22*16+J34*32+J46*32+J52*64+J64*64+J70*32+J76*64+J112*8+J118*8+J124*8+J130*32+J136*16+J148*32+J160*32+J166*64+J172*64+J178*64+J184*128+J190*128+J196*128+J202*256+J208*256+J232*72+J238*72+J244*144+J250*144+J256*288+J292*64+J82*16+J88*32+J94*64+J154*32+J100*64+J106*128+J214*64+J220*128+J226*256+J58*64+J40*32+J28*16+J142*16+J286*32+J280*256+J274*288+J268*144+J262*288</f>
        <v>16910288</v>
      </c>
      <c r="K303" s="72">
        <f>K4*16+K10*32+K16*16+K22*16+K34*32+K46*32+K52*64+K64*64+K70*32+K76*64+K112*8+K118*8+K124*8+K130*32+K136*16+K148*32+K160*32+K166*64+K172*64+K178*64+K184*128+K190*128+K196*128+K202*256+K208*256+K232*72+K238*72+K244*144+K250*144+K256*288+K292*64+K82*16+K88*32+K94*64+K154*32+K100*64+K106*128+K214*64+K220*128+K226*256+K58*64+K40*32+K28*16+K142*16+K286*32+K280*256+K274*288+K268*144+K262*288</f>
        <v>21500976</v>
      </c>
      <c r="L303" s="72">
        <f>L4*16+L10*32+L16*16+L22*16+L34*32+L46*32+L52*64+L64*64+L70*32+L76*64+L112*8+L118*8+L124*8+L130*32+L136*16+L148*32+L160*32+L166*64+L172*64+L178*64+L184*128+L190*128+L196*128+L202*256+L208*256+L232*72+L238*72+L244*144+L250*144+L256*288+L292*64+L82*16+L88*32+L94*64+L154*32+L100*64+L106*128+L214*64+L220*128+L226*256+L58*64+L40*32+L28*16+L142*16+L286*32+L280*256+L274*288+L268*144+L262*288</f>
        <v>42332704</v>
      </c>
      <c r="M303" s="72">
        <f>M4*16+M10*32+M16*16+M22*16+M34*32+M46*32+M52*64+M64*64+M70*32+M76*64+M112*8+M118*8+M124*8+M130*32+M136*16+M148*32+M160*32+M166*64+M172*64+M178*64+M184*128+M190*128+M196*128+M202*256+M208*256+M232*72+M238*72+M244*144+M250*144+M256*288+M292*64+M82*16+M88*32+M94*64+M154*32+M100*64+M106*128+M214*64+M220*128+M226*256+M58*64+M40*32+M28*16+M142*16+M286*32+M280*256+M274*288+M268*144+M262*288</f>
        <v>105009600</v>
      </c>
      <c r="N303" s="65">
        <f>SUM(J303:M303)</f>
        <v>185753568</v>
      </c>
      <c r="O303" s="72">
        <f>O4*16+O10*32+O16*16+O22*16+O34*32+O46*32+O52*64+O64*64+O70*32+O76*64+O112*8+O118*8+O124*8+O130*32+O136*16+O148*32+O160*32+O166*64+O172*64+O178*64+O184*128+O190*128+O196*128+O202*256+O208*256+O232*72+O238*72+O244*144+O250*144+O256*288+O292*64+O82*16+O88*32+O94*64+O154*32+O100*64+O106*128+O214*64+O220*128+O226*256+O58*64+O40*32+O28*16+O142*16+O286*32+O280*256+O274*288+O268*144+O262*288</f>
        <v>27760000</v>
      </c>
      <c r="P303" s="72">
        <f>P4*16+P10*32+P16*16+P22*16+P34*32+P46*32+P52*64+P64*64+P70*32+P76*64+P112*8+P118*8+P124*8+P130*32+P136*16+P148*32+P160*32+P166*64+P172*64+P178*64+P184*128+P190*128+P196*128+P202*256+P208*256+P232*72+P238*72+P244*144+P250*144+P256*288+P292*64+P82*16+P88*32+P94*64+P154*32+P100*64+P106*128+P214*64+P220*128+P226*256+P58*64+P40*32+P28*16+P142*16+P286*32+P280*256+P274*288+P268*144+P262*288</f>
        <v>4275200</v>
      </c>
      <c r="Q303" s="72">
        <f>Q4*16+Q10*32+Q16*16+Q22*16+Q34*32+Q46*32+Q52*64+Q64*64+Q70*32+Q76*64+Q112*8+Q118*8+Q124*8+Q130*32+Q136*16+Q148*32+Q160*32+Q166*64+Q172*64+Q178*64+Q184*128+Q190*128+Q196*128+Q202*256+Q208*256+Q232*72+Q238*72+Q244*144+Q250*144+Q256*288+Q292*64+Q82*16+Q88*32+Q94*64+Q154*32+Q100*64+Q106*128+Q214*64+Q220*128+Q226*256+Q58*64+Q40*32+Q28*16+Q142*16+Q286*32+Q280*256+Q274*288+Q268*144+Q262*288</f>
        <v>8809600</v>
      </c>
      <c r="R303" s="72">
        <f>R4*16+R10*32+R16*16+R22*16+R34*32+R46*32+R52*64+R64*64+R70*32+R76*64+R112*8+R118*8+R124*8+R130*32+R136*16+R148*32+R160*32+R166*64+R172*64+R178*64+R184*128+R190*128+R196*128+R202*256+R208*256+R232*72+R238*72+R244*144+R250*144+R256*288+R292*64+R82*16+R88*32+R94*64+R154*32+R100*64+R106*128+R214*64+R220*128+R226*256+R58*64+R40*32+R28*16+R142*16+R286*32+R280*256+R274*288+R268*144+R262*288</f>
        <v>104314000</v>
      </c>
      <c r="S303" s="72">
        <f>S4*16+S10*32+S16*16+S22*16+S34*32+S46*32+S52*64+S64*64+S70*32+S76*64+S112*8+S118*8+S124*8+S130*32+S136*16+S148*32+S160*32+S166*64+S172*64+S178*64+S184*128+S190*128+S196*128+S202*256+S208*256+S232*72+S238*72+S244*144+S250*144+S256*288+S292*64+S82*16+S88*32+S94*64+S154*32+S100*64+S106*128+S214*64+S220*128+S226*256+S58*64+S40*32+S28*16+S142*16+S286*32+S280*256+S274*288+S268*144+S262*288</f>
        <v>38559360</v>
      </c>
      <c r="T303" s="65">
        <f>SUM(O303:S303)</f>
        <v>183718160</v>
      </c>
      <c r="U303" s="65"/>
      <c r="V303" s="72">
        <f>V4*16+V10*32+V16*16+V22*16+V34*32+V46*32+V52*64+V64*64+V70*32+V76*64+V112*8+V118*8+V124*8+V130*32+V136*16+V148*32+V160*32+V166*64+V172*64+V178*64+V184*128+V190*128+V196*128+V202*256+V208*256+V232*72+V238*72+V244*144+V250*144+V256*288+V292*64+V82*16+V88*32+V94*64+V154*32+V100*64+V106*128+V214*64+V220*128+V226*256+V58*64+V40*32+V28*16+V142*16+V286*32+V280*256+V274*288+V268*144+V262*288</f>
        <v>17331200</v>
      </c>
      <c r="W303" s="72">
        <f>W4*16+W10*32+W16*16+W22*16+W34*32+W46*32+W52*64+W64*64+W70*32+W76*64+W112*8+W118*8+W124*8+W130*32+W136*16+W148*32+W160*32+W166*64+W172*64+W178*64+W184*128+W190*128+W196*128+W202*256+W208*256+W232*72+W238*72+W244*144+W250*144+W256*288+W292*64+W82*16+W88*32+W94*64+W154*32+W100*64+W106*128+W214*64+W220*128+W226*256+W58*64+W40*32+W28*16+W142*16+W286*32+W280*256+W274*288+W268*144+W262*288</f>
        <v>704000</v>
      </c>
      <c r="X303" s="72">
        <f>X4*16+X10*32+X16*16+X22*16+X34*32+X46*32+X52*64+X64*64+X70*32+X76*64+X112*8+X118*8+X124*8+X130*32+X136*16+X148*32+X160*32+X166*64+X172*64+X178*64+X184*128+X190*128+X196*128+X202*256+X208*256+X232*72+X238*72+X244*144+X250*144+X256*288+X292*64+X82*16+X88*32+X94*64+X154*32+X100*64+X106*128+X214*64+X220*128+X226*256+X58*64+X40*32+X28*16+X142*16+X286*32+X280*256+X274*288+X268*144+X262*288</f>
        <v>21387200</v>
      </c>
      <c r="Y303" s="72">
        <f>Y4*16+Y10*32+Y16*16+Y22*16+Y34*32+Y46*32+Y52*64+Y64*64+Y70*32+Y76*64+Y112*8+Y118*8+Y124*8+Y130*32+Y136*16+Y148*32+Y160*32+Y166*64+Y172*64+Y178*64+Y184*128+Y190*128+Y196*128+Y202*256+Y208*256+Y232*72+Y238*72+Y244*144+Y250*144+Y256*288+Y292*64+Y82*16+Y88*32+Y94*64+Y154*32+Y100*64+Y106*128+Y214*64+Y220*128+Y226*256+Y58*64+Y40*32+Y28*16+Y142*16+Y286*32+Y280*256+Y274*288+Y268*144+Y262*288</f>
        <v>0</v>
      </c>
      <c r="Z303" s="65">
        <f>SUM(V303:Y303)</f>
        <v>39422400</v>
      </c>
      <c r="AA303" s="72">
        <f>AA4*16+AA10*32+AA16*16+AA22*16+AA34*32+AA46*32+AA52*64+AA64*64+AA70*32+AA76*64+AA112*8+AA118*8+AA124*8+AA130*32+AA136*16+AA148*32+AA160*32+AA166*64+AA172*64+AA178*64+AA184*128+AA190*128+AA196*128+AA202*256+AA208*256+AA232*72+AA238*72+AA244*144+AA250*144+AA256*288+AA292*64+AA82*16+AA88*32+AA94*64+AA154*32+AA100*64+AA106*128+AA214*64+AA220*128+AA226*256+AA58*64+AA40*32+AA28*16+AA142*16+AA286*32+AA280*256+AA274*288+AA268*144+AA262*288</f>
        <v>0</v>
      </c>
      <c r="AB303" s="72">
        <f>AB4*16+AB10*32+AB16*16+AB22*16+AB34*32+AB46*32+AB52*64+AB64*64+AB70*32+AB76*64+AB112*8+AB118*8+AB124*8+AB130*32+AB136*16+AB148*32+AB160*32+AB166*64+AB172*64+AB178*64+AB184*128+AB190*128+AB196*128+AB202*256+AB208*256+AB232*72+AB238*72+AB244*144+AB250*144+AB256*288+AB292*64+AB82*16+AB88*32+AB94*64+AB154*32+AB100*64+AB106*128+AB214*64+AB220*128+AB226*256+AB58*64+AB40*32+AB28*16+AB142*16+AB286*32+AB280*256+AB274*288+AB268*144+AB262*288</f>
        <v>0</v>
      </c>
      <c r="AC303" s="72">
        <f>AC4*16+AC10*32+AC16*16+AC22*16+AC34*32+AC46*32+AC52*64+AC64*64+AC70*32+AC76*64+AC112*8+AC118*8+AC124*8+AC130*32+AC136*16+AC148*32+AC160*32+AC166*64+AC172*64+AC178*64+AC184*128+AC190*128+AC196*128+AC202*256+AC208*256+AC232*72+AC238*72+AC244*144+AC250*144+AC256*288+AC292*64+AC82*16+AC88*32+AC94*64+AC154*32+AC100*64+AC106*128+AC214*64+AC220*128+AC226*256+AC58*64+AC40*32+AC28*16+AC142*16+AC286*32+AC280*256+AC274*288+AC268*144+AC262*288</f>
        <v>0</v>
      </c>
      <c r="AD303" s="72">
        <f>AD4*16+AD10*32+AD16*16+AD22*16+AD34*32+AD46*32+AD52*64+AD64*64+AD70*32+AD76*64+AD112*8+AD118*8+AD124*8+AD130*32+AD136*16+AD148*32+AD160*32+AD166*64+AD172*64+AD178*64+AD184*128+AD190*128+AD196*128+AD202*256+AD208*256+AD232*72+AD238*72+AD244*144+AD250*144+AD256*288+AD292*64+AD82*16+AD88*32+AD94*64+AD154*32+AD100*64+AD106*128+AD214*64+AD220*128+AD226*256+AD58*64+AD40*32+AD28*16+AD142*16+AD286*32+AD280*256+AD274*288+AD268*144+AD262*288</f>
        <v>0</v>
      </c>
      <c r="AE303" s="65">
        <f>SUM(AA303:AD303)</f>
        <v>0</v>
      </c>
      <c r="AF303" s="72">
        <f>AF4*16+AF10*32+AF16*16+AF22*16+AF34*32+AF46*32+AF52*64+AF64*64+AF70*32+AF76*64+AF112*8+AF118*8+AF124*8+AF130*32+AF136*16+AF148*32+AF160*32+AF166*64+AF172*64+AF178*64+AF184*128+AF190*128+AF196*128+AF202*256+AF208*256+AF232*72+AF238*72+AF244*144+AF250*144+AF256*288+AF292*64+AF82*16+AF88*32+AF94*64+AF154*32+AF100*64+AF106*128+AF214*64+AF220*128+AF226*256+AF58*64+AF40*32+AF28*16+AF142*16+AF286*32+AF280*256+AF274*288+AF268*144+AF262*288</f>
        <v>0</v>
      </c>
      <c r="AG303" s="72">
        <f>AG4*16+AG10*32+AG16*16+AG22*16+AG34*32+AG46*32+AG52*64+AG64*64+AG70*32+AG76*64+AG112*8+AG118*8+AG124*8+AG130*32+AG136*16+AG148*32+AG160*32+AG166*64+AG172*64+AG178*64+AG184*128+AG190*128+AG196*128+AG202*256+AG208*256+AG232*72+AG238*72+AG244*144+AG250*144+AG256*288+AG292*64+AG82*16+AG88*32+AG94*64+AG154*32+AG100*64+AG106*128+AG214*64+AG220*128+AG226*256+AG58*64+AG40*32+AG28*16+AG142*16+AG286*32+AG280*256+AG274*288+AG268*144+AG262*288</f>
        <v>0</v>
      </c>
      <c r="AH303" s="72">
        <f>AH4*16+AH10*32+AH16*16+AH22*16+AH34*32+AH46*32+AH52*64+AH64*64+AH70*32+AH76*64+AH112*8+AH118*8+AH124*8+AH130*32+AH136*16+AH148*32+AH160*32+AH166*64+AH172*64+AH178*64+AH184*128+AH190*128+AH196*128+AH202*256+AH208*256+AH232*72+AH238*72+AH244*144+AH250*144+AH256*288+AH292*64+AH82*16+AH88*32+AH94*64+AH154*32+AH100*64+AH106*128+AH214*64+AH220*128+AH226*256+AH58*64+AH40*32+AH28*16+AH142*16+AH286*32+AH280*256+AH274*288+AH268*144+AH262*288</f>
        <v>0</v>
      </c>
      <c r="AI303" s="72">
        <f>AI4*16+AI10*32+AI16*16+AI22*16+AI34*32+AI46*32+AI52*64+AI64*64+AI70*32+AI76*64+AI112*8+AI118*8+AI124*8+AI130*32+AI136*16+AI148*32+AI160*32+AI166*64+AI172*64+AI178*64+AI184*128+AI190*128+AI196*128+AI202*256+AI208*256+AI232*72+AI238*72+AI244*144+AI250*144+AI256*288+AI292*64+AI82*16+AI88*32+AI94*64+AI154*32+AI100*64+AI106*128+AI214*64+AI220*128+AI226*256+AI58*64+AI40*32+AI28*16+AI142*16+AI286*32+AI280*256+AI274*288+AI268*144+AI262*288</f>
        <v>0</v>
      </c>
      <c r="AJ303" s="72">
        <f>AJ4*16+AJ10*32+AJ16*16+AJ22*16+AJ34*32+AJ46*32+AJ52*64+AJ64*64+AJ70*32+AJ76*64+AJ112*8+AJ118*8+AJ124*8+AJ130*32+AJ136*16+AJ148*32+AJ160*32+AJ166*64+AJ172*64+AJ178*64+AJ184*128+AJ190*128+AJ196*128+AJ202*256+AJ208*256+AJ232*72+AJ238*72+AJ244*144+AJ250*144+AJ256*288+AJ292*64+AJ82*16+AJ88*32+AJ94*64+AJ154*32+AJ100*64+AJ106*128+AJ214*64+AJ220*128+AJ226*256+AJ58*64+AJ40*32+AJ28*16+AJ142*16+AJ286*32+AJ280*256+AJ274*288+AJ268*144+AJ262*288</f>
        <v>0</v>
      </c>
      <c r="AK303" s="65">
        <f>SUM(AF303:AJ303)</f>
        <v>0</v>
      </c>
      <c r="AL303" s="80"/>
      <c r="AN303" s="46">
        <f t="shared" si="177"/>
        <v>0</v>
      </c>
      <c r="AO303" s="46">
        <f t="shared" si="178"/>
        <v>0</v>
      </c>
    </row>
    <row r="304" spans="1:41" s="34" customFormat="1" ht="16" thickBot="1" x14ac:dyDescent="0.35">
      <c r="A304" s="157"/>
      <c r="B304" s="71" t="s">
        <v>10</v>
      </c>
      <c r="C304" s="72">
        <f>C5*16+C11*32+C17*16+C23*16+C35*32+C47*32+C53*64+C65*64+C71*32+C77*64+C113*8+C119*8+C125*8+C131*32+C137*16+C149*32+C161*32+C167*64+C173*64+C179*64+C185*128+C191*128+C197*128+C203*256+C209*256+C233*72+C239*72+C245*144+C251*144+C257*288+C293*64+C83*16+C89*32+C95*64+C155*32+C101*64+C107*128+C215*64+C221*128+C227*256+C59*64+C41*32+C29*16+C143*16+C287*32+C281*256+C275*288+C269*144+C263*288</f>
        <v>48705968</v>
      </c>
      <c r="D304" s="72"/>
      <c r="E304" s="72">
        <f>E5*16+E11*32+E17*16+E23*16+E35*32+E47*32+E53*64+E65*64+E71*32+E77*64+E113*8+E119*8+E125*8+E131*32+E137*16+E149*32+E161*32+E167*64+E173*64+E179*64+E185*128+E191*128+E197*128+E203*256+E209*256+E233*72+E239*72+E245*144+E251*144+E257*288+E293*64+E83*16+E89*32+E95*64+E155*32+E101*64+E107*128+E215*64+E221*128+E227*256+E59*64+E41*32+E29*16+E143*16+E287*32+E281*256+E275*288+E269*144+E263*288</f>
        <v>0</v>
      </c>
      <c r="F304" s="72">
        <f>F5*16+F11*32+F17*16+F23*16+F35*32+F47*32+F53*64+F65*64+F71*32+F77*64+F113*8+F119*8+F125*8+F131*32+F137*16+F149*32+F161*32+F167*64+F173*64+F179*64+F185*128+F191*128+F197*128+F203*256+F209*256+F233*72+F239*72+F245*144+F251*144+F257*288+F293*64+F83*16+F89*32+F95*64+F155*32+F101*64+F107*128+F215*64+F221*128+F227*256+F59*64+F41*32+F29*16+F143*16+F287*32+F281*256+F275*288+F269*144+F263*288</f>
        <v>0</v>
      </c>
      <c r="G304" s="72">
        <f>G5*16+G11*32+G17*16+G23*16+G35*32+G47*32+G53*64+G65*64+G71*32+G77*64+G113*8+G119*8+G125*8+G131*32+G137*16+G149*32+G161*32+G167*64+G173*64+G179*64+G185*128+G191*128+G197*128+G203*256+G209*256+G233*72+G239*72+G245*144+G251*144+G257*288+G293*64+G83*16+G89*32+G95*64+G155*32+G101*64+G107*128+G215*64+G221*128+G227*256+G59*64+G41*32+G29*16+G143*16+G287*32+G281*256+G275*288+G269*144+G263*288</f>
        <v>0</v>
      </c>
      <c r="H304" s="72">
        <f>H5*16+H11*32+H17*16+H23*16+H35*32+H47*32+H53*64+H65*64+H71*32+H77*64+H113*8+H119*8+H125*8+H131*32+H137*16+H149*32+H161*32+H167*64+H173*64+H179*64+H185*128+H191*128+H197*128+H203*256+H209*256+H233*72+H239*72+H245*144+H251*144+H257*288+H293*64+H83*16+H89*32+H95*64+H155*32+H101*64+H107*128+H215*64+H221*128+H227*256+H59*64+H41*32+H29*16+H143*16+H287*32+H281*256+H275*288+H269*144+H263*288</f>
        <v>0</v>
      </c>
      <c r="I304" s="65"/>
      <c r="J304" s="72">
        <f>J5*16+J11*32+J17*16+J23*16+J35*32+J47*32+J53*64+J65*64+J71*32+J77*64+J113*8+J119*8+J125*8+J131*32+J137*16+J149*32+J161*32+J167*64+J173*64+J179*64+J185*128+J191*128+J197*128+J203*256+J209*256+J233*72+J239*72+J245*144+J251*144+J257*288+J293*64+J83*16+J89*32+J95*64+J155*32+J101*64+J107*128+J215*64+J221*128+J227*256+J59*64+J41*32+J29*16+J143*16+J287*32+J281*256+J275*288+J269*144+J263*288</f>
        <v>0</v>
      </c>
      <c r="K304" s="72">
        <f>K5*16+K11*32+K17*16+K23*16+K35*32+K47*32+K53*64+K65*64+K71*32+K77*64+K113*8+K119*8+K125*8+K131*32+K137*16+K149*32+K161*32+K167*64+K173*64+K179*64+K185*128+K191*128+K197*128+K203*256+K209*256+K233*72+K239*72+K245*144+K251*144+K257*288+K293*64+K83*16+K89*32+K95*64+K155*32+K101*64+K107*128+K215*64+K221*128+K227*256+K59*64+K41*32+K29*16+K143*16+K287*32+K281*256+K275*288+K269*144+K263*288</f>
        <v>48705968</v>
      </c>
      <c r="L304" s="72">
        <f>L5*16+L11*32+L17*16+L23*16+L35*32+L47*32+L53*64+L65*64+L71*32+L77*64+L113*8+L119*8+L125*8+L131*32+L137*16+L149*32+L161*32+L167*64+L173*64+L179*64+L185*128+L191*128+L197*128+L203*256+L209*256+L233*72+L239*72+L245*144+L251*144+L257*288+L293*64+L83*16+L89*32+L95*64+L155*32+L101*64+L107*128+L215*64+L221*128+L227*256+L59*64+L41*32+L29*16+L143*16+L287*32+L281*256+L275*288+L269*144+L263*288</f>
        <v>0</v>
      </c>
      <c r="M304" s="72">
        <f>M5*16+M11*32+M17*16+M23*16+M35*32+M47*32+M53*64+M65*64+M71*32+M77*64+M113*8+M119*8+M125*8+M131*32+M137*16+M149*32+M161*32+M167*64+M173*64+M179*64+M185*128+M191*128+M197*128+M203*256+M209*256+M233*72+M239*72+M245*144+M251*144+M257*288+M293*64+M83*16+M89*32+M95*64+M155*32+M101*64+M107*128+M215*64+M221*128+M227*256+M59*64+M41*32+M29*16+M143*16+M287*32+M281*256+M275*288+M269*144+M263*288</f>
        <v>0</v>
      </c>
      <c r="N304" s="65"/>
      <c r="O304" s="72">
        <f>O5*16+O11*32+O17*16+O23*16+O35*32+O47*32+O53*64+O65*64+O71*32+O77*64+O113*8+O119*8+O125*8+O131*32+O137*16+O149*32+O161*32+O167*64+O173*64+O179*64+O185*128+O191*128+O197*128+O203*256+O209*256+O233*72+O239*72+O245*144+O251*144+O257*288+O293*64+O83*16+O89*32+O95*64+O155*32+O101*64+O107*128+O215*64+O221*128+O227*256+O59*64+O41*32+O29*16+O143*16+O287*32+O281*256+O275*288+O269*144+O263*288</f>
        <v>0</v>
      </c>
      <c r="P304" s="72">
        <f>P5*16+P11*32+P17*16+P23*16+P35*32+P47*32+P53*64+P65*64+P71*32+P77*64+P113*8+P119*8+P125*8+P131*32+P137*16+P149*32+P161*32+P167*64+P173*64+P179*64+P185*128+P191*128+P197*128+P203*256+P209*256+P233*72+P239*72+P245*144+P251*144+P257*288+P293*64+P83*16+P89*32+P95*64+P155*32+P101*64+P107*128+P215*64+P221*128+P227*256+P59*64+P41*32+P29*16+P143*16+P287*32+P281*256+P275*288+P269*144+P263*288</f>
        <v>0</v>
      </c>
      <c r="Q304" s="72">
        <f>Q5*16+Q11*32+Q17*16+Q23*16+Q35*32+Q47*32+Q53*64+Q65*64+Q71*32+Q77*64+Q113*8+Q119*8+Q125*8+Q131*32+Q137*16+Q149*32+Q161*32+Q167*64+Q173*64+Q179*64+Q185*128+Q191*128+Q197*128+Q203*256+Q209*256+Q233*72+Q239*72+Q245*144+Q251*144+Q257*288+Q293*64+Q83*16+Q89*32+Q95*64+Q155*32+Q101*64+Q107*128+Q215*64+Q221*128+Q227*256+Q59*64+Q41*32+Q29*16+Q143*16+Q287*32+Q281*256+Q275*288+Q269*144+Q263*288</f>
        <v>0</v>
      </c>
      <c r="R304" s="72">
        <f>R5*16+R11*32+R17*16+R23*16+R35*32+R47*32+R53*64+R65*64+R71*32+R77*64+R113*8+R119*8+R125*8+R131*32+R137*16+R149*32+R161*32+R167*64+R173*64+R179*64+R185*128+R191*128+R197*128+R203*256+R209*256+R233*72+R239*72+R245*144+R251*144+R257*288+R293*64+R83*16+R89*32+R95*64+R155*32+R101*64+R107*128+R215*64+R221*128+R227*256+R59*64+R41*32+R29*16+R143*16+R287*32+R281*256+R275*288+R269*144+R263*288</f>
        <v>0</v>
      </c>
      <c r="S304" s="72">
        <f>S5*16+S11*32+S17*16+S23*16+S35*32+S47*32+S53*64+S65*64+S71*32+S77*64+S113*8+S119*8+S125*8+S131*32+S137*16+S149*32+S161*32+S167*64+S173*64+S179*64+S185*128+S191*128+S197*128+S203*256+S209*256+S233*72+S239*72+S245*144+S251*144+S257*288+S293*64+S83*16+S89*32+S95*64+S155*32+S101*64+S107*128+S215*64+S221*128+S227*256+S59*64+S41*32+S29*16+S143*16+S287*32+S281*256+S275*288+S269*144+S263*288</f>
        <v>0</v>
      </c>
      <c r="T304" s="65"/>
      <c r="U304" s="65"/>
      <c r="V304" s="72">
        <f>V5*16+V11*32+V17*16+V23*16+V35*32+V47*32+V53*64+V65*64+V71*32+V77*64+V113*8+V119*8+V125*8+V131*32+V137*16+V149*32+V161*32+V167*64+V173*64+V179*64+V185*128+V191*128+V197*128+V203*256+V209*256+V233*72+V239*72+V245*144+V251*144+V257*288+V293*64+V83*16+V89*32+V95*64+V155*32+V101*64+V107*128+V215*64+V221*128+V227*256+V59*64+V41*32+V29*16+V143*16+V287*32+V281*256+V275*288+V269*144+V263*288</f>
        <v>0</v>
      </c>
      <c r="W304" s="72">
        <f>W5*16+W11*32+W17*16+W23*16+W35*32+W47*32+W53*64+W65*64+W71*32+W77*64+W113*8+W119*8+W125*8+W131*32+W137*16+W149*32+W161*32+W167*64+W173*64+W179*64+W185*128+W191*128+W197*128+W203*256+W209*256+W233*72+W239*72+W245*144+W251*144+W257*288+W293*64+W83*16+W89*32+W95*64+W155*32+W101*64+W107*128+W215*64+W221*128+W227*256+W59*64+W41*32+W29*16+W143*16+W287*32+W281*256+W275*288+W269*144+W263*288</f>
        <v>0</v>
      </c>
      <c r="X304" s="72">
        <f>X5*16+X11*32+X17*16+X23*16+X35*32+X47*32+X53*64+X65*64+X71*32+X77*64+X113*8+X119*8+X125*8+X131*32+X137*16+X149*32+X161*32+X167*64+X173*64+X179*64+X185*128+X191*128+X197*128+X203*256+X209*256+X233*72+X239*72+X245*144+X251*144+X257*288+X293*64+X83*16+X89*32+X95*64+X155*32+X101*64+X107*128+X215*64+X221*128+X227*256+X59*64+X41*32+X29*16+X143*16+X287*32+X281*256+X275*288+X269*144+X263*288</f>
        <v>0</v>
      </c>
      <c r="Y304" s="72">
        <f>Y5*16+Y11*32+Y17*16+Y23*16+Y35*32+Y47*32+Y53*64+Y65*64+Y71*32+Y77*64+Y113*8+Y119*8+Y125*8+Y131*32+Y137*16+Y149*32+Y161*32+Y167*64+Y173*64+Y179*64+Y185*128+Y191*128+Y197*128+Y203*256+Y209*256+Y233*72+Y239*72+Y245*144+Y251*144+Y257*288+Y293*64+Y83*16+Y89*32+Y95*64+Y155*32+Y101*64+Y107*128+Y215*64+Y221*128+Y227*256+Y59*64+Y41*32+Y29*16+Y143*16+Y287*32+Y281*256+Y275*288+Y269*144+Y263*288</f>
        <v>18917984</v>
      </c>
      <c r="Z304" s="65"/>
      <c r="AA304" s="72">
        <f>AA5*16+AA11*32+AA17*16+AA23*16+AA35*32+AA47*32+AA53*64+AA65*64+AA71*32+AA77*64+AA113*8+AA119*8+AA125*8+AA131*32+AA137*16+AA149*32+AA161*32+AA167*64+AA173*64+AA179*64+AA185*128+AA191*128+AA197*128+AA203*256+AA209*256+AA233*72+AA239*72+AA245*144+AA251*144+AA257*288+AA293*64+AA83*16+AA89*32+AA95*64+AA155*32+AA101*64+AA107*128+AA215*64+AA221*128+AA227*256+AA59*64+AA41*32+AA29*16+AA143*16+AA287*32+AA281*256+AA275*288+AA269*144+AA263*288</f>
        <v>0</v>
      </c>
      <c r="AB304" s="72">
        <f>AB5*16+AB11*32+AB17*16+AB23*16+AB35*32+AB47*32+AB53*64+AB65*64+AB71*32+AB77*64+AB113*8+AB119*8+AB125*8+AB131*32+AB137*16+AB149*32+AB161*32+AB167*64+AB173*64+AB179*64+AB185*128+AB191*128+AB197*128+AB203*256+AB209*256+AB233*72+AB239*72+AB245*144+AB251*144+AB257*288+AB293*64+AB83*16+AB89*32+AB95*64+AB155*32+AB101*64+AB107*128+AB215*64+AB221*128+AB227*256+AB59*64+AB41*32+AB29*16+AB143*16+AB287*32+AB281*256+AB275*288+AB269*144+AB263*288</f>
        <v>0</v>
      </c>
      <c r="AC304" s="72">
        <f>AC5*16+AC11*32+AC17*16+AC23*16+AC35*32+AC47*32+AC53*64+AC65*64+AC71*32+AC77*64+AC113*8+AC119*8+AC125*8+AC131*32+AC137*16+AC149*32+AC161*32+AC167*64+AC173*64+AC179*64+AC185*128+AC191*128+AC197*128+AC203*256+AC209*256+AC233*72+AC239*72+AC245*144+AC251*144+AC257*288+AC293*64+AC83*16+AC89*32+AC95*64+AC155*32+AC101*64+AC107*128+AC215*64+AC221*128+AC227*256+AC59*64+AC41*32+AC29*16+AC143*16+AC287*32+AC281*256+AC275*288+AC269*144+AC263*288</f>
        <v>0</v>
      </c>
      <c r="AD304" s="72">
        <f>AD5*16+AD11*32+AD17*16+AD23*16+AD35*32+AD47*32+AD53*64+AD65*64+AD71*32+AD77*64+AD113*8+AD119*8+AD125*8+AD131*32+AD137*16+AD149*32+AD161*32+AD167*64+AD173*64+AD179*64+AD185*128+AD191*128+AD197*128+AD203*256+AD209*256+AD233*72+AD239*72+AD245*144+AD251*144+AD257*288+AD293*64+AD83*16+AD89*32+AD95*64+AD155*32+AD101*64+AD107*128+AD215*64+AD221*128+AD227*256+AD59*64+AD41*32+AD29*16+AD143*16+AD287*32+AD281*256+AD275*288+AD269*144+AD263*288</f>
        <v>0</v>
      </c>
      <c r="AE304" s="65"/>
      <c r="AF304" s="72">
        <f>AF5*16+AF11*32+AF17*16+AF23*16+AF35*32+AF47*32+AF53*64+AF65*64+AF71*32+AF77*64+AF113*8+AF119*8+AF125*8+AF131*32+AF137*16+AF149*32+AF161*32+AF167*64+AF173*64+AF179*64+AF185*128+AF191*128+AF197*128+AF203*256+AF209*256+AF233*72+AF239*72+AF245*144+AF251*144+AF257*288+AF293*64+AF83*16+AF89*32+AF95*64+AF155*32+AF101*64+AF107*128+AF215*64+AF221*128+AF227*256+AF59*64+AF41*32+AF29*16+AF143*16+AF287*32+AF281*256+AF275*288+AF269*144+AF263*288</f>
        <v>0</v>
      </c>
      <c r="AG304" s="72">
        <f>AG5*16+AG11*32+AG17*16+AG23*16+AG35*32+AG47*32+AG53*64+AG65*64+AG71*32+AG77*64+AG113*8+AG119*8+AG125*8+AG131*32+AG137*16+AG149*32+AG161*32+AG167*64+AG173*64+AG179*64+AG185*128+AG191*128+AG197*128+AG203*256+AG209*256+AG233*72+AG239*72+AG245*144+AG251*144+AG257*288+AG293*64+AG83*16+AG89*32+AG95*64+AG155*32+AG101*64+AG107*128+AG215*64+AG221*128+AG227*256+AG59*64+AG41*32+AG29*16+AG143*16+AG287*32+AG281*256+AG275*288+AG269*144+AG263*288</f>
        <v>0</v>
      </c>
      <c r="AH304" s="72">
        <f>AH5*16+AH11*32+AH17*16+AH23*16+AH35*32+AH47*32+AH53*64+AH65*64+AH71*32+AH77*64+AH113*8+AH119*8+AH125*8+AH131*32+AH137*16+AH149*32+AH161*32+AH167*64+AH173*64+AH179*64+AH185*128+AH191*128+AH197*128+AH203*256+AH209*256+AH233*72+AH239*72+AH245*144+AH251*144+AH257*288+AH293*64+AH83*16+AH89*32+AH95*64+AH155*32+AH101*64+AH107*128+AH215*64+AH221*128+AH227*256+AH59*64+AH41*32+AH29*16+AH143*16+AH287*32+AH281*256+AH275*288+AH269*144+AH263*288</f>
        <v>0</v>
      </c>
      <c r="AI304" s="72">
        <f>AI5*16+AI11*32+AI17*16+AI23*16+AI35*32+AI47*32+AI53*64+AI65*64+AI71*32+AI77*64+AI113*8+AI119*8+AI125*8+AI131*32+AI137*16+AI149*32+AI161*32+AI167*64+AI173*64+AI179*64+AI185*128+AI191*128+AI197*128+AI203*256+AI209*256+AI233*72+AI239*72+AI245*144+AI251*144+AI257*288+AI293*64+AI83*16+AI89*32+AI95*64+AI155*32+AI101*64+AI107*128+AI215*64+AI221*128+AI227*256+AI59*64+AI41*32+AI29*16+AI143*16+AI287*32+AI281*256+AI275*288+AI269*144+AI263*288</f>
        <v>0</v>
      </c>
      <c r="AJ304" s="72">
        <f>AJ5*16+AJ11*32+AJ17*16+AJ23*16+AJ35*32+AJ47*32+AJ53*64+AJ65*64+AJ71*32+AJ77*64+AJ113*8+AJ119*8+AJ125*8+AJ131*32+AJ137*16+AJ149*32+AJ161*32+AJ167*64+AJ173*64+AJ179*64+AJ185*128+AJ191*128+AJ197*128+AJ203*256+AJ209*256+AJ233*72+AJ239*72+AJ245*144+AJ251*144+AJ257*288+AJ293*64+AJ83*16+AJ89*32+AJ95*64+AJ155*32+AJ101*64+AJ107*128+AJ215*64+AJ221*128+AJ227*256+AJ59*64+AJ41*32+AJ29*16+AJ143*16+AJ287*32+AJ281*256+AJ275*288+AJ269*144+AJ263*288</f>
        <v>0</v>
      </c>
      <c r="AK304" s="65"/>
      <c r="AL304" s="80"/>
      <c r="AN304" s="46">
        <f t="shared" si="177"/>
        <v>0</v>
      </c>
      <c r="AO304" s="46">
        <f t="shared" si="178"/>
        <v>0</v>
      </c>
    </row>
    <row r="305" spans="1:41" s="34" customFormat="1" ht="16" thickBot="1" x14ac:dyDescent="0.35">
      <c r="A305" s="157"/>
      <c r="B305" s="71" t="s">
        <v>30</v>
      </c>
      <c r="C305" s="72">
        <f>C6*16+C12*32+C18*16+C24*16+C36*32+C48*32+C54*64+C66*64+C72*32+C78*64+C114*8+C120*8+C126*8+C132*32+C138*16+C150*32+C162*32+C168*64+C174*64+C180*64+C186*128+C192*128+C198*128+C204*256+C210*256+C234*72+C240*72+C246*144+C252*144+C258*288+C294*64+C84*16+C90*32+C96*64+C156*32+C102*64+C108*128+C216*64+C222*128+C228*256+C60*64+C42*32+C30*16+C144*16+C288*32+C282*256+C276*288+C270*144+C264*288</f>
        <v>0</v>
      </c>
      <c r="D305" s="72"/>
      <c r="E305" s="72">
        <f>E304+E303</f>
        <v>0</v>
      </c>
      <c r="F305" s="72">
        <f>F304+F303</f>
        <v>44965040</v>
      </c>
      <c r="G305" s="72">
        <f>G304+G303</f>
        <v>42786168</v>
      </c>
      <c r="H305" s="72">
        <f>H304+H303</f>
        <v>49029960</v>
      </c>
      <c r="I305" s="65">
        <f>SUM(E305:H305)</f>
        <v>136781168</v>
      </c>
      <c r="J305" s="72">
        <f>J304+J303</f>
        <v>16910288</v>
      </c>
      <c r="K305" s="72">
        <f>K304+K303</f>
        <v>70206944</v>
      </c>
      <c r="L305" s="72">
        <f>L304+L303</f>
        <v>42332704</v>
      </c>
      <c r="M305" s="72">
        <f>M304+M303</f>
        <v>105009600</v>
      </c>
      <c r="N305" s="65">
        <f>SUM(J305:M305)</f>
        <v>234459536</v>
      </c>
      <c r="O305" s="72">
        <f>O304+O303</f>
        <v>27760000</v>
      </c>
      <c r="P305" s="72">
        <f>P304+P303</f>
        <v>4275200</v>
      </c>
      <c r="Q305" s="72">
        <f>Q304+Q303</f>
        <v>8809600</v>
      </c>
      <c r="R305" s="72">
        <f>R304+R303</f>
        <v>104314000</v>
      </c>
      <c r="S305" s="72">
        <f>S304+S303</f>
        <v>38559360</v>
      </c>
      <c r="T305" s="65">
        <f>SUM(O305:S305)</f>
        <v>183718160</v>
      </c>
      <c r="U305" s="65">
        <f>T305+N305+I305+D306</f>
        <v>685015400</v>
      </c>
      <c r="V305" s="72">
        <f>V304+V303</f>
        <v>17331200</v>
      </c>
      <c r="W305" s="72">
        <f>W304+W303</f>
        <v>704000</v>
      </c>
      <c r="X305" s="72">
        <f>X304+X303</f>
        <v>21387200</v>
      </c>
      <c r="Y305" s="72">
        <f>Y304+Y303</f>
        <v>18917984</v>
      </c>
      <c r="Z305" s="65">
        <f>SUM(V305:Y305)</f>
        <v>58340384</v>
      </c>
      <c r="AA305" s="72">
        <f>AA304+AA303</f>
        <v>0</v>
      </c>
      <c r="AB305" s="72">
        <f>AB304+AB303</f>
        <v>0</v>
      </c>
      <c r="AC305" s="72">
        <f>AC304+AC303</f>
        <v>0</v>
      </c>
      <c r="AD305" s="72">
        <f>AD304+AD303</f>
        <v>0</v>
      </c>
      <c r="AE305" s="65">
        <f>SUM(AA305:AD305)</f>
        <v>0</v>
      </c>
      <c r="AF305" s="72">
        <f>AF304+AF303</f>
        <v>0</v>
      </c>
      <c r="AG305" s="72">
        <f>AG304+AG303</f>
        <v>0</v>
      </c>
      <c r="AH305" s="72">
        <f>AH304+AH303</f>
        <v>0</v>
      </c>
      <c r="AI305" s="72">
        <f>AI304+AI303</f>
        <v>0</v>
      </c>
      <c r="AJ305" s="72">
        <f>AJ304+AJ303</f>
        <v>0</v>
      </c>
      <c r="AK305" s="65">
        <f>SUM(AF305:AJ305)</f>
        <v>0</v>
      </c>
      <c r="AL305" s="80">
        <f>AK305+AE305+Z305</f>
        <v>58340384</v>
      </c>
      <c r="AN305" s="46">
        <f t="shared" si="177"/>
        <v>0</v>
      </c>
      <c r="AO305" s="46">
        <f t="shared" si="178"/>
        <v>0</v>
      </c>
    </row>
    <row r="306" spans="1:41" s="34" customFormat="1" ht="16" thickBot="1" x14ac:dyDescent="0.35">
      <c r="A306" s="157"/>
      <c r="B306" s="71" t="s">
        <v>8</v>
      </c>
      <c r="C306" s="72">
        <f>C7*16+C13*32+C19*16+C25*16+C37*32+C49*32+C55*64+C67*64+C73*32+C79*64+C115*8+C121*8+C127*8+C133*32+C139*16+C151*32+C163*32+C169*64+C175*64+C181*64+C187*128+C193*128+C199*128+C205*256+C211*256+C235*72+C241*72+C247*144+C253*144+C259*288+C295*64+C85*16+C91*32+C97*64+C157*32+C103*64+C109*128+C217*64+C223*128+C229*256+C61*64+C43*32+C31*16+C145*16+C289*32+C283*256+C277*288+C271*144+C265*288</f>
        <v>133378088</v>
      </c>
      <c r="D306" s="72">
        <f>D7*16+D13*32+D19*16+D25*16+D37*32+D49*32+D55*64+D67*64+D73*32+D79*64+D115*8+D121*8+D127*8+D133*32+D139*16+D151*32+D163*32+D169*64+D175*64+D181*64+D187*128+D193*128+D199*128+D205*256+D211*256+D235*72+D241*72+D247*144+D253*144+D259*288+D295*64+D85*16+D91*32+D97*64+D157*32+D103*64+D109*128+D217*64+D223*128+D229*256+D61*64+D43*32+D31*16+D145*16+D289*32+D283*256+D277*288+D271*144+D265*288</f>
        <v>130056536</v>
      </c>
      <c r="E306" s="73">
        <f>E305-E302</f>
        <v>0</v>
      </c>
      <c r="F306" s="73">
        <f>E306+F305-F302</f>
        <v>0</v>
      </c>
      <c r="G306" s="73">
        <f>F306+G305-G302</f>
        <v>0</v>
      </c>
      <c r="H306" s="73">
        <f>G306+H305-H302</f>
        <v>0</v>
      </c>
      <c r="I306" s="65">
        <f>I305-I302</f>
        <v>0</v>
      </c>
      <c r="J306" s="73">
        <f>I306+J305-J302</f>
        <v>0</v>
      </c>
      <c r="K306" s="73">
        <f>J306+K305-K302</f>
        <v>31748096</v>
      </c>
      <c r="L306" s="73">
        <f>K306+L305-L302</f>
        <v>34741760</v>
      </c>
      <c r="M306" s="73">
        <f>L306+M305-M302</f>
        <v>108339768</v>
      </c>
      <c r="N306" s="65">
        <f>I306+N305-N302</f>
        <v>108339768</v>
      </c>
      <c r="O306" s="73">
        <f>N306+O305-O302</f>
        <v>101097336</v>
      </c>
      <c r="P306" s="64">
        <f>O306+P305-P302</f>
        <v>68899240</v>
      </c>
      <c r="Q306" s="64">
        <f>P306+Q305-Q302</f>
        <v>38604704</v>
      </c>
      <c r="R306" s="64">
        <f>Q306+R305-R302</f>
        <v>105975136</v>
      </c>
      <c r="S306" s="64">
        <f>R306+S305-S302</f>
        <v>117908064</v>
      </c>
      <c r="T306" s="65">
        <f>N306+T305-T302</f>
        <v>117908064</v>
      </c>
      <c r="U306" s="65">
        <f>U305-U302</f>
        <v>117908064</v>
      </c>
      <c r="V306" s="79">
        <f>U306+V305-V302</f>
        <v>114252152</v>
      </c>
      <c r="W306" s="79">
        <f>V306+W305-W302</f>
        <v>96121808</v>
      </c>
      <c r="X306" s="79">
        <f>W306+X305-X302</f>
        <v>95932144</v>
      </c>
      <c r="Y306" s="79">
        <f>W306+Y305-Y302</f>
        <v>102193296</v>
      </c>
      <c r="Z306" s="77">
        <f>T306+Z305-Z302</f>
        <v>102003632</v>
      </c>
      <c r="AA306" s="79">
        <f>Z306+AA305-AA302</f>
        <v>90638152</v>
      </c>
      <c r="AB306" s="79">
        <f>AA306+AB305-AB302</f>
        <v>80769568</v>
      </c>
      <c r="AC306" s="79">
        <f>AB306+AC305-AC302</f>
        <v>69377776</v>
      </c>
      <c r="AD306" s="79">
        <f>AC306+AD305-AD302</f>
        <v>63408384</v>
      </c>
      <c r="AE306" s="77">
        <f>Z306+AE305-AE302</f>
        <v>63408384</v>
      </c>
      <c r="AF306" s="79">
        <f>AE306+AF305-AF302</f>
        <v>61689824</v>
      </c>
      <c r="AG306" s="79">
        <f>AF306+AG305-AG302</f>
        <v>61055072</v>
      </c>
      <c r="AH306" s="79">
        <f>AG306+AH305-AH302</f>
        <v>60406464</v>
      </c>
      <c r="AI306" s="79">
        <f t="shared" ref="AI306:AJ306" si="204">AH306+AI305-AI302</f>
        <v>59821600</v>
      </c>
      <c r="AJ306" s="79">
        <f t="shared" si="204"/>
        <v>59778144</v>
      </c>
      <c r="AK306" s="77">
        <f>AE306+AK305-AK302</f>
        <v>59778144</v>
      </c>
      <c r="AL306" s="80">
        <f>T306+AL305-AL302</f>
        <v>59778144</v>
      </c>
      <c r="AN306" s="46">
        <f t="shared" si="177"/>
        <v>0</v>
      </c>
      <c r="AO306" s="46">
        <f t="shared" si="178"/>
        <v>0</v>
      </c>
    </row>
  </sheetData>
  <autoFilter ref="A2:AO603" xr:uid="{00000000-0009-0000-0000-000000000000}"/>
  <mergeCells count="59">
    <mergeCell ref="V1:Y1"/>
    <mergeCell ref="AA1:AD1"/>
    <mergeCell ref="AF1:AJ1"/>
    <mergeCell ref="A2:B2"/>
    <mergeCell ref="A302:A306"/>
    <mergeCell ref="A171:A175"/>
    <mergeCell ref="A195:A199"/>
    <mergeCell ref="A231:A235"/>
    <mergeCell ref="A189:A193"/>
    <mergeCell ref="A285:A289"/>
    <mergeCell ref="A291:A295"/>
    <mergeCell ref="A297:A301"/>
    <mergeCell ref="A249:A253"/>
    <mergeCell ref="A273:A277"/>
    <mergeCell ref="A279:A283"/>
    <mergeCell ref="A69:A73"/>
    <mergeCell ref="A75:A79"/>
    <mergeCell ref="A141:A145"/>
    <mergeCell ref="A87:A91"/>
    <mergeCell ref="A117:A121"/>
    <mergeCell ref="A123:A127"/>
    <mergeCell ref="A129:A133"/>
    <mergeCell ref="A93:A97"/>
    <mergeCell ref="A105:A109"/>
    <mergeCell ref="A81:A85"/>
    <mergeCell ref="A99:A103"/>
    <mergeCell ref="A111:A115"/>
    <mergeCell ref="A159:A163"/>
    <mergeCell ref="A135:A139"/>
    <mergeCell ref="A147:A151"/>
    <mergeCell ref="A153:A157"/>
    <mergeCell ref="A165:A169"/>
    <mergeCell ref="A63:A67"/>
    <mergeCell ref="A21:A25"/>
    <mergeCell ref="A33:A37"/>
    <mergeCell ref="A39:A43"/>
    <mergeCell ref="A45:A49"/>
    <mergeCell ref="A27:A31"/>
    <mergeCell ref="A51:A55"/>
    <mergeCell ref="A57:A61"/>
    <mergeCell ref="A15:A19"/>
    <mergeCell ref="A9:A13"/>
    <mergeCell ref="A3:A7"/>
    <mergeCell ref="A1:B1"/>
    <mergeCell ref="E1:H1"/>
    <mergeCell ref="J1:M1"/>
    <mergeCell ref="O1:S1"/>
    <mergeCell ref="A207:A211"/>
    <mergeCell ref="A183:A187"/>
    <mergeCell ref="A177:A181"/>
    <mergeCell ref="A237:A241"/>
    <mergeCell ref="A255:A259"/>
    <mergeCell ref="A267:A271"/>
    <mergeCell ref="A243:A247"/>
    <mergeCell ref="A219:A223"/>
    <mergeCell ref="A225:A229"/>
    <mergeCell ref="A213:A217"/>
    <mergeCell ref="A261:A265"/>
    <mergeCell ref="A201:A205"/>
  </mergeCells>
  <phoneticPr fontId="4" type="noConversion"/>
  <conditionalFormatting sqref="G296:H296">
    <cfRule type="cellIs" dxfId="10586" priority="3226" stopIfTrue="1" operator="lessThanOrEqual">
      <formula>3000</formula>
    </cfRule>
    <cfRule type="cellIs" dxfId="10585" priority="3227" stopIfTrue="1" operator="between">
      <formula>3000</formula>
      <formula>9000</formula>
    </cfRule>
    <cfRule type="cellIs" dxfId="10584" priority="3228" stopIfTrue="1" operator="greaterThanOrEqual">
      <formula>9000</formula>
    </cfRule>
  </conditionalFormatting>
  <conditionalFormatting sqref="J296">
    <cfRule type="cellIs" dxfId="10583" priority="3223" stopIfTrue="1" operator="lessThanOrEqual">
      <formula>3000</formula>
    </cfRule>
    <cfRule type="cellIs" dxfId="10582" priority="3224" stopIfTrue="1" operator="between">
      <formula>3000</formula>
      <formula>9000</formula>
    </cfRule>
    <cfRule type="cellIs" dxfId="10581" priority="3225" stopIfTrue="1" operator="greaterThanOrEqual">
      <formula>9000</formula>
    </cfRule>
  </conditionalFormatting>
  <conditionalFormatting sqref="K296">
    <cfRule type="cellIs" dxfId="10580" priority="3220" stopIfTrue="1" operator="lessThanOrEqual">
      <formula>3000</formula>
    </cfRule>
    <cfRule type="cellIs" dxfId="10579" priority="3221" stopIfTrue="1" operator="between">
      <formula>3000</formula>
      <formula>9000</formula>
    </cfRule>
    <cfRule type="cellIs" dxfId="10578" priority="3222" stopIfTrue="1" operator="greaterThanOrEqual">
      <formula>9000</formula>
    </cfRule>
  </conditionalFormatting>
  <conditionalFormatting sqref="L296">
    <cfRule type="cellIs" dxfId="10577" priority="3217" stopIfTrue="1" operator="lessThanOrEqual">
      <formula>3000</formula>
    </cfRule>
    <cfRule type="cellIs" dxfId="10576" priority="3218" stopIfTrue="1" operator="between">
      <formula>3000</formula>
      <formula>9000</formula>
    </cfRule>
    <cfRule type="cellIs" dxfId="10575" priority="3219" stopIfTrue="1" operator="greaterThanOrEqual">
      <formula>9000</formula>
    </cfRule>
  </conditionalFormatting>
  <conditionalFormatting sqref="M296">
    <cfRule type="cellIs" dxfId="10574" priority="3214" stopIfTrue="1" operator="lessThanOrEqual">
      <formula>3000</formula>
    </cfRule>
    <cfRule type="cellIs" dxfId="10573" priority="3215" stopIfTrue="1" operator="between">
      <formula>3000</formula>
      <formula>9000</formula>
    </cfRule>
    <cfRule type="cellIs" dxfId="10572" priority="3216" stopIfTrue="1" operator="greaterThanOrEqual">
      <formula>9000</formula>
    </cfRule>
  </conditionalFormatting>
  <conditionalFormatting sqref="S296">
    <cfRule type="cellIs" dxfId="10571" priority="3211" stopIfTrue="1" operator="lessThanOrEqual">
      <formula>3000</formula>
    </cfRule>
    <cfRule type="cellIs" dxfId="10570" priority="3212" stopIfTrue="1" operator="between">
      <formula>3000</formula>
      <formula>9000</formula>
    </cfRule>
    <cfRule type="cellIs" dxfId="10569" priority="3213" stopIfTrue="1" operator="greaterThanOrEqual">
      <formula>9000</formula>
    </cfRule>
  </conditionalFormatting>
  <conditionalFormatting sqref="E296:F296">
    <cfRule type="cellIs" dxfId="10568" priority="3208" stopIfTrue="1" operator="lessThanOrEqual">
      <formula>3000</formula>
    </cfRule>
    <cfRule type="cellIs" dxfId="10567" priority="3209" stopIfTrue="1" operator="between">
      <formula>3000</formula>
      <formula>9000</formula>
    </cfRule>
    <cfRule type="cellIs" dxfId="10566" priority="3210" stopIfTrue="1" operator="greaterThanOrEqual">
      <formula>9000</formula>
    </cfRule>
  </conditionalFormatting>
  <conditionalFormatting sqref="O296">
    <cfRule type="cellIs" dxfId="10565" priority="3205" stopIfTrue="1" operator="lessThanOrEqual">
      <formula>3000</formula>
    </cfRule>
    <cfRule type="cellIs" dxfId="10564" priority="3206" stopIfTrue="1" operator="between">
      <formula>3000</formula>
      <formula>9000</formula>
    </cfRule>
    <cfRule type="cellIs" dxfId="10563" priority="3207" stopIfTrue="1" operator="greaterThanOrEqual">
      <formula>9000</formula>
    </cfRule>
  </conditionalFormatting>
  <conditionalFormatting sqref="P296">
    <cfRule type="cellIs" dxfId="10562" priority="3202" stopIfTrue="1" operator="lessThanOrEqual">
      <formula>3000</formula>
    </cfRule>
    <cfRule type="cellIs" dxfId="10561" priority="3203" stopIfTrue="1" operator="between">
      <formula>3000</formula>
      <formula>9000</formula>
    </cfRule>
    <cfRule type="cellIs" dxfId="10560" priority="3204" stopIfTrue="1" operator="greaterThanOrEqual">
      <formula>9000</formula>
    </cfRule>
  </conditionalFormatting>
  <conditionalFormatting sqref="Q296">
    <cfRule type="cellIs" dxfId="10559" priority="3199" stopIfTrue="1" operator="lessThanOrEqual">
      <formula>3000</formula>
    </cfRule>
    <cfRule type="cellIs" dxfId="10558" priority="3200" stopIfTrue="1" operator="between">
      <formula>3000</formula>
      <formula>9000</formula>
    </cfRule>
    <cfRule type="cellIs" dxfId="10557" priority="3201" stopIfTrue="1" operator="greaterThanOrEqual">
      <formula>9000</formula>
    </cfRule>
  </conditionalFormatting>
  <conditionalFormatting sqref="R296">
    <cfRule type="cellIs" dxfId="10556" priority="3196" stopIfTrue="1" operator="lessThanOrEqual">
      <formula>3000</formula>
    </cfRule>
    <cfRule type="cellIs" dxfId="10555" priority="3197" stopIfTrue="1" operator="between">
      <formula>3000</formula>
      <formula>9000</formula>
    </cfRule>
    <cfRule type="cellIs" dxfId="10554" priority="3198" stopIfTrue="1" operator="greaterThanOrEqual">
      <formula>9000</formula>
    </cfRule>
  </conditionalFormatting>
  <conditionalFormatting sqref="X296:Y296">
    <cfRule type="cellIs" dxfId="10553" priority="3193" stopIfTrue="1" operator="lessThanOrEqual">
      <formula>3000</formula>
    </cfRule>
    <cfRule type="cellIs" dxfId="10552" priority="3194" stopIfTrue="1" operator="between">
      <formula>3000</formula>
      <formula>9000</formula>
    </cfRule>
    <cfRule type="cellIs" dxfId="10551" priority="3195" stopIfTrue="1" operator="greaterThanOrEqual">
      <formula>9000</formula>
    </cfRule>
  </conditionalFormatting>
  <conditionalFormatting sqref="AA296">
    <cfRule type="cellIs" dxfId="10550" priority="3190" stopIfTrue="1" operator="lessThanOrEqual">
      <formula>3000</formula>
    </cfRule>
    <cfRule type="cellIs" dxfId="10549" priority="3191" stopIfTrue="1" operator="between">
      <formula>3000</formula>
      <formula>9000</formula>
    </cfRule>
    <cfRule type="cellIs" dxfId="10548" priority="3192" stopIfTrue="1" operator="greaterThanOrEqual">
      <formula>9000</formula>
    </cfRule>
  </conditionalFormatting>
  <conditionalFormatting sqref="AB296">
    <cfRule type="cellIs" dxfId="10547" priority="3187" stopIfTrue="1" operator="lessThanOrEqual">
      <formula>3000</formula>
    </cfRule>
    <cfRule type="cellIs" dxfId="10546" priority="3188" stopIfTrue="1" operator="between">
      <formula>3000</formula>
      <formula>9000</formula>
    </cfRule>
    <cfRule type="cellIs" dxfId="10545" priority="3189" stopIfTrue="1" operator="greaterThanOrEqual">
      <formula>9000</formula>
    </cfRule>
  </conditionalFormatting>
  <conditionalFormatting sqref="AC296">
    <cfRule type="cellIs" dxfId="10544" priority="3184" stopIfTrue="1" operator="lessThanOrEqual">
      <formula>3000</formula>
    </cfRule>
    <cfRule type="cellIs" dxfId="10543" priority="3185" stopIfTrue="1" operator="between">
      <formula>3000</formula>
      <formula>9000</formula>
    </cfRule>
    <cfRule type="cellIs" dxfId="10542" priority="3186" stopIfTrue="1" operator="greaterThanOrEqual">
      <formula>9000</formula>
    </cfRule>
  </conditionalFormatting>
  <conditionalFormatting sqref="AD296">
    <cfRule type="cellIs" dxfId="10541" priority="3181" stopIfTrue="1" operator="lessThanOrEqual">
      <formula>3000</formula>
    </cfRule>
    <cfRule type="cellIs" dxfId="10540" priority="3182" stopIfTrue="1" operator="between">
      <formula>3000</formula>
      <formula>9000</formula>
    </cfRule>
    <cfRule type="cellIs" dxfId="10539" priority="3183" stopIfTrue="1" operator="greaterThanOrEqual">
      <formula>9000</formula>
    </cfRule>
  </conditionalFormatting>
  <conditionalFormatting sqref="AJ296">
    <cfRule type="cellIs" dxfId="10538" priority="3178" stopIfTrue="1" operator="lessThanOrEqual">
      <formula>3000</formula>
    </cfRule>
    <cfRule type="cellIs" dxfId="10537" priority="3179" stopIfTrue="1" operator="between">
      <formula>3000</formula>
      <formula>9000</formula>
    </cfRule>
    <cfRule type="cellIs" dxfId="10536" priority="3180" stopIfTrue="1" operator="greaterThanOrEqual">
      <formula>9000</formula>
    </cfRule>
  </conditionalFormatting>
  <conditionalFormatting sqref="V296:W296">
    <cfRule type="cellIs" dxfId="10535" priority="3175" stopIfTrue="1" operator="lessThanOrEqual">
      <formula>3000</formula>
    </cfRule>
    <cfRule type="cellIs" dxfId="10534" priority="3176" stopIfTrue="1" operator="between">
      <formula>3000</formula>
      <formula>9000</formula>
    </cfRule>
    <cfRule type="cellIs" dxfId="10533" priority="3177" stopIfTrue="1" operator="greaterThanOrEqual">
      <formula>9000</formula>
    </cfRule>
  </conditionalFormatting>
  <conditionalFormatting sqref="AF296">
    <cfRule type="cellIs" dxfId="10532" priority="3172" stopIfTrue="1" operator="lessThanOrEqual">
      <formula>3000</formula>
    </cfRule>
    <cfRule type="cellIs" dxfId="10531" priority="3173" stopIfTrue="1" operator="between">
      <formula>3000</formula>
      <formula>9000</formula>
    </cfRule>
    <cfRule type="cellIs" dxfId="10530" priority="3174" stopIfTrue="1" operator="greaterThanOrEqual">
      <formula>9000</formula>
    </cfRule>
  </conditionalFormatting>
  <conditionalFormatting sqref="AG296">
    <cfRule type="cellIs" dxfId="10529" priority="3169" stopIfTrue="1" operator="lessThanOrEqual">
      <formula>3000</formula>
    </cfRule>
    <cfRule type="cellIs" dxfId="10528" priority="3170" stopIfTrue="1" operator="between">
      <formula>3000</formula>
      <formula>9000</formula>
    </cfRule>
    <cfRule type="cellIs" dxfId="10527" priority="3171" stopIfTrue="1" operator="greaterThanOrEqual">
      <formula>9000</formula>
    </cfRule>
  </conditionalFormatting>
  <conditionalFormatting sqref="AH296">
    <cfRule type="cellIs" dxfId="10526" priority="3166" stopIfTrue="1" operator="lessThanOrEqual">
      <formula>3000</formula>
    </cfRule>
    <cfRule type="cellIs" dxfId="10525" priority="3167" stopIfTrue="1" operator="between">
      <formula>3000</formula>
      <formula>9000</formula>
    </cfRule>
    <cfRule type="cellIs" dxfId="10524" priority="3168" stopIfTrue="1" operator="greaterThanOrEqual">
      <formula>9000</formula>
    </cfRule>
  </conditionalFormatting>
  <conditionalFormatting sqref="AI296">
    <cfRule type="cellIs" dxfId="10523" priority="3163" stopIfTrue="1" operator="lessThanOrEqual">
      <formula>3000</formula>
    </cfRule>
    <cfRule type="cellIs" dxfId="10522" priority="3164" stopIfTrue="1" operator="between">
      <formula>3000</formula>
      <formula>9000</formula>
    </cfRule>
    <cfRule type="cellIs" dxfId="10521" priority="3165" stopIfTrue="1" operator="greaterThanOrEqual">
      <formula>9000</formula>
    </cfRule>
  </conditionalFormatting>
  <conditionalFormatting sqref="J8">
    <cfRule type="cellIs" dxfId="10520" priority="3160" stopIfTrue="1" operator="lessThanOrEqual">
      <formula>3000</formula>
    </cfRule>
    <cfRule type="cellIs" dxfId="10519" priority="3161" stopIfTrue="1" operator="between">
      <formula>3000</formula>
      <formula>9000</formula>
    </cfRule>
    <cfRule type="cellIs" dxfId="10518" priority="3162" stopIfTrue="1" operator="greaterThanOrEqual">
      <formula>9000</formula>
    </cfRule>
  </conditionalFormatting>
  <conditionalFormatting sqref="K8">
    <cfRule type="cellIs" dxfId="10517" priority="3157" stopIfTrue="1" operator="lessThanOrEqual">
      <formula>3000</formula>
    </cfRule>
    <cfRule type="cellIs" dxfId="10516" priority="3158" stopIfTrue="1" operator="between">
      <formula>3000</formula>
      <formula>9000</formula>
    </cfRule>
    <cfRule type="cellIs" dxfId="10515" priority="3159" stopIfTrue="1" operator="greaterThanOrEqual">
      <formula>9000</formula>
    </cfRule>
  </conditionalFormatting>
  <conditionalFormatting sqref="L8">
    <cfRule type="cellIs" dxfId="10514" priority="3154" stopIfTrue="1" operator="lessThanOrEqual">
      <formula>3000</formula>
    </cfRule>
    <cfRule type="cellIs" dxfId="10513" priority="3155" stopIfTrue="1" operator="between">
      <formula>3000</formula>
      <formula>9000</formula>
    </cfRule>
    <cfRule type="cellIs" dxfId="10512" priority="3156" stopIfTrue="1" operator="greaterThanOrEqual">
      <formula>9000</formula>
    </cfRule>
  </conditionalFormatting>
  <conditionalFormatting sqref="M8">
    <cfRule type="cellIs" dxfId="10511" priority="3151" stopIfTrue="1" operator="lessThanOrEqual">
      <formula>3000</formula>
    </cfRule>
    <cfRule type="cellIs" dxfId="10510" priority="3152" stopIfTrue="1" operator="between">
      <formula>3000</formula>
      <formula>9000</formula>
    </cfRule>
    <cfRule type="cellIs" dxfId="10509" priority="3153" stopIfTrue="1" operator="greaterThanOrEqual">
      <formula>9000</formula>
    </cfRule>
  </conditionalFormatting>
  <conditionalFormatting sqref="S8">
    <cfRule type="cellIs" dxfId="10508" priority="3148" stopIfTrue="1" operator="lessThanOrEqual">
      <formula>3000</formula>
    </cfRule>
    <cfRule type="cellIs" dxfId="10507" priority="3149" stopIfTrue="1" operator="between">
      <formula>3000</formula>
      <formula>9000</formula>
    </cfRule>
    <cfRule type="cellIs" dxfId="10506" priority="3150" stopIfTrue="1" operator="greaterThanOrEqual">
      <formula>9000</formula>
    </cfRule>
  </conditionalFormatting>
  <conditionalFormatting sqref="E80:F80">
    <cfRule type="cellIs" dxfId="10505" priority="3145" stopIfTrue="1" operator="lessThanOrEqual">
      <formula>3000</formula>
    </cfRule>
    <cfRule type="cellIs" dxfId="10504" priority="3146" stopIfTrue="1" operator="between">
      <formula>3000</formula>
      <formula>9000</formula>
    </cfRule>
    <cfRule type="cellIs" dxfId="10503" priority="3147" stopIfTrue="1" operator="greaterThanOrEqual">
      <formula>9000</formula>
    </cfRule>
  </conditionalFormatting>
  <conditionalFormatting sqref="O68">
    <cfRule type="cellIs" dxfId="10502" priority="3142" stopIfTrue="1" operator="lessThanOrEqual">
      <formula>3000</formula>
    </cfRule>
    <cfRule type="cellIs" dxfId="10501" priority="3143" stopIfTrue="1" operator="between">
      <formula>3000</formula>
      <formula>9000</formula>
    </cfRule>
    <cfRule type="cellIs" dxfId="10500" priority="3144" stopIfTrue="1" operator="greaterThanOrEqual">
      <formula>9000</formula>
    </cfRule>
  </conditionalFormatting>
  <conditionalFormatting sqref="P56">
    <cfRule type="cellIs" dxfId="10499" priority="3139" stopIfTrue="1" operator="lessThanOrEqual">
      <formula>3000</formula>
    </cfRule>
    <cfRule type="cellIs" dxfId="10498" priority="3140" stopIfTrue="1" operator="between">
      <formula>3000</formula>
      <formula>9000</formula>
    </cfRule>
    <cfRule type="cellIs" dxfId="10497" priority="3141" stopIfTrue="1" operator="greaterThanOrEqual">
      <formula>9000</formula>
    </cfRule>
  </conditionalFormatting>
  <conditionalFormatting sqref="Q50">
    <cfRule type="cellIs" dxfId="10496" priority="3136" stopIfTrue="1" operator="lessThanOrEqual">
      <formula>3000</formula>
    </cfRule>
    <cfRule type="cellIs" dxfId="10495" priority="3137" stopIfTrue="1" operator="between">
      <formula>3000</formula>
      <formula>9000</formula>
    </cfRule>
    <cfRule type="cellIs" dxfId="10494" priority="3138" stopIfTrue="1" operator="greaterThanOrEqual">
      <formula>9000</formula>
    </cfRule>
  </conditionalFormatting>
  <conditionalFormatting sqref="R38">
    <cfRule type="cellIs" dxfId="10493" priority="3133" stopIfTrue="1" operator="lessThanOrEqual">
      <formula>3000</formula>
    </cfRule>
    <cfRule type="cellIs" dxfId="10492" priority="3134" stopIfTrue="1" operator="between">
      <formula>3000</formula>
      <formula>9000</formula>
    </cfRule>
    <cfRule type="cellIs" dxfId="10491" priority="3135" stopIfTrue="1" operator="greaterThanOrEqual">
      <formula>9000</formula>
    </cfRule>
  </conditionalFormatting>
  <conditionalFormatting sqref="G26:H26">
    <cfRule type="cellIs" dxfId="10490" priority="3130" stopIfTrue="1" operator="lessThanOrEqual">
      <formula>3000</formula>
    </cfRule>
    <cfRule type="cellIs" dxfId="10489" priority="3131" stopIfTrue="1" operator="between">
      <formula>3000</formula>
      <formula>9000</formula>
    </cfRule>
    <cfRule type="cellIs" dxfId="10488" priority="3132" stopIfTrue="1" operator="greaterThanOrEqual">
      <formula>9000</formula>
    </cfRule>
  </conditionalFormatting>
  <conditionalFormatting sqref="L20">
    <cfRule type="cellIs" dxfId="10487" priority="3127" stopIfTrue="1" operator="lessThanOrEqual">
      <formula>3000</formula>
    </cfRule>
    <cfRule type="cellIs" dxfId="10486" priority="3128" stopIfTrue="1" operator="between">
      <formula>3000</formula>
      <formula>9000</formula>
    </cfRule>
    <cfRule type="cellIs" dxfId="10485" priority="3129" stopIfTrue="1" operator="greaterThanOrEqual">
      <formula>9000</formula>
    </cfRule>
  </conditionalFormatting>
  <conditionalFormatting sqref="M14">
    <cfRule type="cellIs" dxfId="10484" priority="3124" stopIfTrue="1" operator="lessThanOrEqual">
      <formula>3000</formula>
    </cfRule>
    <cfRule type="cellIs" dxfId="10483" priority="3125" stopIfTrue="1" operator="between">
      <formula>3000</formula>
      <formula>9000</formula>
    </cfRule>
    <cfRule type="cellIs" dxfId="10482" priority="3126" stopIfTrue="1" operator="greaterThanOrEqual">
      <formula>9000</formula>
    </cfRule>
  </conditionalFormatting>
  <conditionalFormatting sqref="O128">
    <cfRule type="cellIs" dxfId="10481" priority="3121" stopIfTrue="1" operator="lessThanOrEqual">
      <formula>3000</formula>
    </cfRule>
    <cfRule type="cellIs" dxfId="10480" priority="3122" stopIfTrue="1" operator="between">
      <formula>3000</formula>
      <formula>9000</formula>
    </cfRule>
    <cfRule type="cellIs" dxfId="10479" priority="3123" stopIfTrue="1" operator="greaterThanOrEqual">
      <formula>9000</formula>
    </cfRule>
  </conditionalFormatting>
  <conditionalFormatting sqref="P128">
    <cfRule type="cellIs" dxfId="10478" priority="3118" stopIfTrue="1" operator="lessThanOrEqual">
      <formula>3000</formula>
    </cfRule>
    <cfRule type="cellIs" dxfId="10477" priority="3119" stopIfTrue="1" operator="between">
      <formula>3000</formula>
      <formula>9000</formula>
    </cfRule>
    <cfRule type="cellIs" dxfId="10476" priority="3120" stopIfTrue="1" operator="greaterThanOrEqual">
      <formula>9000</formula>
    </cfRule>
  </conditionalFormatting>
  <conditionalFormatting sqref="Q128">
    <cfRule type="cellIs" dxfId="10475" priority="3115" stopIfTrue="1" operator="lessThanOrEqual">
      <formula>3000</formula>
    </cfRule>
    <cfRule type="cellIs" dxfId="10474" priority="3116" stopIfTrue="1" operator="between">
      <formula>3000</formula>
      <formula>9000</formula>
    </cfRule>
    <cfRule type="cellIs" dxfId="10473" priority="3117" stopIfTrue="1" operator="greaterThanOrEqual">
      <formula>9000</formula>
    </cfRule>
  </conditionalFormatting>
  <conditionalFormatting sqref="R128">
    <cfRule type="cellIs" dxfId="10472" priority="3112" stopIfTrue="1" operator="lessThanOrEqual">
      <formula>3000</formula>
    </cfRule>
    <cfRule type="cellIs" dxfId="10471" priority="3113" stopIfTrue="1" operator="between">
      <formula>3000</formula>
      <formula>9000</formula>
    </cfRule>
    <cfRule type="cellIs" dxfId="10470" priority="3114" stopIfTrue="1" operator="greaterThanOrEqual">
      <formula>9000</formula>
    </cfRule>
  </conditionalFormatting>
  <conditionalFormatting sqref="G134:H134">
    <cfRule type="cellIs" dxfId="10469" priority="3109" stopIfTrue="1" operator="lessThanOrEqual">
      <formula>3000</formula>
    </cfRule>
    <cfRule type="cellIs" dxfId="10468" priority="3110" stopIfTrue="1" operator="between">
      <formula>3000</formula>
      <formula>9000</formula>
    </cfRule>
    <cfRule type="cellIs" dxfId="10467" priority="3111" stopIfTrue="1" operator="greaterThanOrEqual">
      <formula>9000</formula>
    </cfRule>
  </conditionalFormatting>
  <conditionalFormatting sqref="J134">
    <cfRule type="cellIs" dxfId="10466" priority="3106" stopIfTrue="1" operator="lessThanOrEqual">
      <formula>3000</formula>
    </cfRule>
    <cfRule type="cellIs" dxfId="10465" priority="3107" stopIfTrue="1" operator="between">
      <formula>3000</formula>
      <formula>9000</formula>
    </cfRule>
    <cfRule type="cellIs" dxfId="10464" priority="3108" stopIfTrue="1" operator="greaterThanOrEqual">
      <formula>9000</formula>
    </cfRule>
  </conditionalFormatting>
  <conditionalFormatting sqref="K134">
    <cfRule type="cellIs" dxfId="10463" priority="3103" stopIfTrue="1" operator="lessThanOrEqual">
      <formula>3000</formula>
    </cfRule>
    <cfRule type="cellIs" dxfId="10462" priority="3104" stopIfTrue="1" operator="between">
      <formula>3000</formula>
      <formula>9000</formula>
    </cfRule>
    <cfRule type="cellIs" dxfId="10461" priority="3105" stopIfTrue="1" operator="greaterThanOrEqual">
      <formula>9000</formula>
    </cfRule>
  </conditionalFormatting>
  <conditionalFormatting sqref="L134">
    <cfRule type="cellIs" dxfId="10460" priority="3100" stopIfTrue="1" operator="lessThanOrEqual">
      <formula>3000</formula>
    </cfRule>
    <cfRule type="cellIs" dxfId="10459" priority="3101" stopIfTrue="1" operator="between">
      <formula>3000</formula>
      <formula>9000</formula>
    </cfRule>
    <cfRule type="cellIs" dxfId="10458" priority="3102" stopIfTrue="1" operator="greaterThanOrEqual">
      <formula>9000</formula>
    </cfRule>
  </conditionalFormatting>
  <conditionalFormatting sqref="M134">
    <cfRule type="cellIs" dxfId="10457" priority="3097" stopIfTrue="1" operator="lessThanOrEqual">
      <formula>3000</formula>
    </cfRule>
    <cfRule type="cellIs" dxfId="10456" priority="3098" stopIfTrue="1" operator="between">
      <formula>3000</formula>
      <formula>9000</formula>
    </cfRule>
    <cfRule type="cellIs" dxfId="10455" priority="3099" stopIfTrue="1" operator="greaterThanOrEqual">
      <formula>9000</formula>
    </cfRule>
  </conditionalFormatting>
  <conditionalFormatting sqref="S134">
    <cfRule type="cellIs" dxfId="10454" priority="3094" stopIfTrue="1" operator="lessThanOrEqual">
      <formula>3000</formula>
    </cfRule>
    <cfRule type="cellIs" dxfId="10453" priority="3095" stopIfTrue="1" operator="between">
      <formula>3000</formula>
      <formula>9000</formula>
    </cfRule>
    <cfRule type="cellIs" dxfId="10452" priority="3096" stopIfTrue="1" operator="greaterThanOrEqual">
      <formula>9000</formula>
    </cfRule>
  </conditionalFormatting>
  <conditionalFormatting sqref="E134:F134">
    <cfRule type="cellIs" dxfId="10451" priority="3091" stopIfTrue="1" operator="lessThanOrEqual">
      <formula>3000</formula>
    </cfRule>
    <cfRule type="cellIs" dxfId="10450" priority="3092" stopIfTrue="1" operator="between">
      <formula>3000</formula>
      <formula>9000</formula>
    </cfRule>
    <cfRule type="cellIs" dxfId="10449" priority="3093" stopIfTrue="1" operator="greaterThanOrEqual">
      <formula>9000</formula>
    </cfRule>
  </conditionalFormatting>
  <conditionalFormatting sqref="O134">
    <cfRule type="cellIs" dxfId="10448" priority="3088" stopIfTrue="1" operator="lessThanOrEqual">
      <formula>3000</formula>
    </cfRule>
    <cfRule type="cellIs" dxfId="10447" priority="3089" stopIfTrue="1" operator="between">
      <formula>3000</formula>
      <formula>9000</formula>
    </cfRule>
    <cfRule type="cellIs" dxfId="10446" priority="3090" stopIfTrue="1" operator="greaterThanOrEqual">
      <formula>9000</formula>
    </cfRule>
  </conditionalFormatting>
  <conditionalFormatting sqref="P134">
    <cfRule type="cellIs" dxfId="10445" priority="3085" stopIfTrue="1" operator="lessThanOrEqual">
      <formula>3000</formula>
    </cfRule>
    <cfRule type="cellIs" dxfId="10444" priority="3086" stopIfTrue="1" operator="between">
      <formula>3000</formula>
      <formula>9000</formula>
    </cfRule>
    <cfRule type="cellIs" dxfId="10443" priority="3087" stopIfTrue="1" operator="greaterThanOrEqual">
      <formula>9000</formula>
    </cfRule>
  </conditionalFormatting>
  <conditionalFormatting sqref="Q134">
    <cfRule type="cellIs" dxfId="10442" priority="3082" stopIfTrue="1" operator="lessThanOrEqual">
      <formula>3000</formula>
    </cfRule>
    <cfRule type="cellIs" dxfId="10441" priority="3083" stopIfTrue="1" operator="between">
      <formula>3000</formula>
      <formula>9000</formula>
    </cfRule>
    <cfRule type="cellIs" dxfId="10440" priority="3084" stopIfTrue="1" operator="greaterThanOrEqual">
      <formula>9000</formula>
    </cfRule>
  </conditionalFormatting>
  <conditionalFormatting sqref="R134">
    <cfRule type="cellIs" dxfId="10439" priority="3079" stopIfTrue="1" operator="lessThanOrEqual">
      <formula>3000</formula>
    </cfRule>
    <cfRule type="cellIs" dxfId="10438" priority="3080" stopIfTrue="1" operator="between">
      <formula>3000</formula>
      <formula>9000</formula>
    </cfRule>
    <cfRule type="cellIs" dxfId="10437" priority="3081" stopIfTrue="1" operator="greaterThanOrEqual">
      <formula>9000</formula>
    </cfRule>
  </conditionalFormatting>
  <conditionalFormatting sqref="G140:H140">
    <cfRule type="cellIs" dxfId="10436" priority="3076" stopIfTrue="1" operator="lessThanOrEqual">
      <formula>3000</formula>
    </cfRule>
    <cfRule type="cellIs" dxfId="10435" priority="3077" stopIfTrue="1" operator="between">
      <formula>3000</formula>
      <formula>9000</formula>
    </cfRule>
    <cfRule type="cellIs" dxfId="10434" priority="3078" stopIfTrue="1" operator="greaterThanOrEqual">
      <formula>9000</formula>
    </cfRule>
  </conditionalFormatting>
  <conditionalFormatting sqref="J140">
    <cfRule type="cellIs" dxfId="10433" priority="3073" stopIfTrue="1" operator="lessThanOrEqual">
      <formula>3000</formula>
    </cfRule>
    <cfRule type="cellIs" dxfId="10432" priority="3074" stopIfTrue="1" operator="between">
      <formula>3000</formula>
      <formula>9000</formula>
    </cfRule>
    <cfRule type="cellIs" dxfId="10431" priority="3075" stopIfTrue="1" operator="greaterThanOrEqual">
      <formula>9000</formula>
    </cfRule>
  </conditionalFormatting>
  <conditionalFormatting sqref="K140">
    <cfRule type="cellIs" dxfId="10430" priority="3070" stopIfTrue="1" operator="lessThanOrEqual">
      <formula>3000</formula>
    </cfRule>
    <cfRule type="cellIs" dxfId="10429" priority="3071" stopIfTrue="1" operator="between">
      <formula>3000</formula>
      <formula>9000</formula>
    </cfRule>
    <cfRule type="cellIs" dxfId="10428" priority="3072" stopIfTrue="1" operator="greaterThanOrEqual">
      <formula>9000</formula>
    </cfRule>
  </conditionalFormatting>
  <conditionalFormatting sqref="L140">
    <cfRule type="cellIs" dxfId="10427" priority="3067" stopIfTrue="1" operator="lessThanOrEqual">
      <formula>3000</formula>
    </cfRule>
    <cfRule type="cellIs" dxfId="10426" priority="3068" stopIfTrue="1" operator="between">
      <formula>3000</formula>
      <formula>9000</formula>
    </cfRule>
    <cfRule type="cellIs" dxfId="10425" priority="3069" stopIfTrue="1" operator="greaterThanOrEqual">
      <formula>9000</formula>
    </cfRule>
  </conditionalFormatting>
  <conditionalFormatting sqref="M140">
    <cfRule type="cellIs" dxfId="10424" priority="3064" stopIfTrue="1" operator="lessThanOrEqual">
      <formula>3000</formula>
    </cfRule>
    <cfRule type="cellIs" dxfId="10423" priority="3065" stopIfTrue="1" operator="between">
      <formula>3000</formula>
      <formula>9000</formula>
    </cfRule>
    <cfRule type="cellIs" dxfId="10422" priority="3066" stopIfTrue="1" operator="greaterThanOrEqual">
      <formula>9000</formula>
    </cfRule>
  </conditionalFormatting>
  <conditionalFormatting sqref="S140">
    <cfRule type="cellIs" dxfId="10421" priority="3061" stopIfTrue="1" operator="lessThanOrEqual">
      <formula>3000</formula>
    </cfRule>
    <cfRule type="cellIs" dxfId="10420" priority="3062" stopIfTrue="1" operator="between">
      <formula>3000</formula>
      <formula>9000</formula>
    </cfRule>
    <cfRule type="cellIs" dxfId="10419" priority="3063" stopIfTrue="1" operator="greaterThanOrEqual">
      <formula>9000</formula>
    </cfRule>
  </conditionalFormatting>
  <conditionalFormatting sqref="E140:F140">
    <cfRule type="cellIs" dxfId="10418" priority="3058" stopIfTrue="1" operator="lessThanOrEqual">
      <formula>3000</formula>
    </cfRule>
    <cfRule type="cellIs" dxfId="10417" priority="3059" stopIfTrue="1" operator="between">
      <formula>3000</formula>
      <formula>9000</formula>
    </cfRule>
    <cfRule type="cellIs" dxfId="10416" priority="3060" stopIfTrue="1" operator="greaterThanOrEqual">
      <formula>9000</formula>
    </cfRule>
  </conditionalFormatting>
  <conditionalFormatting sqref="O140">
    <cfRule type="cellIs" dxfId="10415" priority="3055" stopIfTrue="1" operator="lessThanOrEqual">
      <formula>3000</formula>
    </cfRule>
    <cfRule type="cellIs" dxfId="10414" priority="3056" stopIfTrue="1" operator="between">
      <formula>3000</formula>
      <formula>9000</formula>
    </cfRule>
    <cfRule type="cellIs" dxfId="10413" priority="3057" stopIfTrue="1" operator="greaterThanOrEqual">
      <formula>9000</formula>
    </cfRule>
  </conditionalFormatting>
  <conditionalFormatting sqref="P140">
    <cfRule type="cellIs" dxfId="10412" priority="3052" stopIfTrue="1" operator="lessThanOrEqual">
      <formula>3000</formula>
    </cfRule>
    <cfRule type="cellIs" dxfId="10411" priority="3053" stopIfTrue="1" operator="between">
      <formula>3000</formula>
      <formula>9000</formula>
    </cfRule>
    <cfRule type="cellIs" dxfId="10410" priority="3054" stopIfTrue="1" operator="greaterThanOrEqual">
      <formula>9000</formula>
    </cfRule>
  </conditionalFormatting>
  <conditionalFormatting sqref="Q140">
    <cfRule type="cellIs" dxfId="10409" priority="3049" stopIfTrue="1" operator="lessThanOrEqual">
      <formula>3000</formula>
    </cfRule>
    <cfRule type="cellIs" dxfId="10408" priority="3050" stopIfTrue="1" operator="between">
      <formula>3000</formula>
      <formula>9000</formula>
    </cfRule>
    <cfRule type="cellIs" dxfId="10407" priority="3051" stopIfTrue="1" operator="greaterThanOrEqual">
      <formula>9000</formula>
    </cfRule>
  </conditionalFormatting>
  <conditionalFormatting sqref="R140">
    <cfRule type="cellIs" dxfId="10406" priority="3046" stopIfTrue="1" operator="lessThanOrEqual">
      <formula>3000</formula>
    </cfRule>
    <cfRule type="cellIs" dxfId="10405" priority="3047" stopIfTrue="1" operator="between">
      <formula>3000</formula>
      <formula>9000</formula>
    </cfRule>
    <cfRule type="cellIs" dxfId="10404" priority="3048" stopIfTrue="1" operator="greaterThanOrEqual">
      <formula>9000</formula>
    </cfRule>
  </conditionalFormatting>
  <conditionalFormatting sqref="G152:H152">
    <cfRule type="cellIs" dxfId="10403" priority="3043" stopIfTrue="1" operator="lessThanOrEqual">
      <formula>3000</formula>
    </cfRule>
    <cfRule type="cellIs" dxfId="10402" priority="3044" stopIfTrue="1" operator="between">
      <formula>3000</formula>
      <formula>9000</formula>
    </cfRule>
    <cfRule type="cellIs" dxfId="10401" priority="3045" stopIfTrue="1" operator="greaterThanOrEqual">
      <formula>9000</formula>
    </cfRule>
  </conditionalFormatting>
  <conditionalFormatting sqref="J152">
    <cfRule type="cellIs" dxfId="10400" priority="3040" stopIfTrue="1" operator="lessThanOrEqual">
      <formula>3000</formula>
    </cfRule>
    <cfRule type="cellIs" dxfId="10399" priority="3041" stopIfTrue="1" operator="between">
      <formula>3000</formula>
      <formula>9000</formula>
    </cfRule>
    <cfRule type="cellIs" dxfId="10398" priority="3042" stopIfTrue="1" operator="greaterThanOrEqual">
      <formula>9000</formula>
    </cfRule>
  </conditionalFormatting>
  <conditionalFormatting sqref="K152">
    <cfRule type="cellIs" dxfId="10397" priority="3037" stopIfTrue="1" operator="lessThanOrEqual">
      <formula>3000</formula>
    </cfRule>
    <cfRule type="cellIs" dxfId="10396" priority="3038" stopIfTrue="1" operator="between">
      <formula>3000</formula>
      <formula>9000</formula>
    </cfRule>
    <cfRule type="cellIs" dxfId="10395" priority="3039" stopIfTrue="1" operator="greaterThanOrEqual">
      <formula>9000</formula>
    </cfRule>
  </conditionalFormatting>
  <conditionalFormatting sqref="L152">
    <cfRule type="cellIs" dxfId="10394" priority="3034" stopIfTrue="1" operator="lessThanOrEqual">
      <formula>3000</formula>
    </cfRule>
    <cfRule type="cellIs" dxfId="10393" priority="3035" stopIfTrue="1" operator="between">
      <formula>3000</formula>
      <formula>9000</formula>
    </cfRule>
    <cfRule type="cellIs" dxfId="10392" priority="3036" stopIfTrue="1" operator="greaterThanOrEqual">
      <formula>9000</formula>
    </cfRule>
  </conditionalFormatting>
  <conditionalFormatting sqref="M152">
    <cfRule type="cellIs" dxfId="10391" priority="3031" stopIfTrue="1" operator="lessThanOrEqual">
      <formula>3000</formula>
    </cfRule>
    <cfRule type="cellIs" dxfId="10390" priority="3032" stopIfTrue="1" operator="between">
      <formula>3000</formula>
      <formula>9000</formula>
    </cfRule>
    <cfRule type="cellIs" dxfId="10389" priority="3033" stopIfTrue="1" operator="greaterThanOrEqual">
      <formula>9000</formula>
    </cfRule>
  </conditionalFormatting>
  <conditionalFormatting sqref="S152">
    <cfRule type="cellIs" dxfId="10388" priority="3028" stopIfTrue="1" operator="lessThanOrEqual">
      <formula>3000</formula>
    </cfRule>
    <cfRule type="cellIs" dxfId="10387" priority="3029" stopIfTrue="1" operator="between">
      <formula>3000</formula>
      <formula>9000</formula>
    </cfRule>
    <cfRule type="cellIs" dxfId="10386" priority="3030" stopIfTrue="1" operator="greaterThanOrEqual">
      <formula>9000</formula>
    </cfRule>
  </conditionalFormatting>
  <conditionalFormatting sqref="E152:F152">
    <cfRule type="cellIs" dxfId="10385" priority="3025" stopIfTrue="1" operator="lessThanOrEqual">
      <formula>3000</formula>
    </cfRule>
    <cfRule type="cellIs" dxfId="10384" priority="3026" stopIfTrue="1" operator="between">
      <formula>3000</formula>
      <formula>9000</formula>
    </cfRule>
    <cfRule type="cellIs" dxfId="10383" priority="3027" stopIfTrue="1" operator="greaterThanOrEqual">
      <formula>9000</formula>
    </cfRule>
  </conditionalFormatting>
  <conditionalFormatting sqref="O152">
    <cfRule type="cellIs" dxfId="10382" priority="3022" stopIfTrue="1" operator="lessThanOrEqual">
      <formula>3000</formula>
    </cfRule>
    <cfRule type="cellIs" dxfId="10381" priority="3023" stopIfTrue="1" operator="between">
      <formula>3000</formula>
      <formula>9000</formula>
    </cfRule>
    <cfRule type="cellIs" dxfId="10380" priority="3024" stopIfTrue="1" operator="greaterThanOrEqual">
      <formula>9000</formula>
    </cfRule>
  </conditionalFormatting>
  <conditionalFormatting sqref="P152">
    <cfRule type="cellIs" dxfId="10379" priority="3019" stopIfTrue="1" operator="lessThanOrEqual">
      <formula>3000</formula>
    </cfRule>
    <cfRule type="cellIs" dxfId="10378" priority="3020" stopIfTrue="1" operator="between">
      <formula>3000</formula>
      <formula>9000</formula>
    </cfRule>
    <cfRule type="cellIs" dxfId="10377" priority="3021" stopIfTrue="1" operator="greaterThanOrEqual">
      <formula>9000</formula>
    </cfRule>
  </conditionalFormatting>
  <conditionalFormatting sqref="Q152">
    <cfRule type="cellIs" dxfId="10376" priority="3016" stopIfTrue="1" operator="lessThanOrEqual">
      <formula>3000</formula>
    </cfRule>
    <cfRule type="cellIs" dxfId="10375" priority="3017" stopIfTrue="1" operator="between">
      <formula>3000</formula>
      <formula>9000</formula>
    </cfRule>
    <cfRule type="cellIs" dxfId="10374" priority="3018" stopIfTrue="1" operator="greaterThanOrEqual">
      <formula>9000</formula>
    </cfRule>
  </conditionalFormatting>
  <conditionalFormatting sqref="R152">
    <cfRule type="cellIs" dxfId="10373" priority="3013" stopIfTrue="1" operator="lessThanOrEqual">
      <formula>3000</formula>
    </cfRule>
    <cfRule type="cellIs" dxfId="10372" priority="3014" stopIfTrue="1" operator="between">
      <formula>3000</formula>
      <formula>9000</formula>
    </cfRule>
    <cfRule type="cellIs" dxfId="10371" priority="3015" stopIfTrue="1" operator="greaterThanOrEqual">
      <formula>9000</formula>
    </cfRule>
  </conditionalFormatting>
  <conditionalFormatting sqref="G164:H164">
    <cfRule type="cellIs" dxfId="10370" priority="3010" stopIfTrue="1" operator="lessThanOrEqual">
      <formula>3000</formula>
    </cfRule>
    <cfRule type="cellIs" dxfId="10369" priority="3011" stopIfTrue="1" operator="between">
      <formula>3000</formula>
      <formula>9000</formula>
    </cfRule>
    <cfRule type="cellIs" dxfId="10368" priority="3012" stopIfTrue="1" operator="greaterThanOrEqual">
      <formula>9000</formula>
    </cfRule>
  </conditionalFormatting>
  <conditionalFormatting sqref="J164">
    <cfRule type="cellIs" dxfId="10367" priority="3007" stopIfTrue="1" operator="lessThanOrEqual">
      <formula>3000</formula>
    </cfRule>
    <cfRule type="cellIs" dxfId="10366" priority="3008" stopIfTrue="1" operator="between">
      <formula>3000</formula>
      <formula>9000</formula>
    </cfRule>
    <cfRule type="cellIs" dxfId="10365" priority="3009" stopIfTrue="1" operator="greaterThanOrEqual">
      <formula>9000</formula>
    </cfRule>
  </conditionalFormatting>
  <conditionalFormatting sqref="K164">
    <cfRule type="cellIs" dxfId="10364" priority="3004" stopIfTrue="1" operator="lessThanOrEqual">
      <formula>3000</formula>
    </cfRule>
    <cfRule type="cellIs" dxfId="10363" priority="3005" stopIfTrue="1" operator="between">
      <formula>3000</formula>
      <formula>9000</formula>
    </cfRule>
    <cfRule type="cellIs" dxfId="10362" priority="3006" stopIfTrue="1" operator="greaterThanOrEqual">
      <formula>9000</formula>
    </cfRule>
  </conditionalFormatting>
  <conditionalFormatting sqref="L164">
    <cfRule type="cellIs" dxfId="10361" priority="3001" stopIfTrue="1" operator="lessThanOrEqual">
      <formula>3000</formula>
    </cfRule>
    <cfRule type="cellIs" dxfId="10360" priority="3002" stopIfTrue="1" operator="between">
      <formula>3000</formula>
      <formula>9000</formula>
    </cfRule>
    <cfRule type="cellIs" dxfId="10359" priority="3003" stopIfTrue="1" operator="greaterThanOrEqual">
      <formula>9000</formula>
    </cfRule>
  </conditionalFormatting>
  <conditionalFormatting sqref="M164">
    <cfRule type="cellIs" dxfId="10358" priority="2998" stopIfTrue="1" operator="lessThanOrEqual">
      <formula>3000</formula>
    </cfRule>
    <cfRule type="cellIs" dxfId="10357" priority="2999" stopIfTrue="1" operator="between">
      <formula>3000</formula>
      <formula>9000</formula>
    </cfRule>
    <cfRule type="cellIs" dxfId="10356" priority="3000" stopIfTrue="1" operator="greaterThanOrEqual">
      <formula>9000</formula>
    </cfRule>
  </conditionalFormatting>
  <conditionalFormatting sqref="S164">
    <cfRule type="cellIs" dxfId="10355" priority="2995" stopIfTrue="1" operator="lessThanOrEqual">
      <formula>3000</formula>
    </cfRule>
    <cfRule type="cellIs" dxfId="10354" priority="2996" stopIfTrue="1" operator="between">
      <formula>3000</formula>
      <formula>9000</formula>
    </cfRule>
    <cfRule type="cellIs" dxfId="10353" priority="2997" stopIfTrue="1" operator="greaterThanOrEqual">
      <formula>9000</formula>
    </cfRule>
  </conditionalFormatting>
  <conditionalFormatting sqref="E164:F164">
    <cfRule type="cellIs" dxfId="10352" priority="2992" stopIfTrue="1" operator="lessThanOrEqual">
      <formula>3000</formula>
    </cfRule>
    <cfRule type="cellIs" dxfId="10351" priority="2993" stopIfTrue="1" operator="between">
      <formula>3000</formula>
      <formula>9000</formula>
    </cfRule>
    <cfRule type="cellIs" dxfId="10350" priority="2994" stopIfTrue="1" operator="greaterThanOrEqual">
      <formula>9000</formula>
    </cfRule>
  </conditionalFormatting>
  <conditionalFormatting sqref="O164">
    <cfRule type="cellIs" dxfId="10349" priority="2989" stopIfTrue="1" operator="lessThanOrEqual">
      <formula>3000</formula>
    </cfRule>
    <cfRule type="cellIs" dxfId="10348" priority="2990" stopIfTrue="1" operator="between">
      <formula>3000</formula>
      <formula>9000</formula>
    </cfRule>
    <cfRule type="cellIs" dxfId="10347" priority="2991" stopIfTrue="1" operator="greaterThanOrEqual">
      <formula>9000</formula>
    </cfRule>
  </conditionalFormatting>
  <conditionalFormatting sqref="P164">
    <cfRule type="cellIs" dxfId="10346" priority="2986" stopIfTrue="1" operator="lessThanOrEqual">
      <formula>3000</formula>
    </cfRule>
    <cfRule type="cellIs" dxfId="10345" priority="2987" stopIfTrue="1" operator="between">
      <formula>3000</formula>
      <formula>9000</formula>
    </cfRule>
    <cfRule type="cellIs" dxfId="10344" priority="2988" stopIfTrue="1" operator="greaterThanOrEqual">
      <formula>9000</formula>
    </cfRule>
  </conditionalFormatting>
  <conditionalFormatting sqref="Q164">
    <cfRule type="cellIs" dxfId="10343" priority="2983" stopIfTrue="1" operator="lessThanOrEqual">
      <formula>3000</formula>
    </cfRule>
    <cfRule type="cellIs" dxfId="10342" priority="2984" stopIfTrue="1" operator="between">
      <formula>3000</formula>
      <formula>9000</formula>
    </cfRule>
    <cfRule type="cellIs" dxfId="10341" priority="2985" stopIfTrue="1" operator="greaterThanOrEqual">
      <formula>9000</formula>
    </cfRule>
  </conditionalFormatting>
  <conditionalFormatting sqref="R164">
    <cfRule type="cellIs" dxfId="10340" priority="2980" stopIfTrue="1" operator="lessThanOrEqual">
      <formula>3000</formula>
    </cfRule>
    <cfRule type="cellIs" dxfId="10339" priority="2981" stopIfTrue="1" operator="between">
      <formula>3000</formula>
      <formula>9000</formula>
    </cfRule>
    <cfRule type="cellIs" dxfId="10338" priority="2982" stopIfTrue="1" operator="greaterThanOrEqual">
      <formula>9000</formula>
    </cfRule>
  </conditionalFormatting>
  <conditionalFormatting sqref="G170:H170">
    <cfRule type="cellIs" dxfId="10337" priority="2977" stopIfTrue="1" operator="lessThanOrEqual">
      <formula>3000</formula>
    </cfRule>
    <cfRule type="cellIs" dxfId="10336" priority="2978" stopIfTrue="1" operator="between">
      <formula>3000</formula>
      <formula>9000</formula>
    </cfRule>
    <cfRule type="cellIs" dxfId="10335" priority="2979" stopIfTrue="1" operator="greaterThanOrEqual">
      <formula>9000</formula>
    </cfRule>
  </conditionalFormatting>
  <conditionalFormatting sqref="J170">
    <cfRule type="cellIs" dxfId="10334" priority="2974" stopIfTrue="1" operator="lessThanOrEqual">
      <formula>3000</formula>
    </cfRule>
    <cfRule type="cellIs" dxfId="10333" priority="2975" stopIfTrue="1" operator="between">
      <formula>3000</formula>
      <formula>9000</formula>
    </cfRule>
    <cfRule type="cellIs" dxfId="10332" priority="2976" stopIfTrue="1" operator="greaterThanOrEqual">
      <formula>9000</formula>
    </cfRule>
  </conditionalFormatting>
  <conditionalFormatting sqref="K170">
    <cfRule type="cellIs" dxfId="10331" priority="2971" stopIfTrue="1" operator="lessThanOrEqual">
      <formula>3000</formula>
    </cfRule>
    <cfRule type="cellIs" dxfId="10330" priority="2972" stopIfTrue="1" operator="between">
      <formula>3000</formula>
      <formula>9000</formula>
    </cfRule>
    <cfRule type="cellIs" dxfId="10329" priority="2973" stopIfTrue="1" operator="greaterThanOrEqual">
      <formula>9000</formula>
    </cfRule>
  </conditionalFormatting>
  <conditionalFormatting sqref="L170">
    <cfRule type="cellIs" dxfId="10328" priority="2968" stopIfTrue="1" operator="lessThanOrEqual">
      <formula>3000</formula>
    </cfRule>
    <cfRule type="cellIs" dxfId="10327" priority="2969" stopIfTrue="1" operator="between">
      <formula>3000</formula>
      <formula>9000</formula>
    </cfRule>
    <cfRule type="cellIs" dxfId="10326" priority="2970" stopIfTrue="1" operator="greaterThanOrEqual">
      <formula>9000</formula>
    </cfRule>
  </conditionalFormatting>
  <conditionalFormatting sqref="M170">
    <cfRule type="cellIs" dxfId="10325" priority="2965" stopIfTrue="1" operator="lessThanOrEqual">
      <formula>3000</formula>
    </cfRule>
    <cfRule type="cellIs" dxfId="10324" priority="2966" stopIfTrue="1" operator="between">
      <formula>3000</formula>
      <formula>9000</formula>
    </cfRule>
    <cfRule type="cellIs" dxfId="10323" priority="2967" stopIfTrue="1" operator="greaterThanOrEqual">
      <formula>9000</formula>
    </cfRule>
  </conditionalFormatting>
  <conditionalFormatting sqref="S170">
    <cfRule type="cellIs" dxfId="10322" priority="2962" stopIfTrue="1" operator="lessThanOrEqual">
      <formula>3000</formula>
    </cfRule>
    <cfRule type="cellIs" dxfId="10321" priority="2963" stopIfTrue="1" operator="between">
      <formula>3000</formula>
      <formula>9000</formula>
    </cfRule>
    <cfRule type="cellIs" dxfId="10320" priority="2964" stopIfTrue="1" operator="greaterThanOrEqual">
      <formula>9000</formula>
    </cfRule>
  </conditionalFormatting>
  <conditionalFormatting sqref="E170:F170">
    <cfRule type="cellIs" dxfId="10319" priority="2959" stopIfTrue="1" operator="lessThanOrEqual">
      <formula>3000</formula>
    </cfRule>
    <cfRule type="cellIs" dxfId="10318" priority="2960" stopIfTrue="1" operator="between">
      <formula>3000</formula>
      <formula>9000</formula>
    </cfRule>
    <cfRule type="cellIs" dxfId="10317" priority="2961" stopIfTrue="1" operator="greaterThanOrEqual">
      <formula>9000</formula>
    </cfRule>
  </conditionalFormatting>
  <conditionalFormatting sqref="O170">
    <cfRule type="cellIs" dxfId="10316" priority="2956" stopIfTrue="1" operator="lessThanOrEqual">
      <formula>3000</formula>
    </cfRule>
    <cfRule type="cellIs" dxfId="10315" priority="2957" stopIfTrue="1" operator="between">
      <formula>3000</formula>
      <formula>9000</formula>
    </cfRule>
    <cfRule type="cellIs" dxfId="10314" priority="2958" stopIfTrue="1" operator="greaterThanOrEqual">
      <formula>9000</formula>
    </cfRule>
  </conditionalFormatting>
  <conditionalFormatting sqref="P170">
    <cfRule type="cellIs" dxfId="10313" priority="2953" stopIfTrue="1" operator="lessThanOrEqual">
      <formula>3000</formula>
    </cfRule>
    <cfRule type="cellIs" dxfId="10312" priority="2954" stopIfTrue="1" operator="between">
      <formula>3000</formula>
      <formula>9000</formula>
    </cfRule>
    <cfRule type="cellIs" dxfId="10311" priority="2955" stopIfTrue="1" operator="greaterThanOrEqual">
      <formula>9000</formula>
    </cfRule>
  </conditionalFormatting>
  <conditionalFormatting sqref="Q170">
    <cfRule type="cellIs" dxfId="10310" priority="2950" stopIfTrue="1" operator="lessThanOrEqual">
      <formula>3000</formula>
    </cfRule>
    <cfRule type="cellIs" dxfId="10309" priority="2951" stopIfTrue="1" operator="between">
      <formula>3000</formula>
      <formula>9000</formula>
    </cfRule>
    <cfRule type="cellIs" dxfId="10308" priority="2952" stopIfTrue="1" operator="greaterThanOrEqual">
      <formula>9000</formula>
    </cfRule>
  </conditionalFormatting>
  <conditionalFormatting sqref="R170">
    <cfRule type="cellIs" dxfId="10307" priority="2947" stopIfTrue="1" operator="lessThanOrEqual">
      <formula>3000</formula>
    </cfRule>
    <cfRule type="cellIs" dxfId="10306" priority="2948" stopIfTrue="1" operator="between">
      <formula>3000</formula>
      <formula>9000</formula>
    </cfRule>
    <cfRule type="cellIs" dxfId="10305" priority="2949" stopIfTrue="1" operator="greaterThanOrEqual">
      <formula>9000</formula>
    </cfRule>
  </conditionalFormatting>
  <conditionalFormatting sqref="G176:H176">
    <cfRule type="cellIs" dxfId="10304" priority="2944" stopIfTrue="1" operator="lessThanOrEqual">
      <formula>3000</formula>
    </cfRule>
    <cfRule type="cellIs" dxfId="10303" priority="2945" stopIfTrue="1" operator="between">
      <formula>3000</formula>
      <formula>9000</formula>
    </cfRule>
    <cfRule type="cellIs" dxfId="10302" priority="2946" stopIfTrue="1" operator="greaterThanOrEqual">
      <formula>9000</formula>
    </cfRule>
  </conditionalFormatting>
  <conditionalFormatting sqref="J176">
    <cfRule type="cellIs" dxfId="10301" priority="2941" stopIfTrue="1" operator="lessThanOrEqual">
      <formula>3000</formula>
    </cfRule>
    <cfRule type="cellIs" dxfId="10300" priority="2942" stopIfTrue="1" operator="between">
      <formula>3000</formula>
      <formula>9000</formula>
    </cfRule>
    <cfRule type="cellIs" dxfId="10299" priority="2943" stopIfTrue="1" operator="greaterThanOrEqual">
      <formula>9000</formula>
    </cfRule>
  </conditionalFormatting>
  <conditionalFormatting sqref="K176">
    <cfRule type="cellIs" dxfId="10298" priority="2938" stopIfTrue="1" operator="lessThanOrEqual">
      <formula>3000</formula>
    </cfRule>
    <cfRule type="cellIs" dxfId="10297" priority="2939" stopIfTrue="1" operator="between">
      <formula>3000</formula>
      <formula>9000</formula>
    </cfRule>
    <cfRule type="cellIs" dxfId="10296" priority="2940" stopIfTrue="1" operator="greaterThanOrEqual">
      <formula>9000</formula>
    </cfRule>
  </conditionalFormatting>
  <conditionalFormatting sqref="L176">
    <cfRule type="cellIs" dxfId="10295" priority="2935" stopIfTrue="1" operator="lessThanOrEqual">
      <formula>3000</formula>
    </cfRule>
    <cfRule type="cellIs" dxfId="10294" priority="2936" stopIfTrue="1" operator="between">
      <formula>3000</formula>
      <formula>9000</formula>
    </cfRule>
    <cfRule type="cellIs" dxfId="10293" priority="2937" stopIfTrue="1" operator="greaterThanOrEqual">
      <formula>9000</formula>
    </cfRule>
  </conditionalFormatting>
  <conditionalFormatting sqref="M176">
    <cfRule type="cellIs" dxfId="10292" priority="2932" stopIfTrue="1" operator="lessThanOrEqual">
      <formula>3000</formula>
    </cfRule>
    <cfRule type="cellIs" dxfId="10291" priority="2933" stopIfTrue="1" operator="between">
      <formula>3000</formula>
      <formula>9000</formula>
    </cfRule>
    <cfRule type="cellIs" dxfId="10290" priority="2934" stopIfTrue="1" operator="greaterThanOrEqual">
      <formula>9000</formula>
    </cfRule>
  </conditionalFormatting>
  <conditionalFormatting sqref="S176">
    <cfRule type="cellIs" dxfId="10289" priority="2929" stopIfTrue="1" operator="lessThanOrEqual">
      <formula>3000</formula>
    </cfRule>
    <cfRule type="cellIs" dxfId="10288" priority="2930" stopIfTrue="1" operator="between">
      <formula>3000</formula>
      <formula>9000</formula>
    </cfRule>
    <cfRule type="cellIs" dxfId="10287" priority="2931" stopIfTrue="1" operator="greaterThanOrEqual">
      <formula>9000</formula>
    </cfRule>
  </conditionalFormatting>
  <conditionalFormatting sqref="E176:F176">
    <cfRule type="cellIs" dxfId="10286" priority="2926" stopIfTrue="1" operator="lessThanOrEqual">
      <formula>3000</formula>
    </cfRule>
    <cfRule type="cellIs" dxfId="10285" priority="2927" stopIfTrue="1" operator="between">
      <formula>3000</formula>
      <formula>9000</formula>
    </cfRule>
    <cfRule type="cellIs" dxfId="10284" priority="2928" stopIfTrue="1" operator="greaterThanOrEqual">
      <formula>9000</formula>
    </cfRule>
  </conditionalFormatting>
  <conditionalFormatting sqref="O176">
    <cfRule type="cellIs" dxfId="10283" priority="2923" stopIfTrue="1" operator="lessThanOrEqual">
      <formula>3000</formula>
    </cfRule>
    <cfRule type="cellIs" dxfId="10282" priority="2924" stopIfTrue="1" operator="between">
      <formula>3000</formula>
      <formula>9000</formula>
    </cfRule>
    <cfRule type="cellIs" dxfId="10281" priority="2925" stopIfTrue="1" operator="greaterThanOrEqual">
      <formula>9000</formula>
    </cfRule>
  </conditionalFormatting>
  <conditionalFormatting sqref="P176">
    <cfRule type="cellIs" dxfId="10280" priority="2920" stopIfTrue="1" operator="lessThanOrEqual">
      <formula>3000</formula>
    </cfRule>
    <cfRule type="cellIs" dxfId="10279" priority="2921" stopIfTrue="1" operator="between">
      <formula>3000</formula>
      <formula>9000</formula>
    </cfRule>
    <cfRule type="cellIs" dxfId="10278" priority="2922" stopIfTrue="1" operator="greaterThanOrEqual">
      <formula>9000</formula>
    </cfRule>
  </conditionalFormatting>
  <conditionalFormatting sqref="Q176">
    <cfRule type="cellIs" dxfId="10277" priority="2917" stopIfTrue="1" operator="lessThanOrEqual">
      <formula>3000</formula>
    </cfRule>
    <cfRule type="cellIs" dxfId="10276" priority="2918" stopIfTrue="1" operator="between">
      <formula>3000</formula>
      <formula>9000</formula>
    </cfRule>
    <cfRule type="cellIs" dxfId="10275" priority="2919" stopIfTrue="1" operator="greaterThanOrEqual">
      <formula>9000</formula>
    </cfRule>
  </conditionalFormatting>
  <conditionalFormatting sqref="R176">
    <cfRule type="cellIs" dxfId="10274" priority="2914" stopIfTrue="1" operator="lessThanOrEqual">
      <formula>3000</formula>
    </cfRule>
    <cfRule type="cellIs" dxfId="10273" priority="2915" stopIfTrue="1" operator="between">
      <formula>3000</formula>
      <formula>9000</formula>
    </cfRule>
    <cfRule type="cellIs" dxfId="10272" priority="2916" stopIfTrue="1" operator="greaterThanOrEqual">
      <formula>9000</formula>
    </cfRule>
  </conditionalFormatting>
  <conditionalFormatting sqref="E128:F128">
    <cfRule type="cellIs" dxfId="10271" priority="2911" stopIfTrue="1" operator="lessThanOrEqual">
      <formula>3000</formula>
    </cfRule>
    <cfRule type="cellIs" dxfId="10270" priority="2912" stopIfTrue="1" operator="between">
      <formula>3000</formula>
      <formula>9000</formula>
    </cfRule>
    <cfRule type="cellIs" dxfId="10269" priority="2913" stopIfTrue="1" operator="greaterThanOrEqual">
      <formula>9000</formula>
    </cfRule>
  </conditionalFormatting>
  <conditionalFormatting sqref="Q122">
    <cfRule type="cellIs" dxfId="10268" priority="2908" stopIfTrue="1" operator="lessThanOrEqual">
      <formula>3000</formula>
    </cfRule>
    <cfRule type="cellIs" dxfId="10267" priority="2909" stopIfTrue="1" operator="between">
      <formula>3000</formula>
      <formula>9000</formula>
    </cfRule>
    <cfRule type="cellIs" dxfId="10266" priority="2910" stopIfTrue="1" operator="greaterThanOrEqual">
      <formula>9000</formula>
    </cfRule>
  </conditionalFormatting>
  <conditionalFormatting sqref="R122">
    <cfRule type="cellIs" dxfId="10265" priority="2905" stopIfTrue="1" operator="lessThanOrEqual">
      <formula>3000</formula>
    </cfRule>
    <cfRule type="cellIs" dxfId="10264" priority="2906" stopIfTrue="1" operator="between">
      <formula>3000</formula>
      <formula>9000</formula>
    </cfRule>
    <cfRule type="cellIs" dxfId="10263" priority="2907" stopIfTrue="1" operator="greaterThanOrEqual">
      <formula>9000</formula>
    </cfRule>
  </conditionalFormatting>
  <conditionalFormatting sqref="G128:H128">
    <cfRule type="cellIs" dxfId="10262" priority="2902" stopIfTrue="1" operator="lessThanOrEqual">
      <formula>3000</formula>
    </cfRule>
    <cfRule type="cellIs" dxfId="10261" priority="2903" stopIfTrue="1" operator="between">
      <formula>3000</formula>
      <formula>9000</formula>
    </cfRule>
    <cfRule type="cellIs" dxfId="10260" priority="2904" stopIfTrue="1" operator="greaterThanOrEqual">
      <formula>9000</formula>
    </cfRule>
  </conditionalFormatting>
  <conditionalFormatting sqref="J122">
    <cfRule type="cellIs" dxfId="10259" priority="2899" stopIfTrue="1" operator="lessThanOrEqual">
      <formula>3000</formula>
    </cfRule>
    <cfRule type="cellIs" dxfId="10258" priority="2900" stopIfTrue="1" operator="between">
      <formula>3000</formula>
      <formula>9000</formula>
    </cfRule>
    <cfRule type="cellIs" dxfId="10257" priority="2901" stopIfTrue="1" operator="greaterThanOrEqual">
      <formula>9000</formula>
    </cfRule>
  </conditionalFormatting>
  <conditionalFormatting sqref="K122">
    <cfRule type="cellIs" dxfId="10256" priority="2896" stopIfTrue="1" operator="lessThanOrEqual">
      <formula>3000</formula>
    </cfRule>
    <cfRule type="cellIs" dxfId="10255" priority="2897" stopIfTrue="1" operator="between">
      <formula>3000</formula>
      <formula>9000</formula>
    </cfRule>
    <cfRule type="cellIs" dxfId="10254" priority="2898" stopIfTrue="1" operator="greaterThanOrEqual">
      <formula>9000</formula>
    </cfRule>
  </conditionalFormatting>
  <conditionalFormatting sqref="L122">
    <cfRule type="cellIs" dxfId="10253" priority="2893" stopIfTrue="1" operator="lessThanOrEqual">
      <formula>3000</formula>
    </cfRule>
    <cfRule type="cellIs" dxfId="10252" priority="2894" stopIfTrue="1" operator="between">
      <formula>3000</formula>
      <formula>9000</formula>
    </cfRule>
    <cfRule type="cellIs" dxfId="10251" priority="2895" stopIfTrue="1" operator="greaterThanOrEqual">
      <formula>9000</formula>
    </cfRule>
  </conditionalFormatting>
  <conditionalFormatting sqref="M122">
    <cfRule type="cellIs" dxfId="10250" priority="2890" stopIfTrue="1" operator="lessThanOrEqual">
      <formula>3000</formula>
    </cfRule>
    <cfRule type="cellIs" dxfId="10249" priority="2891" stopIfTrue="1" operator="between">
      <formula>3000</formula>
      <formula>9000</formula>
    </cfRule>
    <cfRule type="cellIs" dxfId="10248" priority="2892" stopIfTrue="1" operator="greaterThanOrEqual">
      <formula>9000</formula>
    </cfRule>
  </conditionalFormatting>
  <conditionalFormatting sqref="S116">
    <cfRule type="cellIs" dxfId="10247" priority="2887" stopIfTrue="1" operator="lessThanOrEqual">
      <formula>3000</formula>
    </cfRule>
    <cfRule type="cellIs" dxfId="10246" priority="2888" stopIfTrue="1" operator="between">
      <formula>3000</formula>
      <formula>9000</formula>
    </cfRule>
    <cfRule type="cellIs" dxfId="10245" priority="2889" stopIfTrue="1" operator="greaterThanOrEqual">
      <formula>9000</formula>
    </cfRule>
  </conditionalFormatting>
  <conditionalFormatting sqref="E116:F116">
    <cfRule type="cellIs" dxfId="10244" priority="2884" stopIfTrue="1" operator="lessThanOrEqual">
      <formula>3000</formula>
    </cfRule>
    <cfRule type="cellIs" dxfId="10243" priority="2885" stopIfTrue="1" operator="between">
      <formula>3000</formula>
      <formula>9000</formula>
    </cfRule>
    <cfRule type="cellIs" dxfId="10242" priority="2886" stopIfTrue="1" operator="greaterThanOrEqual">
      <formula>9000</formula>
    </cfRule>
  </conditionalFormatting>
  <conditionalFormatting sqref="O116">
    <cfRule type="cellIs" dxfId="10241" priority="2881" stopIfTrue="1" operator="lessThanOrEqual">
      <formula>3000</formula>
    </cfRule>
    <cfRule type="cellIs" dxfId="10240" priority="2882" stopIfTrue="1" operator="between">
      <formula>3000</formula>
      <formula>9000</formula>
    </cfRule>
    <cfRule type="cellIs" dxfId="10239" priority="2883" stopIfTrue="1" operator="greaterThanOrEqual">
      <formula>9000</formula>
    </cfRule>
  </conditionalFormatting>
  <conditionalFormatting sqref="P80">
    <cfRule type="cellIs" dxfId="10238" priority="2878" stopIfTrue="1" operator="lessThanOrEqual">
      <formula>3000</formula>
    </cfRule>
    <cfRule type="cellIs" dxfId="10237" priority="2879" stopIfTrue="1" operator="between">
      <formula>3000</formula>
      <formula>9000</formula>
    </cfRule>
    <cfRule type="cellIs" dxfId="10236" priority="2880" stopIfTrue="1" operator="greaterThanOrEqual">
      <formula>9000</formula>
    </cfRule>
  </conditionalFormatting>
  <conditionalFormatting sqref="Q80">
    <cfRule type="cellIs" dxfId="10235" priority="2875" stopIfTrue="1" operator="lessThanOrEqual">
      <formula>3000</formula>
    </cfRule>
    <cfRule type="cellIs" dxfId="10234" priority="2876" stopIfTrue="1" operator="between">
      <formula>3000</formula>
      <formula>9000</formula>
    </cfRule>
    <cfRule type="cellIs" dxfId="10233" priority="2877" stopIfTrue="1" operator="greaterThanOrEqual">
      <formula>9000</formula>
    </cfRule>
  </conditionalFormatting>
  <conditionalFormatting sqref="R80">
    <cfRule type="cellIs" dxfId="10232" priority="2872" stopIfTrue="1" operator="lessThanOrEqual">
      <formula>3000</formula>
    </cfRule>
    <cfRule type="cellIs" dxfId="10231" priority="2873" stopIfTrue="1" operator="between">
      <formula>3000</formula>
      <formula>9000</formula>
    </cfRule>
    <cfRule type="cellIs" dxfId="10230" priority="2874" stopIfTrue="1" operator="greaterThanOrEqual">
      <formula>9000</formula>
    </cfRule>
  </conditionalFormatting>
  <conditionalFormatting sqref="G80:H80">
    <cfRule type="cellIs" dxfId="10229" priority="2869" stopIfTrue="1" operator="lessThanOrEqual">
      <formula>3000</formula>
    </cfRule>
    <cfRule type="cellIs" dxfId="10228" priority="2870" stopIfTrue="1" operator="between">
      <formula>3000</formula>
      <formula>9000</formula>
    </cfRule>
    <cfRule type="cellIs" dxfId="10227" priority="2871" stopIfTrue="1" operator="greaterThanOrEqual">
      <formula>9000</formula>
    </cfRule>
  </conditionalFormatting>
  <conditionalFormatting sqref="J80">
    <cfRule type="cellIs" dxfId="10226" priority="2866" stopIfTrue="1" operator="lessThanOrEqual">
      <formula>3000</formula>
    </cfRule>
    <cfRule type="cellIs" dxfId="10225" priority="2867" stopIfTrue="1" operator="between">
      <formula>3000</formula>
      <formula>9000</formula>
    </cfRule>
    <cfRule type="cellIs" dxfId="10224" priority="2868" stopIfTrue="1" operator="greaterThanOrEqual">
      <formula>9000</formula>
    </cfRule>
  </conditionalFormatting>
  <conditionalFormatting sqref="K80">
    <cfRule type="cellIs" dxfId="10223" priority="2863" stopIfTrue="1" operator="lessThanOrEqual">
      <formula>3000</formula>
    </cfRule>
    <cfRule type="cellIs" dxfId="10222" priority="2864" stopIfTrue="1" operator="between">
      <formula>3000</formula>
      <formula>9000</formula>
    </cfRule>
    <cfRule type="cellIs" dxfId="10221" priority="2865" stopIfTrue="1" operator="greaterThanOrEqual">
      <formula>9000</formula>
    </cfRule>
  </conditionalFormatting>
  <conditionalFormatting sqref="L80">
    <cfRule type="cellIs" dxfId="10220" priority="2860" stopIfTrue="1" operator="lessThanOrEqual">
      <formula>3000</formula>
    </cfRule>
    <cfRule type="cellIs" dxfId="10219" priority="2861" stopIfTrue="1" operator="between">
      <formula>3000</formula>
      <formula>9000</formula>
    </cfRule>
    <cfRule type="cellIs" dxfId="10218" priority="2862" stopIfTrue="1" operator="greaterThanOrEqual">
      <formula>9000</formula>
    </cfRule>
  </conditionalFormatting>
  <conditionalFormatting sqref="M74">
    <cfRule type="cellIs" dxfId="10217" priority="2857" stopIfTrue="1" operator="lessThanOrEqual">
      <formula>3000</formula>
    </cfRule>
    <cfRule type="cellIs" dxfId="10216" priority="2858" stopIfTrue="1" operator="between">
      <formula>3000</formula>
      <formula>9000</formula>
    </cfRule>
    <cfRule type="cellIs" dxfId="10215" priority="2859" stopIfTrue="1" operator="greaterThanOrEqual">
      <formula>9000</formula>
    </cfRule>
  </conditionalFormatting>
  <conditionalFormatting sqref="S74">
    <cfRule type="cellIs" dxfId="10214" priority="2854" stopIfTrue="1" operator="lessThanOrEqual">
      <formula>3000</formula>
    </cfRule>
    <cfRule type="cellIs" dxfId="10213" priority="2855" stopIfTrue="1" operator="between">
      <formula>3000</formula>
      <formula>9000</formula>
    </cfRule>
    <cfRule type="cellIs" dxfId="10212" priority="2856" stopIfTrue="1" operator="greaterThanOrEqual">
      <formula>9000</formula>
    </cfRule>
  </conditionalFormatting>
  <conditionalFormatting sqref="E74:F74">
    <cfRule type="cellIs" dxfId="10211" priority="2851" stopIfTrue="1" operator="lessThanOrEqual">
      <formula>3000</formula>
    </cfRule>
    <cfRule type="cellIs" dxfId="10210" priority="2852" stopIfTrue="1" operator="between">
      <formula>3000</formula>
      <formula>9000</formula>
    </cfRule>
    <cfRule type="cellIs" dxfId="10209" priority="2853" stopIfTrue="1" operator="greaterThanOrEqual">
      <formula>9000</formula>
    </cfRule>
  </conditionalFormatting>
  <conditionalFormatting sqref="P68">
    <cfRule type="cellIs" dxfId="10208" priority="2848" stopIfTrue="1" operator="lessThanOrEqual">
      <formula>3000</formula>
    </cfRule>
    <cfRule type="cellIs" dxfId="10207" priority="2849" stopIfTrue="1" operator="between">
      <formula>3000</formula>
      <formula>9000</formula>
    </cfRule>
    <cfRule type="cellIs" dxfId="10206" priority="2850" stopIfTrue="1" operator="greaterThanOrEqual">
      <formula>9000</formula>
    </cfRule>
  </conditionalFormatting>
  <conditionalFormatting sqref="Q68">
    <cfRule type="cellIs" dxfId="10205" priority="2845" stopIfTrue="1" operator="lessThanOrEqual">
      <formula>3000</formula>
    </cfRule>
    <cfRule type="cellIs" dxfId="10204" priority="2846" stopIfTrue="1" operator="between">
      <formula>3000</formula>
      <formula>9000</formula>
    </cfRule>
    <cfRule type="cellIs" dxfId="10203" priority="2847" stopIfTrue="1" operator="greaterThanOrEqual">
      <formula>9000</formula>
    </cfRule>
  </conditionalFormatting>
  <conditionalFormatting sqref="R68">
    <cfRule type="cellIs" dxfId="10202" priority="2842" stopIfTrue="1" operator="lessThanOrEqual">
      <formula>3000</formula>
    </cfRule>
    <cfRule type="cellIs" dxfId="10201" priority="2843" stopIfTrue="1" operator="between">
      <formula>3000</formula>
      <formula>9000</formula>
    </cfRule>
    <cfRule type="cellIs" dxfId="10200" priority="2844" stopIfTrue="1" operator="greaterThanOrEqual">
      <formula>9000</formula>
    </cfRule>
  </conditionalFormatting>
  <conditionalFormatting sqref="G68:H68">
    <cfRule type="cellIs" dxfId="10199" priority="2839" stopIfTrue="1" operator="lessThanOrEqual">
      <formula>3000</formula>
    </cfRule>
    <cfRule type="cellIs" dxfId="10198" priority="2840" stopIfTrue="1" operator="between">
      <formula>3000</formula>
      <formula>9000</formula>
    </cfRule>
    <cfRule type="cellIs" dxfId="10197" priority="2841" stopIfTrue="1" operator="greaterThanOrEqual">
      <formula>9000</formula>
    </cfRule>
  </conditionalFormatting>
  <conditionalFormatting sqref="J68">
    <cfRule type="cellIs" dxfId="10196" priority="2836" stopIfTrue="1" operator="lessThanOrEqual">
      <formula>3000</formula>
    </cfRule>
    <cfRule type="cellIs" dxfId="10195" priority="2837" stopIfTrue="1" operator="between">
      <formula>3000</formula>
      <formula>9000</formula>
    </cfRule>
    <cfRule type="cellIs" dxfId="10194" priority="2838" stopIfTrue="1" operator="greaterThanOrEqual">
      <formula>9000</formula>
    </cfRule>
  </conditionalFormatting>
  <conditionalFormatting sqref="K68">
    <cfRule type="cellIs" dxfId="10193" priority="2833" stopIfTrue="1" operator="lessThanOrEqual">
      <formula>3000</formula>
    </cfRule>
    <cfRule type="cellIs" dxfId="10192" priority="2834" stopIfTrue="1" operator="between">
      <formula>3000</formula>
      <formula>9000</formula>
    </cfRule>
    <cfRule type="cellIs" dxfId="10191" priority="2835" stopIfTrue="1" operator="greaterThanOrEqual">
      <formula>9000</formula>
    </cfRule>
  </conditionalFormatting>
  <conditionalFormatting sqref="L56">
    <cfRule type="cellIs" dxfId="10190" priority="2830" stopIfTrue="1" operator="lessThanOrEqual">
      <formula>3000</formula>
    </cfRule>
    <cfRule type="cellIs" dxfId="10189" priority="2831" stopIfTrue="1" operator="between">
      <formula>3000</formula>
      <formula>9000</formula>
    </cfRule>
    <cfRule type="cellIs" dxfId="10188" priority="2832" stopIfTrue="1" operator="greaterThanOrEqual">
      <formula>9000</formula>
    </cfRule>
  </conditionalFormatting>
  <conditionalFormatting sqref="M56">
    <cfRule type="cellIs" dxfId="10187" priority="2827" stopIfTrue="1" operator="lessThanOrEqual">
      <formula>3000</formula>
    </cfRule>
    <cfRule type="cellIs" dxfId="10186" priority="2828" stopIfTrue="1" operator="between">
      <formula>3000</formula>
      <formula>9000</formula>
    </cfRule>
    <cfRule type="cellIs" dxfId="10185" priority="2829" stopIfTrue="1" operator="greaterThanOrEqual">
      <formula>9000</formula>
    </cfRule>
  </conditionalFormatting>
  <conditionalFormatting sqref="S56">
    <cfRule type="cellIs" dxfId="10184" priority="2824" stopIfTrue="1" operator="lessThanOrEqual">
      <formula>3000</formula>
    </cfRule>
    <cfRule type="cellIs" dxfId="10183" priority="2825" stopIfTrue="1" operator="between">
      <formula>3000</formula>
      <formula>9000</formula>
    </cfRule>
    <cfRule type="cellIs" dxfId="10182" priority="2826" stopIfTrue="1" operator="greaterThanOrEqual">
      <formula>9000</formula>
    </cfRule>
  </conditionalFormatting>
  <conditionalFormatting sqref="E56:F56">
    <cfRule type="cellIs" dxfId="10181" priority="2821" stopIfTrue="1" operator="lessThanOrEqual">
      <formula>3000</formula>
    </cfRule>
    <cfRule type="cellIs" dxfId="10180" priority="2822" stopIfTrue="1" operator="between">
      <formula>3000</formula>
      <formula>9000</formula>
    </cfRule>
    <cfRule type="cellIs" dxfId="10179" priority="2823" stopIfTrue="1" operator="greaterThanOrEqual">
      <formula>9000</formula>
    </cfRule>
  </conditionalFormatting>
  <conditionalFormatting sqref="O50">
    <cfRule type="cellIs" dxfId="10178" priority="2818" stopIfTrue="1" operator="lessThanOrEqual">
      <formula>3000</formula>
    </cfRule>
    <cfRule type="cellIs" dxfId="10177" priority="2819" stopIfTrue="1" operator="between">
      <formula>3000</formula>
      <formula>9000</formula>
    </cfRule>
    <cfRule type="cellIs" dxfId="10176" priority="2820" stopIfTrue="1" operator="greaterThanOrEqual">
      <formula>9000</formula>
    </cfRule>
  </conditionalFormatting>
  <conditionalFormatting sqref="P50">
    <cfRule type="cellIs" dxfId="10175" priority="2815" stopIfTrue="1" operator="lessThanOrEqual">
      <formula>3000</formula>
    </cfRule>
    <cfRule type="cellIs" dxfId="10174" priority="2816" stopIfTrue="1" operator="between">
      <formula>3000</formula>
      <formula>9000</formula>
    </cfRule>
    <cfRule type="cellIs" dxfId="10173" priority="2817" stopIfTrue="1" operator="greaterThanOrEqual">
      <formula>9000</formula>
    </cfRule>
  </conditionalFormatting>
  <conditionalFormatting sqref="G50:H50">
    <cfRule type="cellIs" dxfId="10172" priority="2812" stopIfTrue="1" operator="lessThanOrEqual">
      <formula>3000</formula>
    </cfRule>
    <cfRule type="cellIs" dxfId="10171" priority="2813" stopIfTrue="1" operator="between">
      <formula>3000</formula>
      <formula>9000</formula>
    </cfRule>
    <cfRule type="cellIs" dxfId="10170" priority="2814" stopIfTrue="1" operator="greaterThanOrEqual">
      <formula>9000</formula>
    </cfRule>
  </conditionalFormatting>
  <conditionalFormatting sqref="J50">
    <cfRule type="cellIs" dxfId="10169" priority="2809" stopIfTrue="1" operator="lessThanOrEqual">
      <formula>3000</formula>
    </cfRule>
    <cfRule type="cellIs" dxfId="10168" priority="2810" stopIfTrue="1" operator="between">
      <formula>3000</formula>
      <formula>9000</formula>
    </cfRule>
    <cfRule type="cellIs" dxfId="10167" priority="2811" stopIfTrue="1" operator="greaterThanOrEqual">
      <formula>9000</formula>
    </cfRule>
  </conditionalFormatting>
  <conditionalFormatting sqref="K38">
    <cfRule type="cellIs" dxfId="10166" priority="2806" stopIfTrue="1" operator="lessThanOrEqual">
      <formula>3000</formula>
    </cfRule>
    <cfRule type="cellIs" dxfId="10165" priority="2807" stopIfTrue="1" operator="between">
      <formula>3000</formula>
      <formula>9000</formula>
    </cfRule>
    <cfRule type="cellIs" dxfId="10164" priority="2808" stopIfTrue="1" operator="greaterThanOrEqual">
      <formula>9000</formula>
    </cfRule>
  </conditionalFormatting>
  <conditionalFormatting sqref="L38">
    <cfRule type="cellIs" dxfId="10163" priority="2803" stopIfTrue="1" operator="lessThanOrEqual">
      <formula>3000</formula>
    </cfRule>
    <cfRule type="cellIs" dxfId="10162" priority="2804" stopIfTrue="1" operator="between">
      <formula>3000</formula>
      <formula>9000</formula>
    </cfRule>
    <cfRule type="cellIs" dxfId="10161" priority="2805" stopIfTrue="1" operator="greaterThanOrEqual">
      <formula>9000</formula>
    </cfRule>
  </conditionalFormatting>
  <conditionalFormatting sqref="M38">
    <cfRule type="cellIs" dxfId="10160" priority="2800" stopIfTrue="1" operator="lessThanOrEqual">
      <formula>3000</formula>
    </cfRule>
    <cfRule type="cellIs" dxfId="10159" priority="2801" stopIfTrue="1" operator="between">
      <formula>3000</formula>
      <formula>9000</formula>
    </cfRule>
    <cfRule type="cellIs" dxfId="10158" priority="2802" stopIfTrue="1" operator="greaterThanOrEqual">
      <formula>9000</formula>
    </cfRule>
  </conditionalFormatting>
  <conditionalFormatting sqref="S38">
    <cfRule type="cellIs" dxfId="10157" priority="2797" stopIfTrue="1" operator="lessThanOrEqual">
      <formula>3000</formula>
    </cfRule>
    <cfRule type="cellIs" dxfId="10156" priority="2798" stopIfTrue="1" operator="between">
      <formula>3000</formula>
      <formula>9000</formula>
    </cfRule>
    <cfRule type="cellIs" dxfId="10155" priority="2799" stopIfTrue="1" operator="greaterThanOrEqual">
      <formula>9000</formula>
    </cfRule>
  </conditionalFormatting>
  <conditionalFormatting sqref="E26:F26">
    <cfRule type="cellIs" dxfId="10154" priority="2794" stopIfTrue="1" operator="lessThanOrEqual">
      <formula>3000</formula>
    </cfRule>
    <cfRule type="cellIs" dxfId="10153" priority="2795" stopIfTrue="1" operator="between">
      <formula>3000</formula>
      <formula>9000</formula>
    </cfRule>
    <cfRule type="cellIs" dxfId="10152" priority="2796" stopIfTrue="1" operator="greaterThanOrEqual">
      <formula>9000</formula>
    </cfRule>
  </conditionalFormatting>
  <conditionalFormatting sqref="O26">
    <cfRule type="cellIs" dxfId="10151" priority="2791" stopIfTrue="1" operator="lessThanOrEqual">
      <formula>3000</formula>
    </cfRule>
    <cfRule type="cellIs" dxfId="10150" priority="2792" stopIfTrue="1" operator="between">
      <formula>3000</formula>
      <formula>9000</formula>
    </cfRule>
    <cfRule type="cellIs" dxfId="10149" priority="2793" stopIfTrue="1" operator="greaterThanOrEqual">
      <formula>9000</formula>
    </cfRule>
  </conditionalFormatting>
  <conditionalFormatting sqref="P26">
    <cfRule type="cellIs" dxfId="10148" priority="2788" stopIfTrue="1" operator="lessThanOrEqual">
      <formula>3000</formula>
    </cfRule>
    <cfRule type="cellIs" dxfId="10147" priority="2789" stopIfTrue="1" operator="between">
      <formula>3000</formula>
      <formula>9000</formula>
    </cfRule>
    <cfRule type="cellIs" dxfId="10146" priority="2790" stopIfTrue="1" operator="greaterThanOrEqual">
      <formula>9000</formula>
    </cfRule>
  </conditionalFormatting>
  <conditionalFormatting sqref="P20">
    <cfRule type="cellIs" dxfId="10145" priority="2785" stopIfTrue="1" operator="lessThanOrEqual">
      <formula>3000</formula>
    </cfRule>
    <cfRule type="cellIs" dxfId="10144" priority="2786" stopIfTrue="1" operator="between">
      <formula>3000</formula>
      <formula>9000</formula>
    </cfRule>
    <cfRule type="cellIs" dxfId="10143" priority="2787" stopIfTrue="1" operator="greaterThanOrEqual">
      <formula>9000</formula>
    </cfRule>
  </conditionalFormatting>
  <conditionalFormatting sqref="Q20">
    <cfRule type="cellIs" dxfId="10142" priority="2782" stopIfTrue="1" operator="lessThanOrEqual">
      <formula>3000</formula>
    </cfRule>
    <cfRule type="cellIs" dxfId="10141" priority="2783" stopIfTrue="1" operator="between">
      <formula>3000</formula>
      <formula>9000</formula>
    </cfRule>
    <cfRule type="cellIs" dxfId="10140" priority="2784" stopIfTrue="1" operator="greaterThanOrEqual">
      <formula>9000</formula>
    </cfRule>
  </conditionalFormatting>
  <conditionalFormatting sqref="R20">
    <cfRule type="cellIs" dxfId="10139" priority="2779" stopIfTrue="1" operator="lessThanOrEqual">
      <formula>3000</formula>
    </cfRule>
    <cfRule type="cellIs" dxfId="10138" priority="2780" stopIfTrue="1" operator="between">
      <formula>3000</formula>
      <formula>9000</formula>
    </cfRule>
    <cfRule type="cellIs" dxfId="10137" priority="2781" stopIfTrue="1" operator="greaterThanOrEqual">
      <formula>9000</formula>
    </cfRule>
  </conditionalFormatting>
  <conditionalFormatting sqref="G20:H20">
    <cfRule type="cellIs" dxfId="10136" priority="2776" stopIfTrue="1" operator="lessThanOrEqual">
      <formula>3000</formula>
    </cfRule>
    <cfRule type="cellIs" dxfId="10135" priority="2777" stopIfTrue="1" operator="between">
      <formula>3000</formula>
      <formula>9000</formula>
    </cfRule>
    <cfRule type="cellIs" dxfId="10134" priority="2778" stopIfTrue="1" operator="greaterThanOrEqual">
      <formula>9000</formula>
    </cfRule>
  </conditionalFormatting>
  <conditionalFormatting sqref="J20">
    <cfRule type="cellIs" dxfId="10133" priority="2773" stopIfTrue="1" operator="lessThanOrEqual">
      <formula>3000</formula>
    </cfRule>
    <cfRule type="cellIs" dxfId="10132" priority="2774" stopIfTrue="1" operator="between">
      <formula>3000</formula>
      <formula>9000</formula>
    </cfRule>
    <cfRule type="cellIs" dxfId="10131" priority="2775" stopIfTrue="1" operator="greaterThanOrEqual">
      <formula>9000</formula>
    </cfRule>
  </conditionalFormatting>
  <conditionalFormatting sqref="K20">
    <cfRule type="cellIs" dxfId="10130" priority="2770" stopIfTrue="1" operator="lessThanOrEqual">
      <formula>3000</formula>
    </cfRule>
    <cfRule type="cellIs" dxfId="10129" priority="2771" stopIfTrue="1" operator="between">
      <formula>3000</formula>
      <formula>9000</formula>
    </cfRule>
    <cfRule type="cellIs" dxfId="10128" priority="2772" stopIfTrue="1" operator="greaterThanOrEqual">
      <formula>9000</formula>
    </cfRule>
  </conditionalFormatting>
  <conditionalFormatting sqref="S14">
    <cfRule type="cellIs" dxfId="10127" priority="2767" stopIfTrue="1" operator="lessThanOrEqual">
      <formula>3000</formula>
    </cfRule>
    <cfRule type="cellIs" dxfId="10126" priority="2768" stopIfTrue="1" operator="between">
      <formula>3000</formula>
      <formula>9000</formula>
    </cfRule>
    <cfRule type="cellIs" dxfId="10125" priority="2769" stopIfTrue="1" operator="greaterThanOrEqual">
      <formula>9000</formula>
    </cfRule>
  </conditionalFormatting>
  <conditionalFormatting sqref="E14:F14">
    <cfRule type="cellIs" dxfId="10124" priority="2764" stopIfTrue="1" operator="lessThanOrEqual">
      <formula>3000</formula>
    </cfRule>
    <cfRule type="cellIs" dxfId="10123" priority="2765" stopIfTrue="1" operator="between">
      <formula>3000</formula>
      <formula>9000</formula>
    </cfRule>
    <cfRule type="cellIs" dxfId="10122" priority="2766" stopIfTrue="1" operator="greaterThanOrEqual">
      <formula>9000</formula>
    </cfRule>
  </conditionalFormatting>
  <conditionalFormatting sqref="O8">
    <cfRule type="cellIs" dxfId="10121" priority="2761" stopIfTrue="1" operator="lessThanOrEqual">
      <formula>3000</formula>
    </cfRule>
    <cfRule type="cellIs" dxfId="10120" priority="2762" stopIfTrue="1" operator="between">
      <formula>3000</formula>
      <formula>9000</formula>
    </cfRule>
    <cfRule type="cellIs" dxfId="10119" priority="2763" stopIfTrue="1" operator="greaterThanOrEqual">
      <formula>9000</formula>
    </cfRule>
  </conditionalFormatting>
  <conditionalFormatting sqref="P8">
    <cfRule type="cellIs" dxfId="10118" priority="2758" stopIfTrue="1" operator="lessThanOrEqual">
      <formula>3000</formula>
    </cfRule>
    <cfRule type="cellIs" dxfId="10117" priority="2759" stopIfTrue="1" operator="between">
      <formula>3000</formula>
      <formula>9000</formula>
    </cfRule>
    <cfRule type="cellIs" dxfId="10116" priority="2760" stopIfTrue="1" operator="greaterThanOrEqual">
      <formula>9000</formula>
    </cfRule>
  </conditionalFormatting>
  <conditionalFormatting sqref="Q8">
    <cfRule type="cellIs" dxfId="10115" priority="2755" stopIfTrue="1" operator="lessThanOrEqual">
      <formula>3000</formula>
    </cfRule>
    <cfRule type="cellIs" dxfId="10114" priority="2756" stopIfTrue="1" operator="between">
      <formula>3000</formula>
      <formula>9000</formula>
    </cfRule>
    <cfRule type="cellIs" dxfId="10113" priority="2757" stopIfTrue="1" operator="greaterThanOrEqual">
      <formula>9000</formula>
    </cfRule>
  </conditionalFormatting>
  <conditionalFormatting sqref="R8">
    <cfRule type="cellIs" dxfId="10112" priority="2752" stopIfTrue="1" operator="lessThanOrEqual">
      <formula>3000</formula>
    </cfRule>
    <cfRule type="cellIs" dxfId="10111" priority="2753" stopIfTrue="1" operator="between">
      <formula>3000</formula>
      <formula>9000</formula>
    </cfRule>
    <cfRule type="cellIs" dxfId="10110" priority="2754" stopIfTrue="1" operator="greaterThanOrEqual">
      <formula>9000</formula>
    </cfRule>
  </conditionalFormatting>
  <conditionalFormatting sqref="G14:H14">
    <cfRule type="cellIs" dxfId="10109" priority="2749" stopIfTrue="1" operator="lessThanOrEqual">
      <formula>3000</formula>
    </cfRule>
    <cfRule type="cellIs" dxfId="10108" priority="2750" stopIfTrue="1" operator="between">
      <formula>3000</formula>
      <formula>9000</formula>
    </cfRule>
    <cfRule type="cellIs" dxfId="10107" priority="2751" stopIfTrue="1" operator="greaterThanOrEqual">
      <formula>9000</formula>
    </cfRule>
  </conditionalFormatting>
  <conditionalFormatting sqref="J14">
    <cfRule type="cellIs" dxfId="10106" priority="2746" stopIfTrue="1" operator="lessThanOrEqual">
      <formula>3000</formula>
    </cfRule>
    <cfRule type="cellIs" dxfId="10105" priority="2747" stopIfTrue="1" operator="between">
      <formula>3000</formula>
      <formula>9000</formula>
    </cfRule>
    <cfRule type="cellIs" dxfId="10104" priority="2748" stopIfTrue="1" operator="greaterThanOrEqual">
      <formula>9000</formula>
    </cfRule>
  </conditionalFormatting>
  <conditionalFormatting sqref="K14">
    <cfRule type="cellIs" dxfId="10103" priority="2743" stopIfTrue="1" operator="lessThanOrEqual">
      <formula>3000</formula>
    </cfRule>
    <cfRule type="cellIs" dxfId="10102" priority="2744" stopIfTrue="1" operator="between">
      <formula>3000</formula>
      <formula>9000</formula>
    </cfRule>
    <cfRule type="cellIs" dxfId="10101" priority="2745" stopIfTrue="1" operator="greaterThanOrEqual">
      <formula>9000</formula>
    </cfRule>
  </conditionalFormatting>
  <conditionalFormatting sqref="L14">
    <cfRule type="cellIs" dxfId="10100" priority="2740" stopIfTrue="1" operator="lessThanOrEqual">
      <formula>3000</formula>
    </cfRule>
    <cfRule type="cellIs" dxfId="10099" priority="2741" stopIfTrue="1" operator="between">
      <formula>3000</formula>
      <formula>9000</formula>
    </cfRule>
    <cfRule type="cellIs" dxfId="10098" priority="2742" stopIfTrue="1" operator="greaterThanOrEqual">
      <formula>9000</formula>
    </cfRule>
  </conditionalFormatting>
  <conditionalFormatting sqref="O14">
    <cfRule type="cellIs" dxfId="10097" priority="2737" stopIfTrue="1" operator="lessThanOrEqual">
      <formula>3000</formula>
    </cfRule>
    <cfRule type="cellIs" dxfId="10096" priority="2738" stopIfTrue="1" operator="between">
      <formula>3000</formula>
      <formula>9000</formula>
    </cfRule>
    <cfRule type="cellIs" dxfId="10095" priority="2739" stopIfTrue="1" operator="greaterThanOrEqual">
      <formula>9000</formula>
    </cfRule>
  </conditionalFormatting>
  <conditionalFormatting sqref="P14">
    <cfRule type="cellIs" dxfId="10094" priority="2734" stopIfTrue="1" operator="lessThanOrEqual">
      <formula>3000</formula>
    </cfRule>
    <cfRule type="cellIs" dxfId="10093" priority="2735" stopIfTrue="1" operator="between">
      <formula>3000</formula>
      <formula>9000</formula>
    </cfRule>
    <cfRule type="cellIs" dxfId="10092" priority="2736" stopIfTrue="1" operator="greaterThanOrEqual">
      <formula>9000</formula>
    </cfRule>
  </conditionalFormatting>
  <conditionalFormatting sqref="Q14">
    <cfRule type="cellIs" dxfId="10091" priority="2731" stopIfTrue="1" operator="lessThanOrEqual">
      <formula>3000</formula>
    </cfRule>
    <cfRule type="cellIs" dxfId="10090" priority="2732" stopIfTrue="1" operator="between">
      <formula>3000</formula>
      <formula>9000</formula>
    </cfRule>
    <cfRule type="cellIs" dxfId="10089" priority="2733" stopIfTrue="1" operator="greaterThanOrEqual">
      <formula>9000</formula>
    </cfRule>
  </conditionalFormatting>
  <conditionalFormatting sqref="R14">
    <cfRule type="cellIs" dxfId="10088" priority="2728" stopIfTrue="1" operator="lessThanOrEqual">
      <formula>3000</formula>
    </cfRule>
    <cfRule type="cellIs" dxfId="10087" priority="2729" stopIfTrue="1" operator="between">
      <formula>3000</formula>
      <formula>9000</formula>
    </cfRule>
    <cfRule type="cellIs" dxfId="10086" priority="2730" stopIfTrue="1" operator="greaterThanOrEqual">
      <formula>9000</formula>
    </cfRule>
  </conditionalFormatting>
  <conditionalFormatting sqref="M20">
    <cfRule type="cellIs" dxfId="10085" priority="2725" stopIfTrue="1" operator="lessThanOrEqual">
      <formula>3000</formula>
    </cfRule>
    <cfRule type="cellIs" dxfId="10084" priority="2726" stopIfTrue="1" operator="between">
      <formula>3000</formula>
      <formula>9000</formula>
    </cfRule>
    <cfRule type="cellIs" dxfId="10083" priority="2727" stopIfTrue="1" operator="greaterThanOrEqual">
      <formula>9000</formula>
    </cfRule>
  </conditionalFormatting>
  <conditionalFormatting sqref="S20">
    <cfRule type="cellIs" dxfId="10082" priority="2722" stopIfTrue="1" operator="lessThanOrEqual">
      <formula>3000</formula>
    </cfRule>
    <cfRule type="cellIs" dxfId="10081" priority="2723" stopIfTrue="1" operator="between">
      <formula>3000</formula>
      <formula>9000</formula>
    </cfRule>
    <cfRule type="cellIs" dxfId="10080" priority="2724" stopIfTrue="1" operator="greaterThanOrEqual">
      <formula>9000</formula>
    </cfRule>
  </conditionalFormatting>
  <conditionalFormatting sqref="E20:F20">
    <cfRule type="cellIs" dxfId="10079" priority="2719" stopIfTrue="1" operator="lessThanOrEqual">
      <formula>3000</formula>
    </cfRule>
    <cfRule type="cellIs" dxfId="10078" priority="2720" stopIfTrue="1" operator="between">
      <formula>3000</formula>
      <formula>9000</formula>
    </cfRule>
    <cfRule type="cellIs" dxfId="10077" priority="2721" stopIfTrue="1" operator="greaterThanOrEqual">
      <formula>9000</formula>
    </cfRule>
  </conditionalFormatting>
  <conditionalFormatting sqref="O20">
    <cfRule type="cellIs" dxfId="10076" priority="2716" stopIfTrue="1" operator="lessThanOrEqual">
      <formula>3000</formula>
    </cfRule>
    <cfRule type="cellIs" dxfId="10075" priority="2717" stopIfTrue="1" operator="between">
      <formula>3000</formula>
      <formula>9000</formula>
    </cfRule>
    <cfRule type="cellIs" dxfId="10074" priority="2718" stopIfTrue="1" operator="greaterThanOrEqual">
      <formula>9000</formula>
    </cfRule>
  </conditionalFormatting>
  <conditionalFormatting sqref="J26">
    <cfRule type="cellIs" dxfId="10073" priority="2713" stopIfTrue="1" operator="lessThanOrEqual">
      <formula>3000</formula>
    </cfRule>
    <cfRule type="cellIs" dxfId="10072" priority="2714" stopIfTrue="1" operator="between">
      <formula>3000</formula>
      <formula>9000</formula>
    </cfRule>
    <cfRule type="cellIs" dxfId="10071" priority="2715" stopIfTrue="1" operator="greaterThanOrEqual">
      <formula>9000</formula>
    </cfRule>
  </conditionalFormatting>
  <conditionalFormatting sqref="K26">
    <cfRule type="cellIs" dxfId="10070" priority="2710" stopIfTrue="1" operator="lessThanOrEqual">
      <formula>3000</formula>
    </cfRule>
    <cfRule type="cellIs" dxfId="10069" priority="2711" stopIfTrue="1" operator="between">
      <formula>3000</formula>
      <formula>9000</formula>
    </cfRule>
    <cfRule type="cellIs" dxfId="10068" priority="2712" stopIfTrue="1" operator="greaterThanOrEqual">
      <formula>9000</formula>
    </cfRule>
  </conditionalFormatting>
  <conditionalFormatting sqref="L26">
    <cfRule type="cellIs" dxfId="10067" priority="2707" stopIfTrue="1" operator="lessThanOrEqual">
      <formula>3000</formula>
    </cfRule>
    <cfRule type="cellIs" dxfId="10066" priority="2708" stopIfTrue="1" operator="between">
      <formula>3000</formula>
      <formula>9000</formula>
    </cfRule>
    <cfRule type="cellIs" dxfId="10065" priority="2709" stopIfTrue="1" operator="greaterThanOrEqual">
      <formula>9000</formula>
    </cfRule>
  </conditionalFormatting>
  <conditionalFormatting sqref="M26">
    <cfRule type="cellIs" dxfId="10064" priority="2704" stopIfTrue="1" operator="lessThanOrEqual">
      <formula>3000</formula>
    </cfRule>
    <cfRule type="cellIs" dxfId="10063" priority="2705" stopIfTrue="1" operator="between">
      <formula>3000</formula>
      <formula>9000</formula>
    </cfRule>
    <cfRule type="cellIs" dxfId="10062" priority="2706" stopIfTrue="1" operator="greaterThanOrEqual">
      <formula>9000</formula>
    </cfRule>
  </conditionalFormatting>
  <conditionalFormatting sqref="S26">
    <cfRule type="cellIs" dxfId="10061" priority="2701" stopIfTrue="1" operator="lessThanOrEqual">
      <formula>3000</formula>
    </cfRule>
    <cfRule type="cellIs" dxfId="10060" priority="2702" stopIfTrue="1" operator="between">
      <formula>3000</formula>
      <formula>9000</formula>
    </cfRule>
    <cfRule type="cellIs" dxfId="10059" priority="2703" stopIfTrue="1" operator="greaterThanOrEqual">
      <formula>9000</formula>
    </cfRule>
  </conditionalFormatting>
  <conditionalFormatting sqref="Q26">
    <cfRule type="cellIs" dxfId="10058" priority="2698" stopIfTrue="1" operator="lessThanOrEqual">
      <formula>3000</formula>
    </cfRule>
    <cfRule type="cellIs" dxfId="10057" priority="2699" stopIfTrue="1" operator="between">
      <formula>3000</formula>
      <formula>9000</formula>
    </cfRule>
    <cfRule type="cellIs" dxfId="10056" priority="2700" stopIfTrue="1" operator="greaterThanOrEqual">
      <formula>9000</formula>
    </cfRule>
  </conditionalFormatting>
  <conditionalFormatting sqref="R26">
    <cfRule type="cellIs" dxfId="10055" priority="2695" stopIfTrue="1" operator="lessThanOrEqual">
      <formula>3000</formula>
    </cfRule>
    <cfRule type="cellIs" dxfId="10054" priority="2696" stopIfTrue="1" operator="between">
      <formula>3000</formula>
      <formula>9000</formula>
    </cfRule>
    <cfRule type="cellIs" dxfId="10053" priority="2697" stopIfTrue="1" operator="greaterThanOrEqual">
      <formula>9000</formula>
    </cfRule>
  </conditionalFormatting>
  <conditionalFormatting sqref="G38:H38">
    <cfRule type="cellIs" dxfId="10052" priority="2692" stopIfTrue="1" operator="lessThanOrEqual">
      <formula>3000</formula>
    </cfRule>
    <cfRule type="cellIs" dxfId="10051" priority="2693" stopIfTrue="1" operator="between">
      <formula>3000</formula>
      <formula>9000</formula>
    </cfRule>
    <cfRule type="cellIs" dxfId="10050" priority="2694" stopIfTrue="1" operator="greaterThanOrEqual">
      <formula>9000</formula>
    </cfRule>
  </conditionalFormatting>
  <conditionalFormatting sqref="J38">
    <cfRule type="cellIs" dxfId="10049" priority="2689" stopIfTrue="1" operator="lessThanOrEqual">
      <formula>3000</formula>
    </cfRule>
    <cfRule type="cellIs" dxfId="10048" priority="2690" stopIfTrue="1" operator="between">
      <formula>3000</formula>
      <formula>9000</formula>
    </cfRule>
    <cfRule type="cellIs" dxfId="10047" priority="2691" stopIfTrue="1" operator="greaterThanOrEqual">
      <formula>9000</formula>
    </cfRule>
  </conditionalFormatting>
  <conditionalFormatting sqref="E38:F38">
    <cfRule type="cellIs" dxfId="10046" priority="2686" stopIfTrue="1" operator="lessThanOrEqual">
      <formula>3000</formula>
    </cfRule>
    <cfRule type="cellIs" dxfId="10045" priority="2687" stopIfTrue="1" operator="between">
      <formula>3000</formula>
      <formula>9000</formula>
    </cfRule>
    <cfRule type="cellIs" dxfId="10044" priority="2688" stopIfTrue="1" operator="greaterThanOrEqual">
      <formula>9000</formula>
    </cfRule>
  </conditionalFormatting>
  <conditionalFormatting sqref="O38">
    <cfRule type="cellIs" dxfId="10043" priority="2683" stopIfTrue="1" operator="lessThanOrEqual">
      <formula>3000</formula>
    </cfRule>
    <cfRule type="cellIs" dxfId="10042" priority="2684" stopIfTrue="1" operator="between">
      <formula>3000</formula>
      <formula>9000</formula>
    </cfRule>
    <cfRule type="cellIs" dxfId="10041" priority="2685" stopIfTrue="1" operator="greaterThanOrEqual">
      <formula>9000</formula>
    </cfRule>
  </conditionalFormatting>
  <conditionalFormatting sqref="P38">
    <cfRule type="cellIs" dxfId="10040" priority="2680" stopIfTrue="1" operator="lessThanOrEqual">
      <formula>3000</formula>
    </cfRule>
    <cfRule type="cellIs" dxfId="10039" priority="2681" stopIfTrue="1" operator="between">
      <formula>3000</formula>
      <formula>9000</formula>
    </cfRule>
    <cfRule type="cellIs" dxfId="10038" priority="2682" stopIfTrue="1" operator="greaterThanOrEqual">
      <formula>9000</formula>
    </cfRule>
  </conditionalFormatting>
  <conditionalFormatting sqref="Q38">
    <cfRule type="cellIs" dxfId="10037" priority="2677" stopIfTrue="1" operator="lessThanOrEqual">
      <formula>3000</formula>
    </cfRule>
    <cfRule type="cellIs" dxfId="10036" priority="2678" stopIfTrue="1" operator="between">
      <formula>3000</formula>
      <formula>9000</formula>
    </cfRule>
    <cfRule type="cellIs" dxfId="10035" priority="2679" stopIfTrue="1" operator="greaterThanOrEqual">
      <formula>9000</formula>
    </cfRule>
  </conditionalFormatting>
  <conditionalFormatting sqref="K50">
    <cfRule type="cellIs" dxfId="10034" priority="2674" stopIfTrue="1" operator="lessThanOrEqual">
      <formula>3000</formula>
    </cfRule>
    <cfRule type="cellIs" dxfId="10033" priority="2675" stopIfTrue="1" operator="between">
      <formula>3000</formula>
      <formula>9000</formula>
    </cfRule>
    <cfRule type="cellIs" dxfId="10032" priority="2676" stopIfTrue="1" operator="greaterThanOrEqual">
      <formula>9000</formula>
    </cfRule>
  </conditionalFormatting>
  <conditionalFormatting sqref="L50">
    <cfRule type="cellIs" dxfId="10031" priority="2671" stopIfTrue="1" operator="lessThanOrEqual">
      <formula>3000</formula>
    </cfRule>
    <cfRule type="cellIs" dxfId="10030" priority="2672" stopIfTrue="1" operator="between">
      <formula>3000</formula>
      <formula>9000</formula>
    </cfRule>
    <cfRule type="cellIs" dxfId="10029" priority="2673" stopIfTrue="1" operator="greaterThanOrEqual">
      <formula>9000</formula>
    </cfRule>
  </conditionalFormatting>
  <conditionalFormatting sqref="M50">
    <cfRule type="cellIs" dxfId="10028" priority="2668" stopIfTrue="1" operator="lessThanOrEqual">
      <formula>3000</formula>
    </cfRule>
    <cfRule type="cellIs" dxfId="10027" priority="2669" stopIfTrue="1" operator="between">
      <formula>3000</formula>
      <formula>9000</formula>
    </cfRule>
    <cfRule type="cellIs" dxfId="10026" priority="2670" stopIfTrue="1" operator="greaterThanOrEqual">
      <formula>9000</formula>
    </cfRule>
  </conditionalFormatting>
  <conditionalFormatting sqref="S50">
    <cfRule type="cellIs" dxfId="10025" priority="2665" stopIfTrue="1" operator="lessThanOrEqual">
      <formula>3000</formula>
    </cfRule>
    <cfRule type="cellIs" dxfId="10024" priority="2666" stopIfTrue="1" operator="between">
      <formula>3000</formula>
      <formula>9000</formula>
    </cfRule>
    <cfRule type="cellIs" dxfId="10023" priority="2667" stopIfTrue="1" operator="greaterThanOrEqual">
      <formula>9000</formula>
    </cfRule>
  </conditionalFormatting>
  <conditionalFormatting sqref="E50:F50">
    <cfRule type="cellIs" dxfId="10022" priority="2662" stopIfTrue="1" operator="lessThanOrEqual">
      <formula>3000</formula>
    </cfRule>
    <cfRule type="cellIs" dxfId="10021" priority="2663" stopIfTrue="1" operator="between">
      <formula>3000</formula>
      <formula>9000</formula>
    </cfRule>
    <cfRule type="cellIs" dxfId="10020" priority="2664" stopIfTrue="1" operator="greaterThanOrEqual">
      <formula>9000</formula>
    </cfRule>
  </conditionalFormatting>
  <conditionalFormatting sqref="R50">
    <cfRule type="cellIs" dxfId="10019" priority="2659" stopIfTrue="1" operator="lessThanOrEqual">
      <formula>3000</formula>
    </cfRule>
    <cfRule type="cellIs" dxfId="10018" priority="2660" stopIfTrue="1" operator="between">
      <formula>3000</formula>
      <formula>9000</formula>
    </cfRule>
    <cfRule type="cellIs" dxfId="10017" priority="2661" stopIfTrue="1" operator="greaterThanOrEqual">
      <formula>9000</formula>
    </cfRule>
  </conditionalFormatting>
  <conditionalFormatting sqref="G56:H56">
    <cfRule type="cellIs" dxfId="10016" priority="2656" stopIfTrue="1" operator="lessThanOrEqual">
      <formula>3000</formula>
    </cfRule>
    <cfRule type="cellIs" dxfId="10015" priority="2657" stopIfTrue="1" operator="between">
      <formula>3000</formula>
      <formula>9000</formula>
    </cfRule>
    <cfRule type="cellIs" dxfId="10014" priority="2658" stopIfTrue="1" operator="greaterThanOrEqual">
      <formula>9000</formula>
    </cfRule>
  </conditionalFormatting>
  <conditionalFormatting sqref="J56">
    <cfRule type="cellIs" dxfId="10013" priority="2653" stopIfTrue="1" operator="lessThanOrEqual">
      <formula>3000</formula>
    </cfRule>
    <cfRule type="cellIs" dxfId="10012" priority="2654" stopIfTrue="1" operator="between">
      <formula>3000</formula>
      <formula>9000</formula>
    </cfRule>
    <cfRule type="cellIs" dxfId="10011" priority="2655" stopIfTrue="1" operator="greaterThanOrEqual">
      <formula>9000</formula>
    </cfRule>
  </conditionalFormatting>
  <conditionalFormatting sqref="K56">
    <cfRule type="cellIs" dxfId="10010" priority="2650" stopIfTrue="1" operator="lessThanOrEqual">
      <formula>3000</formula>
    </cfRule>
    <cfRule type="cellIs" dxfId="10009" priority="2651" stopIfTrue="1" operator="between">
      <formula>3000</formula>
      <formula>9000</formula>
    </cfRule>
    <cfRule type="cellIs" dxfId="10008" priority="2652" stopIfTrue="1" operator="greaterThanOrEqual">
      <formula>9000</formula>
    </cfRule>
  </conditionalFormatting>
  <conditionalFormatting sqref="O56">
    <cfRule type="cellIs" dxfId="10007" priority="2647" stopIfTrue="1" operator="lessThanOrEqual">
      <formula>3000</formula>
    </cfRule>
    <cfRule type="cellIs" dxfId="10006" priority="2648" stopIfTrue="1" operator="between">
      <formula>3000</formula>
      <formula>9000</formula>
    </cfRule>
    <cfRule type="cellIs" dxfId="10005" priority="2649" stopIfTrue="1" operator="greaterThanOrEqual">
      <formula>9000</formula>
    </cfRule>
  </conditionalFormatting>
  <conditionalFormatting sqref="Q56">
    <cfRule type="cellIs" dxfId="10004" priority="2644" stopIfTrue="1" operator="lessThanOrEqual">
      <formula>3000</formula>
    </cfRule>
    <cfRule type="cellIs" dxfId="10003" priority="2645" stopIfTrue="1" operator="between">
      <formula>3000</formula>
      <formula>9000</formula>
    </cfRule>
    <cfRule type="cellIs" dxfId="10002" priority="2646" stopIfTrue="1" operator="greaterThanOrEqual">
      <formula>9000</formula>
    </cfRule>
  </conditionalFormatting>
  <conditionalFormatting sqref="R56">
    <cfRule type="cellIs" dxfId="10001" priority="2641" stopIfTrue="1" operator="lessThanOrEqual">
      <formula>3000</formula>
    </cfRule>
    <cfRule type="cellIs" dxfId="10000" priority="2642" stopIfTrue="1" operator="between">
      <formula>3000</formula>
      <formula>9000</formula>
    </cfRule>
    <cfRule type="cellIs" dxfId="9999" priority="2643" stopIfTrue="1" operator="greaterThanOrEqual">
      <formula>9000</formula>
    </cfRule>
  </conditionalFormatting>
  <conditionalFormatting sqref="L68">
    <cfRule type="cellIs" dxfId="9998" priority="2638" stopIfTrue="1" operator="lessThanOrEqual">
      <formula>3000</formula>
    </cfRule>
    <cfRule type="cellIs" dxfId="9997" priority="2639" stopIfTrue="1" operator="between">
      <formula>3000</formula>
      <formula>9000</formula>
    </cfRule>
    <cfRule type="cellIs" dxfId="9996" priority="2640" stopIfTrue="1" operator="greaterThanOrEqual">
      <formula>9000</formula>
    </cfRule>
  </conditionalFormatting>
  <conditionalFormatting sqref="M68">
    <cfRule type="cellIs" dxfId="9995" priority="2635" stopIfTrue="1" operator="lessThanOrEqual">
      <formula>3000</formula>
    </cfRule>
    <cfRule type="cellIs" dxfId="9994" priority="2636" stopIfTrue="1" operator="between">
      <formula>3000</formula>
      <formula>9000</formula>
    </cfRule>
    <cfRule type="cellIs" dxfId="9993" priority="2637" stopIfTrue="1" operator="greaterThanOrEqual">
      <formula>9000</formula>
    </cfRule>
  </conditionalFormatting>
  <conditionalFormatting sqref="S68">
    <cfRule type="cellIs" dxfId="9992" priority="2632" stopIfTrue="1" operator="lessThanOrEqual">
      <formula>3000</formula>
    </cfRule>
    <cfRule type="cellIs" dxfId="9991" priority="2633" stopIfTrue="1" operator="between">
      <formula>3000</formula>
      <formula>9000</formula>
    </cfRule>
    <cfRule type="cellIs" dxfId="9990" priority="2634" stopIfTrue="1" operator="greaterThanOrEqual">
      <formula>9000</formula>
    </cfRule>
  </conditionalFormatting>
  <conditionalFormatting sqref="E68:F68">
    <cfRule type="cellIs" dxfId="9989" priority="2629" stopIfTrue="1" operator="lessThanOrEqual">
      <formula>3000</formula>
    </cfRule>
    <cfRule type="cellIs" dxfId="9988" priority="2630" stopIfTrue="1" operator="between">
      <formula>3000</formula>
      <formula>9000</formula>
    </cfRule>
    <cfRule type="cellIs" dxfId="9987" priority="2631" stopIfTrue="1" operator="greaterThanOrEqual">
      <formula>9000</formula>
    </cfRule>
  </conditionalFormatting>
  <conditionalFormatting sqref="G74:H74">
    <cfRule type="cellIs" dxfId="9986" priority="2626" stopIfTrue="1" operator="lessThanOrEqual">
      <formula>3000</formula>
    </cfRule>
    <cfRule type="cellIs" dxfId="9985" priority="2627" stopIfTrue="1" operator="between">
      <formula>3000</formula>
      <formula>9000</formula>
    </cfRule>
    <cfRule type="cellIs" dxfId="9984" priority="2628" stopIfTrue="1" operator="greaterThanOrEqual">
      <formula>9000</formula>
    </cfRule>
  </conditionalFormatting>
  <conditionalFormatting sqref="J74">
    <cfRule type="cellIs" dxfId="9983" priority="2623" stopIfTrue="1" operator="lessThanOrEqual">
      <formula>3000</formula>
    </cfRule>
    <cfRule type="cellIs" dxfId="9982" priority="2624" stopIfTrue="1" operator="between">
      <formula>3000</formula>
      <formula>9000</formula>
    </cfRule>
    <cfRule type="cellIs" dxfId="9981" priority="2625" stopIfTrue="1" operator="greaterThanOrEqual">
      <formula>9000</formula>
    </cfRule>
  </conditionalFormatting>
  <conditionalFormatting sqref="K74">
    <cfRule type="cellIs" dxfId="9980" priority="2620" stopIfTrue="1" operator="lessThanOrEqual">
      <formula>3000</formula>
    </cfRule>
    <cfRule type="cellIs" dxfId="9979" priority="2621" stopIfTrue="1" operator="between">
      <formula>3000</formula>
      <formula>9000</formula>
    </cfRule>
    <cfRule type="cellIs" dxfId="9978" priority="2622" stopIfTrue="1" operator="greaterThanOrEqual">
      <formula>9000</formula>
    </cfRule>
  </conditionalFormatting>
  <conditionalFormatting sqref="L74">
    <cfRule type="cellIs" dxfId="9977" priority="2617" stopIfTrue="1" operator="lessThanOrEqual">
      <formula>3000</formula>
    </cfRule>
    <cfRule type="cellIs" dxfId="9976" priority="2618" stopIfTrue="1" operator="between">
      <formula>3000</formula>
      <formula>9000</formula>
    </cfRule>
    <cfRule type="cellIs" dxfId="9975" priority="2619" stopIfTrue="1" operator="greaterThanOrEqual">
      <formula>9000</formula>
    </cfRule>
  </conditionalFormatting>
  <conditionalFormatting sqref="O74">
    <cfRule type="cellIs" dxfId="9974" priority="2614" stopIfTrue="1" operator="lessThanOrEqual">
      <formula>3000</formula>
    </cfRule>
    <cfRule type="cellIs" dxfId="9973" priority="2615" stopIfTrue="1" operator="between">
      <formula>3000</formula>
      <formula>9000</formula>
    </cfRule>
    <cfRule type="cellIs" dxfId="9972" priority="2616" stopIfTrue="1" operator="greaterThanOrEqual">
      <formula>9000</formula>
    </cfRule>
  </conditionalFormatting>
  <conditionalFormatting sqref="P74">
    <cfRule type="cellIs" dxfId="9971" priority="2611" stopIfTrue="1" operator="lessThanOrEqual">
      <formula>3000</formula>
    </cfRule>
    <cfRule type="cellIs" dxfId="9970" priority="2612" stopIfTrue="1" operator="between">
      <formula>3000</formula>
      <formula>9000</formula>
    </cfRule>
    <cfRule type="cellIs" dxfId="9969" priority="2613" stopIfTrue="1" operator="greaterThanOrEqual">
      <formula>9000</formula>
    </cfRule>
  </conditionalFormatting>
  <conditionalFormatting sqref="Q74">
    <cfRule type="cellIs" dxfId="9968" priority="2608" stopIfTrue="1" operator="lessThanOrEqual">
      <formula>3000</formula>
    </cfRule>
    <cfRule type="cellIs" dxfId="9967" priority="2609" stopIfTrue="1" operator="between">
      <formula>3000</formula>
      <formula>9000</formula>
    </cfRule>
    <cfRule type="cellIs" dxfId="9966" priority="2610" stopIfTrue="1" operator="greaterThanOrEqual">
      <formula>9000</formula>
    </cfRule>
  </conditionalFormatting>
  <conditionalFormatting sqref="R74">
    <cfRule type="cellIs" dxfId="9965" priority="2605" stopIfTrue="1" operator="lessThanOrEqual">
      <formula>3000</formula>
    </cfRule>
    <cfRule type="cellIs" dxfId="9964" priority="2606" stopIfTrue="1" operator="between">
      <formula>3000</formula>
      <formula>9000</formula>
    </cfRule>
    <cfRule type="cellIs" dxfId="9963" priority="2607" stopIfTrue="1" operator="greaterThanOrEqual">
      <formula>9000</formula>
    </cfRule>
  </conditionalFormatting>
  <conditionalFormatting sqref="M80">
    <cfRule type="cellIs" dxfId="9962" priority="2602" stopIfTrue="1" operator="lessThanOrEqual">
      <formula>3000</formula>
    </cfRule>
    <cfRule type="cellIs" dxfId="9961" priority="2603" stopIfTrue="1" operator="between">
      <formula>3000</formula>
      <formula>9000</formula>
    </cfRule>
    <cfRule type="cellIs" dxfId="9960" priority="2604" stopIfTrue="1" operator="greaterThanOrEqual">
      <formula>9000</formula>
    </cfRule>
  </conditionalFormatting>
  <conditionalFormatting sqref="S80">
    <cfRule type="cellIs" dxfId="9959" priority="2599" stopIfTrue="1" operator="lessThanOrEqual">
      <formula>3000</formula>
    </cfRule>
    <cfRule type="cellIs" dxfId="9958" priority="2600" stopIfTrue="1" operator="between">
      <formula>3000</formula>
      <formula>9000</formula>
    </cfRule>
    <cfRule type="cellIs" dxfId="9957" priority="2601" stopIfTrue="1" operator="greaterThanOrEqual">
      <formula>9000</formula>
    </cfRule>
  </conditionalFormatting>
  <conditionalFormatting sqref="O80">
    <cfRule type="cellIs" dxfId="9956" priority="2596" stopIfTrue="1" operator="lessThanOrEqual">
      <formula>3000</formula>
    </cfRule>
    <cfRule type="cellIs" dxfId="9955" priority="2597" stopIfTrue="1" operator="between">
      <formula>3000</formula>
      <formula>9000</formula>
    </cfRule>
    <cfRule type="cellIs" dxfId="9954" priority="2598" stopIfTrue="1" operator="greaterThanOrEqual">
      <formula>9000</formula>
    </cfRule>
  </conditionalFormatting>
  <conditionalFormatting sqref="G116:H116">
    <cfRule type="cellIs" dxfId="9953" priority="2593" stopIfTrue="1" operator="lessThanOrEqual">
      <formula>3000</formula>
    </cfRule>
    <cfRule type="cellIs" dxfId="9952" priority="2594" stopIfTrue="1" operator="between">
      <formula>3000</formula>
      <formula>9000</formula>
    </cfRule>
    <cfRule type="cellIs" dxfId="9951" priority="2595" stopIfTrue="1" operator="greaterThanOrEqual">
      <formula>9000</formula>
    </cfRule>
  </conditionalFormatting>
  <conditionalFormatting sqref="J116">
    <cfRule type="cellIs" dxfId="9950" priority="2590" stopIfTrue="1" operator="lessThanOrEqual">
      <formula>3000</formula>
    </cfRule>
    <cfRule type="cellIs" dxfId="9949" priority="2591" stopIfTrue="1" operator="between">
      <formula>3000</formula>
      <formula>9000</formula>
    </cfRule>
    <cfRule type="cellIs" dxfId="9948" priority="2592" stopIfTrue="1" operator="greaterThanOrEqual">
      <formula>9000</formula>
    </cfRule>
  </conditionalFormatting>
  <conditionalFormatting sqref="K116">
    <cfRule type="cellIs" dxfId="9947" priority="2587" stopIfTrue="1" operator="lessThanOrEqual">
      <formula>3000</formula>
    </cfRule>
    <cfRule type="cellIs" dxfId="9946" priority="2588" stopIfTrue="1" operator="between">
      <formula>3000</formula>
      <formula>9000</formula>
    </cfRule>
    <cfRule type="cellIs" dxfId="9945" priority="2589" stopIfTrue="1" operator="greaterThanOrEqual">
      <formula>9000</formula>
    </cfRule>
  </conditionalFormatting>
  <conditionalFormatting sqref="L116">
    <cfRule type="cellIs" dxfId="9944" priority="2584" stopIfTrue="1" operator="lessThanOrEqual">
      <formula>3000</formula>
    </cfRule>
    <cfRule type="cellIs" dxfId="9943" priority="2585" stopIfTrue="1" operator="between">
      <formula>3000</formula>
      <formula>9000</formula>
    </cfRule>
    <cfRule type="cellIs" dxfId="9942" priority="2586" stopIfTrue="1" operator="greaterThanOrEqual">
      <formula>9000</formula>
    </cfRule>
  </conditionalFormatting>
  <conditionalFormatting sqref="M116">
    <cfRule type="cellIs" dxfId="9941" priority="2581" stopIfTrue="1" operator="lessThanOrEqual">
      <formula>3000</formula>
    </cfRule>
    <cfRule type="cellIs" dxfId="9940" priority="2582" stopIfTrue="1" operator="between">
      <formula>3000</formula>
      <formula>9000</formula>
    </cfRule>
    <cfRule type="cellIs" dxfId="9939" priority="2583" stopIfTrue="1" operator="greaterThanOrEqual">
      <formula>9000</formula>
    </cfRule>
  </conditionalFormatting>
  <conditionalFormatting sqref="P116">
    <cfRule type="cellIs" dxfId="9938" priority="2578" stopIfTrue="1" operator="lessThanOrEqual">
      <formula>3000</formula>
    </cfRule>
    <cfRule type="cellIs" dxfId="9937" priority="2579" stopIfTrue="1" operator="between">
      <formula>3000</formula>
      <formula>9000</formula>
    </cfRule>
    <cfRule type="cellIs" dxfId="9936" priority="2580" stopIfTrue="1" operator="greaterThanOrEqual">
      <formula>9000</formula>
    </cfRule>
  </conditionalFormatting>
  <conditionalFormatting sqref="Q116">
    <cfRule type="cellIs" dxfId="9935" priority="2575" stopIfTrue="1" operator="lessThanOrEqual">
      <formula>3000</formula>
    </cfRule>
    <cfRule type="cellIs" dxfId="9934" priority="2576" stopIfTrue="1" operator="between">
      <formula>3000</formula>
      <formula>9000</formula>
    </cfRule>
    <cfRule type="cellIs" dxfId="9933" priority="2577" stopIfTrue="1" operator="greaterThanOrEqual">
      <formula>9000</formula>
    </cfRule>
  </conditionalFormatting>
  <conditionalFormatting sqref="R116">
    <cfRule type="cellIs" dxfId="9932" priority="2572" stopIfTrue="1" operator="lessThanOrEqual">
      <formula>3000</formula>
    </cfRule>
    <cfRule type="cellIs" dxfId="9931" priority="2573" stopIfTrue="1" operator="between">
      <formula>3000</formula>
      <formula>9000</formula>
    </cfRule>
    <cfRule type="cellIs" dxfId="9930" priority="2574" stopIfTrue="1" operator="greaterThanOrEqual">
      <formula>9000</formula>
    </cfRule>
  </conditionalFormatting>
  <conditionalFormatting sqref="G122:H122">
    <cfRule type="cellIs" dxfId="9929" priority="2569" stopIfTrue="1" operator="lessThanOrEqual">
      <formula>3000</formula>
    </cfRule>
    <cfRule type="cellIs" dxfId="9928" priority="2570" stopIfTrue="1" operator="between">
      <formula>3000</formula>
      <formula>9000</formula>
    </cfRule>
    <cfRule type="cellIs" dxfId="9927" priority="2571" stopIfTrue="1" operator="greaterThanOrEqual">
      <formula>9000</formula>
    </cfRule>
  </conditionalFormatting>
  <conditionalFormatting sqref="S122">
    <cfRule type="cellIs" dxfId="9926" priority="2566" stopIfTrue="1" operator="lessThanOrEqual">
      <formula>3000</formula>
    </cfRule>
    <cfRule type="cellIs" dxfId="9925" priority="2567" stopIfTrue="1" operator="between">
      <formula>3000</formula>
      <formula>9000</formula>
    </cfRule>
    <cfRule type="cellIs" dxfId="9924" priority="2568" stopIfTrue="1" operator="greaterThanOrEqual">
      <formula>9000</formula>
    </cfRule>
  </conditionalFormatting>
  <conditionalFormatting sqref="E122:F122">
    <cfRule type="cellIs" dxfId="9923" priority="2563" stopIfTrue="1" operator="lessThanOrEqual">
      <formula>3000</formula>
    </cfRule>
    <cfRule type="cellIs" dxfId="9922" priority="2564" stopIfTrue="1" operator="between">
      <formula>3000</formula>
      <formula>9000</formula>
    </cfRule>
    <cfRule type="cellIs" dxfId="9921" priority="2565" stopIfTrue="1" operator="greaterThanOrEqual">
      <formula>9000</formula>
    </cfRule>
  </conditionalFormatting>
  <conditionalFormatting sqref="O122">
    <cfRule type="cellIs" dxfId="9920" priority="2560" stopIfTrue="1" operator="lessThanOrEqual">
      <formula>3000</formula>
    </cfRule>
    <cfRule type="cellIs" dxfId="9919" priority="2561" stopIfTrue="1" operator="between">
      <formula>3000</formula>
      <formula>9000</formula>
    </cfRule>
    <cfRule type="cellIs" dxfId="9918" priority="2562" stopIfTrue="1" operator="greaterThanOrEqual">
      <formula>9000</formula>
    </cfRule>
  </conditionalFormatting>
  <conditionalFormatting sqref="P122">
    <cfRule type="cellIs" dxfId="9917" priority="2557" stopIfTrue="1" operator="lessThanOrEqual">
      <formula>3000</formula>
    </cfRule>
    <cfRule type="cellIs" dxfId="9916" priority="2558" stopIfTrue="1" operator="between">
      <formula>3000</formula>
      <formula>9000</formula>
    </cfRule>
    <cfRule type="cellIs" dxfId="9915" priority="2559" stopIfTrue="1" operator="greaterThanOrEqual">
      <formula>9000</formula>
    </cfRule>
  </conditionalFormatting>
  <conditionalFormatting sqref="J128">
    <cfRule type="cellIs" dxfId="9914" priority="2554" stopIfTrue="1" operator="lessThanOrEqual">
      <formula>3000</formula>
    </cfRule>
    <cfRule type="cellIs" dxfId="9913" priority="2555" stopIfTrue="1" operator="between">
      <formula>3000</formula>
      <formula>9000</formula>
    </cfRule>
    <cfRule type="cellIs" dxfId="9912" priority="2556" stopIfTrue="1" operator="greaterThanOrEqual">
      <formula>9000</formula>
    </cfRule>
  </conditionalFormatting>
  <conditionalFormatting sqref="K128">
    <cfRule type="cellIs" dxfId="9911" priority="2551" stopIfTrue="1" operator="lessThanOrEqual">
      <formula>3000</formula>
    </cfRule>
    <cfRule type="cellIs" dxfId="9910" priority="2552" stopIfTrue="1" operator="between">
      <formula>3000</formula>
      <formula>9000</formula>
    </cfRule>
    <cfRule type="cellIs" dxfId="9909" priority="2553" stopIfTrue="1" operator="greaterThanOrEqual">
      <formula>9000</formula>
    </cfRule>
  </conditionalFormatting>
  <conditionalFormatting sqref="L128">
    <cfRule type="cellIs" dxfId="9908" priority="2548" stopIfTrue="1" operator="lessThanOrEqual">
      <formula>3000</formula>
    </cfRule>
    <cfRule type="cellIs" dxfId="9907" priority="2549" stopIfTrue="1" operator="between">
      <formula>3000</formula>
      <formula>9000</formula>
    </cfRule>
    <cfRule type="cellIs" dxfId="9906" priority="2550" stopIfTrue="1" operator="greaterThanOrEqual">
      <formula>9000</formula>
    </cfRule>
  </conditionalFormatting>
  <conditionalFormatting sqref="M128">
    <cfRule type="cellIs" dxfId="9905" priority="2545" stopIfTrue="1" operator="lessThanOrEqual">
      <formula>3000</formula>
    </cfRule>
    <cfRule type="cellIs" dxfId="9904" priority="2546" stopIfTrue="1" operator="between">
      <formula>3000</formula>
      <formula>9000</formula>
    </cfRule>
    <cfRule type="cellIs" dxfId="9903" priority="2547" stopIfTrue="1" operator="greaterThanOrEqual">
      <formula>9000</formula>
    </cfRule>
  </conditionalFormatting>
  <conditionalFormatting sqref="S128">
    <cfRule type="cellIs" dxfId="9902" priority="2542" stopIfTrue="1" operator="lessThanOrEqual">
      <formula>3000</formula>
    </cfRule>
    <cfRule type="cellIs" dxfId="9901" priority="2543" stopIfTrue="1" operator="between">
      <formula>3000</formula>
      <formula>9000</formula>
    </cfRule>
    <cfRule type="cellIs" dxfId="9900" priority="2544" stopIfTrue="1" operator="greaterThanOrEqual">
      <formula>9000</formula>
    </cfRule>
  </conditionalFormatting>
  <conditionalFormatting sqref="G188:H188">
    <cfRule type="cellIs" dxfId="9899" priority="2539" stopIfTrue="1" operator="lessThanOrEqual">
      <formula>3000</formula>
    </cfRule>
    <cfRule type="cellIs" dxfId="9898" priority="2540" stopIfTrue="1" operator="between">
      <formula>3000</formula>
      <formula>9000</formula>
    </cfRule>
    <cfRule type="cellIs" dxfId="9897" priority="2541" stopIfTrue="1" operator="greaterThanOrEqual">
      <formula>9000</formula>
    </cfRule>
  </conditionalFormatting>
  <conditionalFormatting sqref="J188">
    <cfRule type="cellIs" dxfId="9896" priority="2536" stopIfTrue="1" operator="lessThanOrEqual">
      <formula>3000</formula>
    </cfRule>
    <cfRule type="cellIs" dxfId="9895" priority="2537" stopIfTrue="1" operator="between">
      <formula>3000</formula>
      <formula>9000</formula>
    </cfRule>
    <cfRule type="cellIs" dxfId="9894" priority="2538" stopIfTrue="1" operator="greaterThanOrEqual">
      <formula>9000</formula>
    </cfRule>
  </conditionalFormatting>
  <conditionalFormatting sqref="K188">
    <cfRule type="cellIs" dxfId="9893" priority="2533" stopIfTrue="1" operator="lessThanOrEqual">
      <formula>3000</formula>
    </cfRule>
    <cfRule type="cellIs" dxfId="9892" priority="2534" stopIfTrue="1" operator="between">
      <formula>3000</formula>
      <formula>9000</formula>
    </cfRule>
    <cfRule type="cellIs" dxfId="9891" priority="2535" stopIfTrue="1" operator="greaterThanOrEqual">
      <formula>9000</formula>
    </cfRule>
  </conditionalFormatting>
  <conditionalFormatting sqref="L188">
    <cfRule type="cellIs" dxfId="9890" priority="2530" stopIfTrue="1" operator="lessThanOrEqual">
      <formula>3000</formula>
    </cfRule>
    <cfRule type="cellIs" dxfId="9889" priority="2531" stopIfTrue="1" operator="between">
      <formula>3000</formula>
      <formula>9000</formula>
    </cfRule>
    <cfRule type="cellIs" dxfId="9888" priority="2532" stopIfTrue="1" operator="greaterThanOrEqual">
      <formula>9000</formula>
    </cfRule>
  </conditionalFormatting>
  <conditionalFormatting sqref="M188">
    <cfRule type="cellIs" dxfId="9887" priority="2527" stopIfTrue="1" operator="lessThanOrEqual">
      <formula>3000</formula>
    </cfRule>
    <cfRule type="cellIs" dxfId="9886" priority="2528" stopIfTrue="1" operator="between">
      <formula>3000</formula>
      <formula>9000</formula>
    </cfRule>
    <cfRule type="cellIs" dxfId="9885" priority="2529" stopIfTrue="1" operator="greaterThanOrEqual">
      <formula>9000</formula>
    </cfRule>
  </conditionalFormatting>
  <conditionalFormatting sqref="S188">
    <cfRule type="cellIs" dxfId="9884" priority="2524" stopIfTrue="1" operator="lessThanOrEqual">
      <formula>3000</formula>
    </cfRule>
    <cfRule type="cellIs" dxfId="9883" priority="2525" stopIfTrue="1" operator="between">
      <formula>3000</formula>
      <formula>9000</formula>
    </cfRule>
    <cfRule type="cellIs" dxfId="9882" priority="2526" stopIfTrue="1" operator="greaterThanOrEqual">
      <formula>9000</formula>
    </cfRule>
  </conditionalFormatting>
  <conditionalFormatting sqref="E188:F188">
    <cfRule type="cellIs" dxfId="9881" priority="2521" stopIfTrue="1" operator="lessThanOrEqual">
      <formula>3000</formula>
    </cfRule>
    <cfRule type="cellIs" dxfId="9880" priority="2522" stopIfTrue="1" operator="between">
      <formula>3000</formula>
      <formula>9000</formula>
    </cfRule>
    <cfRule type="cellIs" dxfId="9879" priority="2523" stopIfTrue="1" operator="greaterThanOrEqual">
      <formula>9000</formula>
    </cfRule>
  </conditionalFormatting>
  <conditionalFormatting sqref="O188">
    <cfRule type="cellIs" dxfId="9878" priority="2518" stopIfTrue="1" operator="lessThanOrEqual">
      <formula>3000</formula>
    </cfRule>
    <cfRule type="cellIs" dxfId="9877" priority="2519" stopIfTrue="1" operator="between">
      <formula>3000</formula>
      <formula>9000</formula>
    </cfRule>
    <cfRule type="cellIs" dxfId="9876" priority="2520" stopIfTrue="1" operator="greaterThanOrEqual">
      <formula>9000</formula>
    </cfRule>
  </conditionalFormatting>
  <conditionalFormatting sqref="P188">
    <cfRule type="cellIs" dxfId="9875" priority="2515" stopIfTrue="1" operator="lessThanOrEqual">
      <formula>3000</formula>
    </cfRule>
    <cfRule type="cellIs" dxfId="9874" priority="2516" stopIfTrue="1" operator="between">
      <formula>3000</formula>
      <formula>9000</formula>
    </cfRule>
    <cfRule type="cellIs" dxfId="9873" priority="2517" stopIfTrue="1" operator="greaterThanOrEqual">
      <formula>9000</formula>
    </cfRule>
  </conditionalFormatting>
  <conditionalFormatting sqref="Q188">
    <cfRule type="cellIs" dxfId="9872" priority="2512" stopIfTrue="1" operator="lessThanOrEqual">
      <formula>3000</formula>
    </cfRule>
    <cfRule type="cellIs" dxfId="9871" priority="2513" stopIfTrue="1" operator="between">
      <formula>3000</formula>
      <formula>9000</formula>
    </cfRule>
    <cfRule type="cellIs" dxfId="9870" priority="2514" stopIfTrue="1" operator="greaterThanOrEqual">
      <formula>9000</formula>
    </cfRule>
  </conditionalFormatting>
  <conditionalFormatting sqref="R188">
    <cfRule type="cellIs" dxfId="9869" priority="2509" stopIfTrue="1" operator="lessThanOrEqual">
      <formula>3000</formula>
    </cfRule>
    <cfRule type="cellIs" dxfId="9868" priority="2510" stopIfTrue="1" operator="between">
      <formula>3000</formula>
      <formula>9000</formula>
    </cfRule>
    <cfRule type="cellIs" dxfId="9867" priority="2511" stopIfTrue="1" operator="greaterThanOrEqual">
      <formula>9000</formula>
    </cfRule>
  </conditionalFormatting>
  <conditionalFormatting sqref="G194:H194">
    <cfRule type="cellIs" dxfId="9866" priority="2506" stopIfTrue="1" operator="lessThanOrEqual">
      <formula>3000</formula>
    </cfRule>
    <cfRule type="cellIs" dxfId="9865" priority="2507" stopIfTrue="1" operator="between">
      <formula>3000</formula>
      <formula>9000</formula>
    </cfRule>
    <cfRule type="cellIs" dxfId="9864" priority="2508" stopIfTrue="1" operator="greaterThanOrEqual">
      <formula>9000</formula>
    </cfRule>
  </conditionalFormatting>
  <conditionalFormatting sqref="J194">
    <cfRule type="cellIs" dxfId="9863" priority="2503" stopIfTrue="1" operator="lessThanOrEqual">
      <formula>3000</formula>
    </cfRule>
    <cfRule type="cellIs" dxfId="9862" priority="2504" stopIfTrue="1" operator="between">
      <formula>3000</formula>
      <formula>9000</formula>
    </cfRule>
    <cfRule type="cellIs" dxfId="9861" priority="2505" stopIfTrue="1" operator="greaterThanOrEqual">
      <formula>9000</formula>
    </cfRule>
  </conditionalFormatting>
  <conditionalFormatting sqref="K194">
    <cfRule type="cellIs" dxfId="9860" priority="2500" stopIfTrue="1" operator="lessThanOrEqual">
      <formula>3000</formula>
    </cfRule>
    <cfRule type="cellIs" dxfId="9859" priority="2501" stopIfTrue="1" operator="between">
      <formula>3000</formula>
      <formula>9000</formula>
    </cfRule>
    <cfRule type="cellIs" dxfId="9858" priority="2502" stopIfTrue="1" operator="greaterThanOrEqual">
      <formula>9000</formula>
    </cfRule>
  </conditionalFormatting>
  <conditionalFormatting sqref="L194">
    <cfRule type="cellIs" dxfId="9857" priority="2497" stopIfTrue="1" operator="lessThanOrEqual">
      <formula>3000</formula>
    </cfRule>
    <cfRule type="cellIs" dxfId="9856" priority="2498" stopIfTrue="1" operator="between">
      <formula>3000</formula>
      <formula>9000</formula>
    </cfRule>
    <cfRule type="cellIs" dxfId="9855" priority="2499" stopIfTrue="1" operator="greaterThanOrEqual">
      <formula>9000</formula>
    </cfRule>
  </conditionalFormatting>
  <conditionalFormatting sqref="M194">
    <cfRule type="cellIs" dxfId="9854" priority="2494" stopIfTrue="1" operator="lessThanOrEqual">
      <formula>3000</formula>
    </cfRule>
    <cfRule type="cellIs" dxfId="9853" priority="2495" stopIfTrue="1" operator="between">
      <formula>3000</formula>
      <formula>9000</formula>
    </cfRule>
    <cfRule type="cellIs" dxfId="9852" priority="2496" stopIfTrue="1" operator="greaterThanOrEqual">
      <formula>9000</formula>
    </cfRule>
  </conditionalFormatting>
  <conditionalFormatting sqref="S194">
    <cfRule type="cellIs" dxfId="9851" priority="2491" stopIfTrue="1" operator="lessThanOrEqual">
      <formula>3000</formula>
    </cfRule>
    <cfRule type="cellIs" dxfId="9850" priority="2492" stopIfTrue="1" operator="between">
      <formula>3000</formula>
      <formula>9000</formula>
    </cfRule>
    <cfRule type="cellIs" dxfId="9849" priority="2493" stopIfTrue="1" operator="greaterThanOrEqual">
      <formula>9000</formula>
    </cfRule>
  </conditionalFormatting>
  <conditionalFormatting sqref="E194:F194">
    <cfRule type="cellIs" dxfId="9848" priority="2488" stopIfTrue="1" operator="lessThanOrEqual">
      <formula>3000</formula>
    </cfRule>
    <cfRule type="cellIs" dxfId="9847" priority="2489" stopIfTrue="1" operator="between">
      <formula>3000</formula>
      <formula>9000</formula>
    </cfRule>
    <cfRule type="cellIs" dxfId="9846" priority="2490" stopIfTrue="1" operator="greaterThanOrEqual">
      <formula>9000</formula>
    </cfRule>
  </conditionalFormatting>
  <conditionalFormatting sqref="O194">
    <cfRule type="cellIs" dxfId="9845" priority="2485" stopIfTrue="1" operator="lessThanOrEqual">
      <formula>3000</formula>
    </cfRule>
    <cfRule type="cellIs" dxfId="9844" priority="2486" stopIfTrue="1" operator="between">
      <formula>3000</formula>
      <formula>9000</formula>
    </cfRule>
    <cfRule type="cellIs" dxfId="9843" priority="2487" stopIfTrue="1" operator="greaterThanOrEqual">
      <formula>9000</formula>
    </cfRule>
  </conditionalFormatting>
  <conditionalFormatting sqref="P194">
    <cfRule type="cellIs" dxfId="9842" priority="2482" stopIfTrue="1" operator="lessThanOrEqual">
      <formula>3000</formula>
    </cfRule>
    <cfRule type="cellIs" dxfId="9841" priority="2483" stopIfTrue="1" operator="between">
      <formula>3000</formula>
      <formula>9000</formula>
    </cfRule>
    <cfRule type="cellIs" dxfId="9840" priority="2484" stopIfTrue="1" operator="greaterThanOrEqual">
      <formula>9000</formula>
    </cfRule>
  </conditionalFormatting>
  <conditionalFormatting sqref="Q194">
    <cfRule type="cellIs" dxfId="9839" priority="2479" stopIfTrue="1" operator="lessThanOrEqual">
      <formula>3000</formula>
    </cfRule>
    <cfRule type="cellIs" dxfId="9838" priority="2480" stopIfTrue="1" operator="between">
      <formula>3000</formula>
      <formula>9000</formula>
    </cfRule>
    <cfRule type="cellIs" dxfId="9837" priority="2481" stopIfTrue="1" operator="greaterThanOrEqual">
      <formula>9000</formula>
    </cfRule>
  </conditionalFormatting>
  <conditionalFormatting sqref="R194">
    <cfRule type="cellIs" dxfId="9836" priority="2476" stopIfTrue="1" operator="lessThanOrEqual">
      <formula>3000</formula>
    </cfRule>
    <cfRule type="cellIs" dxfId="9835" priority="2477" stopIfTrue="1" operator="between">
      <formula>3000</formula>
      <formula>9000</formula>
    </cfRule>
    <cfRule type="cellIs" dxfId="9834" priority="2478" stopIfTrue="1" operator="greaterThanOrEqual">
      <formula>9000</formula>
    </cfRule>
  </conditionalFormatting>
  <conditionalFormatting sqref="G206:H206">
    <cfRule type="cellIs" dxfId="9833" priority="2473" stopIfTrue="1" operator="lessThanOrEqual">
      <formula>3000</formula>
    </cfRule>
    <cfRule type="cellIs" dxfId="9832" priority="2474" stopIfTrue="1" operator="between">
      <formula>3000</formula>
      <formula>9000</formula>
    </cfRule>
    <cfRule type="cellIs" dxfId="9831" priority="2475" stopIfTrue="1" operator="greaterThanOrEqual">
      <formula>9000</formula>
    </cfRule>
  </conditionalFormatting>
  <conditionalFormatting sqref="J206">
    <cfRule type="cellIs" dxfId="9830" priority="2470" stopIfTrue="1" operator="lessThanOrEqual">
      <formula>3000</formula>
    </cfRule>
    <cfRule type="cellIs" dxfId="9829" priority="2471" stopIfTrue="1" operator="between">
      <formula>3000</formula>
      <formula>9000</formula>
    </cfRule>
    <cfRule type="cellIs" dxfId="9828" priority="2472" stopIfTrue="1" operator="greaterThanOrEqual">
      <formula>9000</formula>
    </cfRule>
  </conditionalFormatting>
  <conditionalFormatting sqref="K206">
    <cfRule type="cellIs" dxfId="9827" priority="2467" stopIfTrue="1" operator="lessThanOrEqual">
      <formula>3000</formula>
    </cfRule>
    <cfRule type="cellIs" dxfId="9826" priority="2468" stopIfTrue="1" operator="between">
      <formula>3000</formula>
      <formula>9000</formula>
    </cfRule>
    <cfRule type="cellIs" dxfId="9825" priority="2469" stopIfTrue="1" operator="greaterThanOrEqual">
      <formula>9000</formula>
    </cfRule>
  </conditionalFormatting>
  <conditionalFormatting sqref="L206">
    <cfRule type="cellIs" dxfId="9824" priority="2464" stopIfTrue="1" operator="lessThanOrEqual">
      <formula>3000</formula>
    </cfRule>
    <cfRule type="cellIs" dxfId="9823" priority="2465" stopIfTrue="1" operator="between">
      <formula>3000</formula>
      <formula>9000</formula>
    </cfRule>
    <cfRule type="cellIs" dxfId="9822" priority="2466" stopIfTrue="1" operator="greaterThanOrEqual">
      <formula>9000</formula>
    </cfRule>
  </conditionalFormatting>
  <conditionalFormatting sqref="M206">
    <cfRule type="cellIs" dxfId="9821" priority="2461" stopIfTrue="1" operator="lessThanOrEqual">
      <formula>3000</formula>
    </cfRule>
    <cfRule type="cellIs" dxfId="9820" priority="2462" stopIfTrue="1" operator="between">
      <formula>3000</formula>
      <formula>9000</formula>
    </cfRule>
    <cfRule type="cellIs" dxfId="9819" priority="2463" stopIfTrue="1" operator="greaterThanOrEqual">
      <formula>9000</formula>
    </cfRule>
  </conditionalFormatting>
  <conditionalFormatting sqref="S206">
    <cfRule type="cellIs" dxfId="9818" priority="2458" stopIfTrue="1" operator="lessThanOrEqual">
      <formula>3000</formula>
    </cfRule>
    <cfRule type="cellIs" dxfId="9817" priority="2459" stopIfTrue="1" operator="between">
      <formula>3000</formula>
      <formula>9000</formula>
    </cfRule>
    <cfRule type="cellIs" dxfId="9816" priority="2460" stopIfTrue="1" operator="greaterThanOrEqual">
      <formula>9000</formula>
    </cfRule>
  </conditionalFormatting>
  <conditionalFormatting sqref="E206:F206">
    <cfRule type="cellIs" dxfId="9815" priority="2455" stopIfTrue="1" operator="lessThanOrEqual">
      <formula>3000</formula>
    </cfRule>
    <cfRule type="cellIs" dxfId="9814" priority="2456" stopIfTrue="1" operator="between">
      <formula>3000</formula>
      <formula>9000</formula>
    </cfRule>
    <cfRule type="cellIs" dxfId="9813" priority="2457" stopIfTrue="1" operator="greaterThanOrEqual">
      <formula>9000</formula>
    </cfRule>
  </conditionalFormatting>
  <conditionalFormatting sqref="O206">
    <cfRule type="cellIs" dxfId="9812" priority="2452" stopIfTrue="1" operator="lessThanOrEqual">
      <formula>3000</formula>
    </cfRule>
    <cfRule type="cellIs" dxfId="9811" priority="2453" stopIfTrue="1" operator="between">
      <formula>3000</formula>
      <formula>9000</formula>
    </cfRule>
    <cfRule type="cellIs" dxfId="9810" priority="2454" stopIfTrue="1" operator="greaterThanOrEqual">
      <formula>9000</formula>
    </cfRule>
  </conditionalFormatting>
  <conditionalFormatting sqref="P206">
    <cfRule type="cellIs" dxfId="9809" priority="2449" stopIfTrue="1" operator="lessThanOrEqual">
      <formula>3000</formula>
    </cfRule>
    <cfRule type="cellIs" dxfId="9808" priority="2450" stopIfTrue="1" operator="between">
      <formula>3000</formula>
      <formula>9000</formula>
    </cfRule>
    <cfRule type="cellIs" dxfId="9807" priority="2451" stopIfTrue="1" operator="greaterThanOrEqual">
      <formula>9000</formula>
    </cfRule>
  </conditionalFormatting>
  <conditionalFormatting sqref="Q206">
    <cfRule type="cellIs" dxfId="9806" priority="2446" stopIfTrue="1" operator="lessThanOrEqual">
      <formula>3000</formula>
    </cfRule>
    <cfRule type="cellIs" dxfId="9805" priority="2447" stopIfTrue="1" operator="between">
      <formula>3000</formula>
      <formula>9000</formula>
    </cfRule>
    <cfRule type="cellIs" dxfId="9804" priority="2448" stopIfTrue="1" operator="greaterThanOrEqual">
      <formula>9000</formula>
    </cfRule>
  </conditionalFormatting>
  <conditionalFormatting sqref="R206">
    <cfRule type="cellIs" dxfId="9803" priority="2443" stopIfTrue="1" operator="lessThanOrEqual">
      <formula>3000</formula>
    </cfRule>
    <cfRule type="cellIs" dxfId="9802" priority="2444" stopIfTrue="1" operator="between">
      <formula>3000</formula>
      <formula>9000</formula>
    </cfRule>
    <cfRule type="cellIs" dxfId="9801" priority="2445" stopIfTrue="1" operator="greaterThanOrEqual">
      <formula>9000</formula>
    </cfRule>
  </conditionalFormatting>
  <conditionalFormatting sqref="G212:H212">
    <cfRule type="cellIs" dxfId="9800" priority="2440" stopIfTrue="1" operator="lessThanOrEqual">
      <formula>3000</formula>
    </cfRule>
    <cfRule type="cellIs" dxfId="9799" priority="2441" stopIfTrue="1" operator="between">
      <formula>3000</formula>
      <formula>9000</formula>
    </cfRule>
    <cfRule type="cellIs" dxfId="9798" priority="2442" stopIfTrue="1" operator="greaterThanOrEqual">
      <formula>9000</formula>
    </cfRule>
  </conditionalFormatting>
  <conditionalFormatting sqref="J212">
    <cfRule type="cellIs" dxfId="9797" priority="2437" stopIfTrue="1" operator="lessThanOrEqual">
      <formula>3000</formula>
    </cfRule>
    <cfRule type="cellIs" dxfId="9796" priority="2438" stopIfTrue="1" operator="between">
      <formula>3000</formula>
      <formula>9000</formula>
    </cfRule>
    <cfRule type="cellIs" dxfId="9795" priority="2439" stopIfTrue="1" operator="greaterThanOrEqual">
      <formula>9000</formula>
    </cfRule>
  </conditionalFormatting>
  <conditionalFormatting sqref="K212">
    <cfRule type="cellIs" dxfId="9794" priority="2434" stopIfTrue="1" operator="lessThanOrEqual">
      <formula>3000</formula>
    </cfRule>
    <cfRule type="cellIs" dxfId="9793" priority="2435" stopIfTrue="1" operator="between">
      <formula>3000</formula>
      <formula>9000</formula>
    </cfRule>
    <cfRule type="cellIs" dxfId="9792" priority="2436" stopIfTrue="1" operator="greaterThanOrEqual">
      <formula>9000</formula>
    </cfRule>
  </conditionalFormatting>
  <conditionalFormatting sqref="L212">
    <cfRule type="cellIs" dxfId="9791" priority="2431" stopIfTrue="1" operator="lessThanOrEqual">
      <formula>3000</formula>
    </cfRule>
    <cfRule type="cellIs" dxfId="9790" priority="2432" stopIfTrue="1" operator="between">
      <formula>3000</formula>
      <formula>9000</formula>
    </cfRule>
    <cfRule type="cellIs" dxfId="9789" priority="2433" stopIfTrue="1" operator="greaterThanOrEqual">
      <formula>9000</formula>
    </cfRule>
  </conditionalFormatting>
  <conditionalFormatting sqref="M212">
    <cfRule type="cellIs" dxfId="9788" priority="2428" stopIfTrue="1" operator="lessThanOrEqual">
      <formula>3000</formula>
    </cfRule>
    <cfRule type="cellIs" dxfId="9787" priority="2429" stopIfTrue="1" operator="between">
      <formula>3000</formula>
      <formula>9000</formula>
    </cfRule>
    <cfRule type="cellIs" dxfId="9786" priority="2430" stopIfTrue="1" operator="greaterThanOrEqual">
      <formula>9000</formula>
    </cfRule>
  </conditionalFormatting>
  <conditionalFormatting sqref="S212">
    <cfRule type="cellIs" dxfId="9785" priority="2425" stopIfTrue="1" operator="lessThanOrEqual">
      <formula>3000</formula>
    </cfRule>
    <cfRule type="cellIs" dxfId="9784" priority="2426" stopIfTrue="1" operator="between">
      <formula>3000</formula>
      <formula>9000</formula>
    </cfRule>
    <cfRule type="cellIs" dxfId="9783" priority="2427" stopIfTrue="1" operator="greaterThanOrEqual">
      <formula>9000</formula>
    </cfRule>
  </conditionalFormatting>
  <conditionalFormatting sqref="E212:F212">
    <cfRule type="cellIs" dxfId="9782" priority="2422" stopIfTrue="1" operator="lessThanOrEqual">
      <formula>3000</formula>
    </cfRule>
    <cfRule type="cellIs" dxfId="9781" priority="2423" stopIfTrue="1" operator="between">
      <formula>3000</formula>
      <formula>9000</formula>
    </cfRule>
    <cfRule type="cellIs" dxfId="9780" priority="2424" stopIfTrue="1" operator="greaterThanOrEqual">
      <formula>9000</formula>
    </cfRule>
  </conditionalFormatting>
  <conditionalFormatting sqref="O212">
    <cfRule type="cellIs" dxfId="9779" priority="2419" stopIfTrue="1" operator="lessThanOrEqual">
      <formula>3000</formula>
    </cfRule>
    <cfRule type="cellIs" dxfId="9778" priority="2420" stopIfTrue="1" operator="between">
      <formula>3000</formula>
      <formula>9000</formula>
    </cfRule>
    <cfRule type="cellIs" dxfId="9777" priority="2421" stopIfTrue="1" operator="greaterThanOrEqual">
      <formula>9000</formula>
    </cfRule>
  </conditionalFormatting>
  <conditionalFormatting sqref="P212">
    <cfRule type="cellIs" dxfId="9776" priority="2416" stopIfTrue="1" operator="lessThanOrEqual">
      <formula>3000</formula>
    </cfRule>
    <cfRule type="cellIs" dxfId="9775" priority="2417" stopIfTrue="1" operator="between">
      <formula>3000</formula>
      <formula>9000</formula>
    </cfRule>
    <cfRule type="cellIs" dxfId="9774" priority="2418" stopIfTrue="1" operator="greaterThanOrEqual">
      <formula>9000</formula>
    </cfRule>
  </conditionalFormatting>
  <conditionalFormatting sqref="Q212">
    <cfRule type="cellIs" dxfId="9773" priority="2413" stopIfTrue="1" operator="lessThanOrEqual">
      <formula>3000</formula>
    </cfRule>
    <cfRule type="cellIs" dxfId="9772" priority="2414" stopIfTrue="1" operator="between">
      <formula>3000</formula>
      <formula>9000</formula>
    </cfRule>
    <cfRule type="cellIs" dxfId="9771" priority="2415" stopIfTrue="1" operator="greaterThanOrEqual">
      <formula>9000</formula>
    </cfRule>
  </conditionalFormatting>
  <conditionalFormatting sqref="R212">
    <cfRule type="cellIs" dxfId="9770" priority="2410" stopIfTrue="1" operator="lessThanOrEqual">
      <formula>3000</formula>
    </cfRule>
    <cfRule type="cellIs" dxfId="9769" priority="2411" stopIfTrue="1" operator="between">
      <formula>3000</formula>
      <formula>9000</formula>
    </cfRule>
    <cfRule type="cellIs" dxfId="9768" priority="2412" stopIfTrue="1" operator="greaterThanOrEqual">
      <formula>9000</formula>
    </cfRule>
  </conditionalFormatting>
  <conditionalFormatting sqref="G236:H236">
    <cfRule type="cellIs" dxfId="9767" priority="2407" stopIfTrue="1" operator="lessThanOrEqual">
      <formula>3000</formula>
    </cfRule>
    <cfRule type="cellIs" dxfId="9766" priority="2408" stopIfTrue="1" operator="between">
      <formula>3000</formula>
      <formula>9000</formula>
    </cfRule>
    <cfRule type="cellIs" dxfId="9765" priority="2409" stopIfTrue="1" operator="greaterThanOrEqual">
      <formula>9000</formula>
    </cfRule>
  </conditionalFormatting>
  <conditionalFormatting sqref="J236">
    <cfRule type="cellIs" dxfId="9764" priority="2404" stopIfTrue="1" operator="lessThanOrEqual">
      <formula>3000</formula>
    </cfRule>
    <cfRule type="cellIs" dxfId="9763" priority="2405" stopIfTrue="1" operator="between">
      <formula>3000</formula>
      <formula>9000</formula>
    </cfRule>
    <cfRule type="cellIs" dxfId="9762" priority="2406" stopIfTrue="1" operator="greaterThanOrEqual">
      <formula>9000</formula>
    </cfRule>
  </conditionalFormatting>
  <conditionalFormatting sqref="K236">
    <cfRule type="cellIs" dxfId="9761" priority="2401" stopIfTrue="1" operator="lessThanOrEqual">
      <formula>3000</formula>
    </cfRule>
    <cfRule type="cellIs" dxfId="9760" priority="2402" stopIfTrue="1" operator="between">
      <formula>3000</formula>
      <formula>9000</formula>
    </cfRule>
    <cfRule type="cellIs" dxfId="9759" priority="2403" stopIfTrue="1" operator="greaterThanOrEqual">
      <formula>9000</formula>
    </cfRule>
  </conditionalFormatting>
  <conditionalFormatting sqref="L236">
    <cfRule type="cellIs" dxfId="9758" priority="2398" stopIfTrue="1" operator="lessThanOrEqual">
      <formula>3000</formula>
    </cfRule>
    <cfRule type="cellIs" dxfId="9757" priority="2399" stopIfTrue="1" operator="between">
      <formula>3000</formula>
      <formula>9000</formula>
    </cfRule>
    <cfRule type="cellIs" dxfId="9756" priority="2400" stopIfTrue="1" operator="greaterThanOrEqual">
      <formula>9000</formula>
    </cfRule>
  </conditionalFormatting>
  <conditionalFormatting sqref="M236">
    <cfRule type="cellIs" dxfId="9755" priority="2395" stopIfTrue="1" operator="lessThanOrEqual">
      <formula>3000</formula>
    </cfRule>
    <cfRule type="cellIs" dxfId="9754" priority="2396" stopIfTrue="1" operator="between">
      <formula>3000</formula>
      <formula>9000</formula>
    </cfRule>
    <cfRule type="cellIs" dxfId="9753" priority="2397" stopIfTrue="1" operator="greaterThanOrEqual">
      <formula>9000</formula>
    </cfRule>
  </conditionalFormatting>
  <conditionalFormatting sqref="S236">
    <cfRule type="cellIs" dxfId="9752" priority="2392" stopIfTrue="1" operator="lessThanOrEqual">
      <formula>3000</formula>
    </cfRule>
    <cfRule type="cellIs" dxfId="9751" priority="2393" stopIfTrue="1" operator="between">
      <formula>3000</formula>
      <formula>9000</formula>
    </cfRule>
    <cfRule type="cellIs" dxfId="9750" priority="2394" stopIfTrue="1" operator="greaterThanOrEqual">
      <formula>9000</formula>
    </cfRule>
  </conditionalFormatting>
  <conditionalFormatting sqref="E236:F236">
    <cfRule type="cellIs" dxfId="9749" priority="2389" stopIfTrue="1" operator="lessThanOrEqual">
      <formula>3000</formula>
    </cfRule>
    <cfRule type="cellIs" dxfId="9748" priority="2390" stopIfTrue="1" operator="between">
      <formula>3000</formula>
      <formula>9000</formula>
    </cfRule>
    <cfRule type="cellIs" dxfId="9747" priority="2391" stopIfTrue="1" operator="greaterThanOrEqual">
      <formula>9000</formula>
    </cfRule>
  </conditionalFormatting>
  <conditionalFormatting sqref="O236">
    <cfRule type="cellIs" dxfId="9746" priority="2386" stopIfTrue="1" operator="lessThanOrEqual">
      <formula>3000</formula>
    </cfRule>
    <cfRule type="cellIs" dxfId="9745" priority="2387" stopIfTrue="1" operator="between">
      <formula>3000</formula>
      <formula>9000</formula>
    </cfRule>
    <cfRule type="cellIs" dxfId="9744" priority="2388" stopIfTrue="1" operator="greaterThanOrEqual">
      <formula>9000</formula>
    </cfRule>
  </conditionalFormatting>
  <conditionalFormatting sqref="P236">
    <cfRule type="cellIs" dxfId="9743" priority="2383" stopIfTrue="1" operator="lessThanOrEqual">
      <formula>3000</formula>
    </cfRule>
    <cfRule type="cellIs" dxfId="9742" priority="2384" stopIfTrue="1" operator="between">
      <formula>3000</formula>
      <formula>9000</formula>
    </cfRule>
    <cfRule type="cellIs" dxfId="9741" priority="2385" stopIfTrue="1" operator="greaterThanOrEqual">
      <formula>9000</formula>
    </cfRule>
  </conditionalFormatting>
  <conditionalFormatting sqref="Q236">
    <cfRule type="cellIs" dxfId="9740" priority="2380" stopIfTrue="1" operator="lessThanOrEqual">
      <formula>3000</formula>
    </cfRule>
    <cfRule type="cellIs" dxfId="9739" priority="2381" stopIfTrue="1" operator="between">
      <formula>3000</formula>
      <formula>9000</formula>
    </cfRule>
    <cfRule type="cellIs" dxfId="9738" priority="2382" stopIfTrue="1" operator="greaterThanOrEqual">
      <formula>9000</formula>
    </cfRule>
  </conditionalFormatting>
  <conditionalFormatting sqref="R236">
    <cfRule type="cellIs" dxfId="9737" priority="2377" stopIfTrue="1" operator="lessThanOrEqual">
      <formula>3000</formula>
    </cfRule>
    <cfRule type="cellIs" dxfId="9736" priority="2378" stopIfTrue="1" operator="between">
      <formula>3000</formula>
      <formula>9000</formula>
    </cfRule>
    <cfRule type="cellIs" dxfId="9735" priority="2379" stopIfTrue="1" operator="greaterThanOrEqual">
      <formula>9000</formula>
    </cfRule>
  </conditionalFormatting>
  <conditionalFormatting sqref="G242:H242">
    <cfRule type="cellIs" dxfId="9734" priority="2374" stopIfTrue="1" operator="lessThanOrEqual">
      <formula>3000</formula>
    </cfRule>
    <cfRule type="cellIs" dxfId="9733" priority="2375" stopIfTrue="1" operator="between">
      <formula>3000</formula>
      <formula>9000</formula>
    </cfRule>
    <cfRule type="cellIs" dxfId="9732" priority="2376" stopIfTrue="1" operator="greaterThanOrEqual">
      <formula>9000</formula>
    </cfRule>
  </conditionalFormatting>
  <conditionalFormatting sqref="J242">
    <cfRule type="cellIs" dxfId="9731" priority="2371" stopIfTrue="1" operator="lessThanOrEqual">
      <formula>3000</formula>
    </cfRule>
    <cfRule type="cellIs" dxfId="9730" priority="2372" stopIfTrue="1" operator="between">
      <formula>3000</formula>
      <formula>9000</formula>
    </cfRule>
    <cfRule type="cellIs" dxfId="9729" priority="2373" stopIfTrue="1" operator="greaterThanOrEqual">
      <formula>9000</formula>
    </cfRule>
  </conditionalFormatting>
  <conditionalFormatting sqref="K242">
    <cfRule type="cellIs" dxfId="9728" priority="2368" stopIfTrue="1" operator="lessThanOrEqual">
      <formula>3000</formula>
    </cfRule>
    <cfRule type="cellIs" dxfId="9727" priority="2369" stopIfTrue="1" operator="between">
      <formula>3000</formula>
      <formula>9000</formula>
    </cfRule>
    <cfRule type="cellIs" dxfId="9726" priority="2370" stopIfTrue="1" operator="greaterThanOrEqual">
      <formula>9000</formula>
    </cfRule>
  </conditionalFormatting>
  <conditionalFormatting sqref="L242">
    <cfRule type="cellIs" dxfId="9725" priority="2365" stopIfTrue="1" operator="lessThanOrEqual">
      <formula>3000</formula>
    </cfRule>
    <cfRule type="cellIs" dxfId="9724" priority="2366" stopIfTrue="1" operator="between">
      <formula>3000</formula>
      <formula>9000</formula>
    </cfRule>
    <cfRule type="cellIs" dxfId="9723" priority="2367" stopIfTrue="1" operator="greaterThanOrEqual">
      <formula>9000</formula>
    </cfRule>
  </conditionalFormatting>
  <conditionalFormatting sqref="M242">
    <cfRule type="cellIs" dxfId="9722" priority="2362" stopIfTrue="1" operator="lessThanOrEqual">
      <formula>3000</formula>
    </cfRule>
    <cfRule type="cellIs" dxfId="9721" priority="2363" stopIfTrue="1" operator="between">
      <formula>3000</formula>
      <formula>9000</formula>
    </cfRule>
    <cfRule type="cellIs" dxfId="9720" priority="2364" stopIfTrue="1" operator="greaterThanOrEqual">
      <formula>9000</formula>
    </cfRule>
  </conditionalFormatting>
  <conditionalFormatting sqref="S242">
    <cfRule type="cellIs" dxfId="9719" priority="2359" stopIfTrue="1" operator="lessThanOrEqual">
      <formula>3000</formula>
    </cfRule>
    <cfRule type="cellIs" dxfId="9718" priority="2360" stopIfTrue="1" operator="between">
      <formula>3000</formula>
      <formula>9000</formula>
    </cfRule>
    <cfRule type="cellIs" dxfId="9717" priority="2361" stopIfTrue="1" operator="greaterThanOrEqual">
      <formula>9000</formula>
    </cfRule>
  </conditionalFormatting>
  <conditionalFormatting sqref="E242:F242">
    <cfRule type="cellIs" dxfId="9716" priority="2356" stopIfTrue="1" operator="lessThanOrEqual">
      <formula>3000</formula>
    </cfRule>
    <cfRule type="cellIs" dxfId="9715" priority="2357" stopIfTrue="1" operator="between">
      <formula>3000</formula>
      <formula>9000</formula>
    </cfRule>
    <cfRule type="cellIs" dxfId="9714" priority="2358" stopIfTrue="1" operator="greaterThanOrEqual">
      <formula>9000</formula>
    </cfRule>
  </conditionalFormatting>
  <conditionalFormatting sqref="O242">
    <cfRule type="cellIs" dxfId="9713" priority="2353" stopIfTrue="1" operator="lessThanOrEqual">
      <formula>3000</formula>
    </cfRule>
    <cfRule type="cellIs" dxfId="9712" priority="2354" stopIfTrue="1" operator="between">
      <formula>3000</formula>
      <formula>9000</formula>
    </cfRule>
    <cfRule type="cellIs" dxfId="9711" priority="2355" stopIfTrue="1" operator="greaterThanOrEqual">
      <formula>9000</formula>
    </cfRule>
  </conditionalFormatting>
  <conditionalFormatting sqref="P242">
    <cfRule type="cellIs" dxfId="9710" priority="2350" stopIfTrue="1" operator="lessThanOrEqual">
      <formula>3000</formula>
    </cfRule>
    <cfRule type="cellIs" dxfId="9709" priority="2351" stopIfTrue="1" operator="between">
      <formula>3000</formula>
      <formula>9000</formula>
    </cfRule>
    <cfRule type="cellIs" dxfId="9708" priority="2352" stopIfTrue="1" operator="greaterThanOrEqual">
      <formula>9000</formula>
    </cfRule>
  </conditionalFormatting>
  <conditionalFormatting sqref="Q242">
    <cfRule type="cellIs" dxfId="9707" priority="2347" stopIfTrue="1" operator="lessThanOrEqual">
      <formula>3000</formula>
    </cfRule>
    <cfRule type="cellIs" dxfId="9706" priority="2348" stopIfTrue="1" operator="between">
      <formula>3000</formula>
      <formula>9000</formula>
    </cfRule>
    <cfRule type="cellIs" dxfId="9705" priority="2349" stopIfTrue="1" operator="greaterThanOrEqual">
      <formula>9000</formula>
    </cfRule>
  </conditionalFormatting>
  <conditionalFormatting sqref="R242">
    <cfRule type="cellIs" dxfId="9704" priority="2344" stopIfTrue="1" operator="lessThanOrEqual">
      <formula>3000</formula>
    </cfRule>
    <cfRule type="cellIs" dxfId="9703" priority="2345" stopIfTrue="1" operator="between">
      <formula>3000</formula>
      <formula>9000</formula>
    </cfRule>
    <cfRule type="cellIs" dxfId="9702" priority="2346" stopIfTrue="1" operator="greaterThanOrEqual">
      <formula>9000</formula>
    </cfRule>
  </conditionalFormatting>
  <conditionalFormatting sqref="G248:H248">
    <cfRule type="cellIs" dxfId="9701" priority="2341" stopIfTrue="1" operator="lessThanOrEqual">
      <formula>3000</formula>
    </cfRule>
    <cfRule type="cellIs" dxfId="9700" priority="2342" stopIfTrue="1" operator="between">
      <formula>3000</formula>
      <formula>9000</formula>
    </cfRule>
    <cfRule type="cellIs" dxfId="9699" priority="2343" stopIfTrue="1" operator="greaterThanOrEqual">
      <formula>9000</formula>
    </cfRule>
  </conditionalFormatting>
  <conditionalFormatting sqref="J248">
    <cfRule type="cellIs" dxfId="9698" priority="2338" stopIfTrue="1" operator="lessThanOrEqual">
      <formula>3000</formula>
    </cfRule>
    <cfRule type="cellIs" dxfId="9697" priority="2339" stopIfTrue="1" operator="between">
      <formula>3000</formula>
      <formula>9000</formula>
    </cfRule>
    <cfRule type="cellIs" dxfId="9696" priority="2340" stopIfTrue="1" operator="greaterThanOrEqual">
      <formula>9000</formula>
    </cfRule>
  </conditionalFormatting>
  <conditionalFormatting sqref="K248">
    <cfRule type="cellIs" dxfId="9695" priority="2335" stopIfTrue="1" operator="lessThanOrEqual">
      <formula>3000</formula>
    </cfRule>
    <cfRule type="cellIs" dxfId="9694" priority="2336" stopIfTrue="1" operator="between">
      <formula>3000</formula>
      <formula>9000</formula>
    </cfRule>
    <cfRule type="cellIs" dxfId="9693" priority="2337" stopIfTrue="1" operator="greaterThanOrEqual">
      <formula>9000</formula>
    </cfRule>
  </conditionalFormatting>
  <conditionalFormatting sqref="L248">
    <cfRule type="cellIs" dxfId="9692" priority="2332" stopIfTrue="1" operator="lessThanOrEqual">
      <formula>3000</formula>
    </cfRule>
    <cfRule type="cellIs" dxfId="9691" priority="2333" stopIfTrue="1" operator="between">
      <formula>3000</formula>
      <formula>9000</formula>
    </cfRule>
    <cfRule type="cellIs" dxfId="9690" priority="2334" stopIfTrue="1" operator="greaterThanOrEqual">
      <formula>9000</formula>
    </cfRule>
  </conditionalFormatting>
  <conditionalFormatting sqref="M248">
    <cfRule type="cellIs" dxfId="9689" priority="2329" stopIfTrue="1" operator="lessThanOrEqual">
      <formula>3000</formula>
    </cfRule>
    <cfRule type="cellIs" dxfId="9688" priority="2330" stopIfTrue="1" operator="between">
      <formula>3000</formula>
      <formula>9000</formula>
    </cfRule>
    <cfRule type="cellIs" dxfId="9687" priority="2331" stopIfTrue="1" operator="greaterThanOrEqual">
      <formula>9000</formula>
    </cfRule>
  </conditionalFormatting>
  <conditionalFormatting sqref="S248">
    <cfRule type="cellIs" dxfId="9686" priority="2326" stopIfTrue="1" operator="lessThanOrEqual">
      <formula>3000</formula>
    </cfRule>
    <cfRule type="cellIs" dxfId="9685" priority="2327" stopIfTrue="1" operator="between">
      <formula>3000</formula>
      <formula>9000</formula>
    </cfRule>
    <cfRule type="cellIs" dxfId="9684" priority="2328" stopIfTrue="1" operator="greaterThanOrEqual">
      <formula>9000</formula>
    </cfRule>
  </conditionalFormatting>
  <conditionalFormatting sqref="E248:F248">
    <cfRule type="cellIs" dxfId="9683" priority="2323" stopIfTrue="1" operator="lessThanOrEqual">
      <formula>3000</formula>
    </cfRule>
    <cfRule type="cellIs" dxfId="9682" priority="2324" stopIfTrue="1" operator="between">
      <formula>3000</formula>
      <formula>9000</formula>
    </cfRule>
    <cfRule type="cellIs" dxfId="9681" priority="2325" stopIfTrue="1" operator="greaterThanOrEqual">
      <formula>9000</formula>
    </cfRule>
  </conditionalFormatting>
  <conditionalFormatting sqref="O248">
    <cfRule type="cellIs" dxfId="9680" priority="2320" stopIfTrue="1" operator="lessThanOrEqual">
      <formula>3000</formula>
    </cfRule>
    <cfRule type="cellIs" dxfId="9679" priority="2321" stopIfTrue="1" operator="between">
      <formula>3000</formula>
      <formula>9000</formula>
    </cfRule>
    <cfRule type="cellIs" dxfId="9678" priority="2322" stopIfTrue="1" operator="greaterThanOrEqual">
      <formula>9000</formula>
    </cfRule>
  </conditionalFormatting>
  <conditionalFormatting sqref="P248">
    <cfRule type="cellIs" dxfId="9677" priority="2317" stopIfTrue="1" operator="lessThanOrEqual">
      <formula>3000</formula>
    </cfRule>
    <cfRule type="cellIs" dxfId="9676" priority="2318" stopIfTrue="1" operator="between">
      <formula>3000</formula>
      <formula>9000</formula>
    </cfRule>
    <cfRule type="cellIs" dxfId="9675" priority="2319" stopIfTrue="1" operator="greaterThanOrEqual">
      <formula>9000</formula>
    </cfRule>
  </conditionalFormatting>
  <conditionalFormatting sqref="Q248">
    <cfRule type="cellIs" dxfId="9674" priority="2314" stopIfTrue="1" operator="lessThanOrEqual">
      <formula>3000</formula>
    </cfRule>
    <cfRule type="cellIs" dxfId="9673" priority="2315" stopIfTrue="1" operator="between">
      <formula>3000</formula>
      <formula>9000</formula>
    </cfRule>
    <cfRule type="cellIs" dxfId="9672" priority="2316" stopIfTrue="1" operator="greaterThanOrEqual">
      <formula>9000</formula>
    </cfRule>
  </conditionalFormatting>
  <conditionalFormatting sqref="R248">
    <cfRule type="cellIs" dxfId="9671" priority="2311" stopIfTrue="1" operator="lessThanOrEqual">
      <formula>3000</formula>
    </cfRule>
    <cfRule type="cellIs" dxfId="9670" priority="2312" stopIfTrue="1" operator="between">
      <formula>3000</formula>
      <formula>9000</formula>
    </cfRule>
    <cfRule type="cellIs" dxfId="9669" priority="2313" stopIfTrue="1" operator="greaterThanOrEqual">
      <formula>9000</formula>
    </cfRule>
  </conditionalFormatting>
  <conditionalFormatting sqref="G254:H254">
    <cfRule type="cellIs" dxfId="9668" priority="2308" stopIfTrue="1" operator="lessThanOrEqual">
      <formula>3000</formula>
    </cfRule>
    <cfRule type="cellIs" dxfId="9667" priority="2309" stopIfTrue="1" operator="between">
      <formula>3000</formula>
      <formula>9000</formula>
    </cfRule>
    <cfRule type="cellIs" dxfId="9666" priority="2310" stopIfTrue="1" operator="greaterThanOrEqual">
      <formula>9000</formula>
    </cfRule>
  </conditionalFormatting>
  <conditionalFormatting sqref="J254">
    <cfRule type="cellIs" dxfId="9665" priority="2305" stopIfTrue="1" operator="lessThanOrEqual">
      <formula>3000</formula>
    </cfRule>
    <cfRule type="cellIs" dxfId="9664" priority="2306" stopIfTrue="1" operator="between">
      <formula>3000</formula>
      <formula>9000</formula>
    </cfRule>
    <cfRule type="cellIs" dxfId="9663" priority="2307" stopIfTrue="1" operator="greaterThanOrEqual">
      <formula>9000</formula>
    </cfRule>
  </conditionalFormatting>
  <conditionalFormatting sqref="K254">
    <cfRule type="cellIs" dxfId="9662" priority="2302" stopIfTrue="1" operator="lessThanOrEqual">
      <formula>3000</formula>
    </cfRule>
    <cfRule type="cellIs" dxfId="9661" priority="2303" stopIfTrue="1" operator="between">
      <formula>3000</formula>
      <formula>9000</formula>
    </cfRule>
    <cfRule type="cellIs" dxfId="9660" priority="2304" stopIfTrue="1" operator="greaterThanOrEqual">
      <formula>9000</formula>
    </cfRule>
  </conditionalFormatting>
  <conditionalFormatting sqref="L254">
    <cfRule type="cellIs" dxfId="9659" priority="2299" stopIfTrue="1" operator="lessThanOrEqual">
      <formula>3000</formula>
    </cfRule>
    <cfRule type="cellIs" dxfId="9658" priority="2300" stopIfTrue="1" operator="between">
      <formula>3000</formula>
      <formula>9000</formula>
    </cfRule>
    <cfRule type="cellIs" dxfId="9657" priority="2301" stopIfTrue="1" operator="greaterThanOrEqual">
      <formula>9000</formula>
    </cfRule>
  </conditionalFormatting>
  <conditionalFormatting sqref="M254">
    <cfRule type="cellIs" dxfId="9656" priority="2296" stopIfTrue="1" operator="lessThanOrEqual">
      <formula>3000</formula>
    </cfRule>
    <cfRule type="cellIs" dxfId="9655" priority="2297" stopIfTrue="1" operator="between">
      <formula>3000</formula>
      <formula>9000</formula>
    </cfRule>
    <cfRule type="cellIs" dxfId="9654" priority="2298" stopIfTrue="1" operator="greaterThanOrEqual">
      <formula>9000</formula>
    </cfRule>
  </conditionalFormatting>
  <conditionalFormatting sqref="S254">
    <cfRule type="cellIs" dxfId="9653" priority="2293" stopIfTrue="1" operator="lessThanOrEqual">
      <formula>3000</formula>
    </cfRule>
    <cfRule type="cellIs" dxfId="9652" priority="2294" stopIfTrue="1" operator="between">
      <formula>3000</formula>
      <formula>9000</formula>
    </cfRule>
    <cfRule type="cellIs" dxfId="9651" priority="2295" stopIfTrue="1" operator="greaterThanOrEqual">
      <formula>9000</formula>
    </cfRule>
  </conditionalFormatting>
  <conditionalFormatting sqref="E254:F254">
    <cfRule type="cellIs" dxfId="9650" priority="2290" stopIfTrue="1" operator="lessThanOrEqual">
      <formula>3000</formula>
    </cfRule>
    <cfRule type="cellIs" dxfId="9649" priority="2291" stopIfTrue="1" operator="between">
      <formula>3000</formula>
      <formula>9000</formula>
    </cfRule>
    <cfRule type="cellIs" dxfId="9648" priority="2292" stopIfTrue="1" operator="greaterThanOrEqual">
      <formula>9000</formula>
    </cfRule>
  </conditionalFormatting>
  <conditionalFormatting sqref="O254">
    <cfRule type="cellIs" dxfId="9647" priority="2287" stopIfTrue="1" operator="lessThanOrEqual">
      <formula>3000</formula>
    </cfRule>
    <cfRule type="cellIs" dxfId="9646" priority="2288" stopIfTrue="1" operator="between">
      <formula>3000</formula>
      <formula>9000</formula>
    </cfRule>
    <cfRule type="cellIs" dxfId="9645" priority="2289" stopIfTrue="1" operator="greaterThanOrEqual">
      <formula>9000</formula>
    </cfRule>
  </conditionalFormatting>
  <conditionalFormatting sqref="P254">
    <cfRule type="cellIs" dxfId="9644" priority="2284" stopIfTrue="1" operator="lessThanOrEqual">
      <formula>3000</formula>
    </cfRule>
    <cfRule type="cellIs" dxfId="9643" priority="2285" stopIfTrue="1" operator="between">
      <formula>3000</formula>
      <formula>9000</formula>
    </cfRule>
    <cfRule type="cellIs" dxfId="9642" priority="2286" stopIfTrue="1" operator="greaterThanOrEqual">
      <formula>9000</formula>
    </cfRule>
  </conditionalFormatting>
  <conditionalFormatting sqref="Q254">
    <cfRule type="cellIs" dxfId="9641" priority="2281" stopIfTrue="1" operator="lessThanOrEqual">
      <formula>3000</formula>
    </cfRule>
    <cfRule type="cellIs" dxfId="9640" priority="2282" stopIfTrue="1" operator="between">
      <formula>3000</formula>
      <formula>9000</formula>
    </cfRule>
    <cfRule type="cellIs" dxfId="9639" priority="2283" stopIfTrue="1" operator="greaterThanOrEqual">
      <formula>9000</formula>
    </cfRule>
  </conditionalFormatting>
  <conditionalFormatting sqref="R254">
    <cfRule type="cellIs" dxfId="9638" priority="2278" stopIfTrue="1" operator="lessThanOrEqual">
      <formula>3000</formula>
    </cfRule>
    <cfRule type="cellIs" dxfId="9637" priority="2279" stopIfTrue="1" operator="between">
      <formula>3000</formula>
      <formula>9000</formula>
    </cfRule>
    <cfRule type="cellIs" dxfId="9636" priority="2280" stopIfTrue="1" operator="greaterThanOrEqual">
      <formula>9000</formula>
    </cfRule>
  </conditionalFormatting>
  <conditionalFormatting sqref="G260:H260">
    <cfRule type="cellIs" dxfId="9635" priority="2275" stopIfTrue="1" operator="lessThanOrEqual">
      <formula>3000</formula>
    </cfRule>
    <cfRule type="cellIs" dxfId="9634" priority="2276" stopIfTrue="1" operator="between">
      <formula>3000</formula>
      <formula>9000</formula>
    </cfRule>
    <cfRule type="cellIs" dxfId="9633" priority="2277" stopIfTrue="1" operator="greaterThanOrEqual">
      <formula>9000</formula>
    </cfRule>
  </conditionalFormatting>
  <conditionalFormatting sqref="J260">
    <cfRule type="cellIs" dxfId="9632" priority="2272" stopIfTrue="1" operator="lessThanOrEqual">
      <formula>3000</formula>
    </cfRule>
    <cfRule type="cellIs" dxfId="9631" priority="2273" stopIfTrue="1" operator="between">
      <formula>3000</formula>
      <formula>9000</formula>
    </cfRule>
    <cfRule type="cellIs" dxfId="9630" priority="2274" stopIfTrue="1" operator="greaterThanOrEqual">
      <formula>9000</formula>
    </cfRule>
  </conditionalFormatting>
  <conditionalFormatting sqref="K260">
    <cfRule type="cellIs" dxfId="9629" priority="2269" stopIfTrue="1" operator="lessThanOrEqual">
      <formula>3000</formula>
    </cfRule>
    <cfRule type="cellIs" dxfId="9628" priority="2270" stopIfTrue="1" operator="between">
      <formula>3000</formula>
      <formula>9000</formula>
    </cfRule>
    <cfRule type="cellIs" dxfId="9627" priority="2271" stopIfTrue="1" operator="greaterThanOrEqual">
      <formula>9000</formula>
    </cfRule>
  </conditionalFormatting>
  <conditionalFormatting sqref="L260">
    <cfRule type="cellIs" dxfId="9626" priority="2266" stopIfTrue="1" operator="lessThanOrEqual">
      <formula>3000</formula>
    </cfRule>
    <cfRule type="cellIs" dxfId="9625" priority="2267" stopIfTrue="1" operator="between">
      <formula>3000</formula>
      <formula>9000</formula>
    </cfRule>
    <cfRule type="cellIs" dxfId="9624" priority="2268" stopIfTrue="1" operator="greaterThanOrEqual">
      <formula>9000</formula>
    </cfRule>
  </conditionalFormatting>
  <conditionalFormatting sqref="M260">
    <cfRule type="cellIs" dxfId="9623" priority="2263" stopIfTrue="1" operator="lessThanOrEqual">
      <formula>3000</formula>
    </cfRule>
    <cfRule type="cellIs" dxfId="9622" priority="2264" stopIfTrue="1" operator="between">
      <formula>3000</formula>
      <formula>9000</formula>
    </cfRule>
    <cfRule type="cellIs" dxfId="9621" priority="2265" stopIfTrue="1" operator="greaterThanOrEqual">
      <formula>9000</formula>
    </cfRule>
  </conditionalFormatting>
  <conditionalFormatting sqref="S260">
    <cfRule type="cellIs" dxfId="9620" priority="2260" stopIfTrue="1" operator="lessThanOrEqual">
      <formula>3000</formula>
    </cfRule>
    <cfRule type="cellIs" dxfId="9619" priority="2261" stopIfTrue="1" operator="between">
      <formula>3000</formula>
      <formula>9000</formula>
    </cfRule>
    <cfRule type="cellIs" dxfId="9618" priority="2262" stopIfTrue="1" operator="greaterThanOrEqual">
      <formula>9000</formula>
    </cfRule>
  </conditionalFormatting>
  <conditionalFormatting sqref="E260:F260">
    <cfRule type="cellIs" dxfId="9617" priority="2257" stopIfTrue="1" operator="lessThanOrEqual">
      <formula>3000</formula>
    </cfRule>
    <cfRule type="cellIs" dxfId="9616" priority="2258" stopIfTrue="1" operator="between">
      <formula>3000</formula>
      <formula>9000</formula>
    </cfRule>
    <cfRule type="cellIs" dxfId="9615" priority="2259" stopIfTrue="1" operator="greaterThanOrEqual">
      <formula>9000</formula>
    </cfRule>
  </conditionalFormatting>
  <conditionalFormatting sqref="O260">
    <cfRule type="cellIs" dxfId="9614" priority="2254" stopIfTrue="1" operator="lessThanOrEqual">
      <formula>3000</formula>
    </cfRule>
    <cfRule type="cellIs" dxfId="9613" priority="2255" stopIfTrue="1" operator="between">
      <formula>3000</formula>
      <formula>9000</formula>
    </cfRule>
    <cfRule type="cellIs" dxfId="9612" priority="2256" stopIfTrue="1" operator="greaterThanOrEqual">
      <formula>9000</formula>
    </cfRule>
  </conditionalFormatting>
  <conditionalFormatting sqref="P260">
    <cfRule type="cellIs" dxfId="9611" priority="2251" stopIfTrue="1" operator="lessThanOrEqual">
      <formula>3000</formula>
    </cfRule>
    <cfRule type="cellIs" dxfId="9610" priority="2252" stopIfTrue="1" operator="between">
      <formula>3000</formula>
      <formula>9000</formula>
    </cfRule>
    <cfRule type="cellIs" dxfId="9609" priority="2253" stopIfTrue="1" operator="greaterThanOrEqual">
      <formula>9000</formula>
    </cfRule>
  </conditionalFormatting>
  <conditionalFormatting sqref="Q260">
    <cfRule type="cellIs" dxfId="9608" priority="2248" stopIfTrue="1" operator="lessThanOrEqual">
      <formula>3000</formula>
    </cfRule>
    <cfRule type="cellIs" dxfId="9607" priority="2249" stopIfTrue="1" operator="between">
      <formula>3000</formula>
      <formula>9000</formula>
    </cfRule>
    <cfRule type="cellIs" dxfId="9606" priority="2250" stopIfTrue="1" operator="greaterThanOrEqual">
      <formula>9000</formula>
    </cfRule>
  </conditionalFormatting>
  <conditionalFormatting sqref="R260">
    <cfRule type="cellIs" dxfId="9605" priority="2245" stopIfTrue="1" operator="lessThanOrEqual">
      <formula>3000</formula>
    </cfRule>
    <cfRule type="cellIs" dxfId="9604" priority="2246" stopIfTrue="1" operator="between">
      <formula>3000</formula>
      <formula>9000</formula>
    </cfRule>
    <cfRule type="cellIs" dxfId="9603" priority="2247" stopIfTrue="1" operator="greaterThanOrEqual">
      <formula>9000</formula>
    </cfRule>
  </conditionalFormatting>
  <conditionalFormatting sqref="G182:H182">
    <cfRule type="cellIs" dxfId="9602" priority="2242" stopIfTrue="1" operator="lessThanOrEqual">
      <formula>3000</formula>
    </cfRule>
    <cfRule type="cellIs" dxfId="9601" priority="2243" stopIfTrue="1" operator="between">
      <formula>3000</formula>
      <formula>9000</formula>
    </cfRule>
    <cfRule type="cellIs" dxfId="9600" priority="2244" stopIfTrue="1" operator="greaterThanOrEqual">
      <formula>9000</formula>
    </cfRule>
  </conditionalFormatting>
  <conditionalFormatting sqref="J182">
    <cfRule type="cellIs" dxfId="9599" priority="2239" stopIfTrue="1" operator="lessThanOrEqual">
      <formula>3000</formula>
    </cfRule>
    <cfRule type="cellIs" dxfId="9598" priority="2240" stopIfTrue="1" operator="between">
      <formula>3000</formula>
      <formula>9000</formula>
    </cfRule>
    <cfRule type="cellIs" dxfId="9597" priority="2241" stopIfTrue="1" operator="greaterThanOrEqual">
      <formula>9000</formula>
    </cfRule>
  </conditionalFormatting>
  <conditionalFormatting sqref="K182">
    <cfRule type="cellIs" dxfId="9596" priority="2236" stopIfTrue="1" operator="lessThanOrEqual">
      <formula>3000</formula>
    </cfRule>
    <cfRule type="cellIs" dxfId="9595" priority="2237" stopIfTrue="1" operator="between">
      <formula>3000</formula>
      <formula>9000</formula>
    </cfRule>
    <cfRule type="cellIs" dxfId="9594" priority="2238" stopIfTrue="1" operator="greaterThanOrEqual">
      <formula>9000</formula>
    </cfRule>
  </conditionalFormatting>
  <conditionalFormatting sqref="L182">
    <cfRule type="cellIs" dxfId="9593" priority="2233" stopIfTrue="1" operator="lessThanOrEqual">
      <formula>3000</formula>
    </cfRule>
    <cfRule type="cellIs" dxfId="9592" priority="2234" stopIfTrue="1" operator="between">
      <formula>3000</formula>
      <formula>9000</formula>
    </cfRule>
    <cfRule type="cellIs" dxfId="9591" priority="2235" stopIfTrue="1" operator="greaterThanOrEqual">
      <formula>9000</formula>
    </cfRule>
  </conditionalFormatting>
  <conditionalFormatting sqref="M182">
    <cfRule type="cellIs" dxfId="9590" priority="2230" stopIfTrue="1" operator="lessThanOrEqual">
      <formula>3000</formula>
    </cfRule>
    <cfRule type="cellIs" dxfId="9589" priority="2231" stopIfTrue="1" operator="between">
      <formula>3000</formula>
      <formula>9000</formula>
    </cfRule>
    <cfRule type="cellIs" dxfId="9588" priority="2232" stopIfTrue="1" operator="greaterThanOrEqual">
      <formula>9000</formula>
    </cfRule>
  </conditionalFormatting>
  <conditionalFormatting sqref="S182">
    <cfRule type="cellIs" dxfId="9587" priority="2227" stopIfTrue="1" operator="lessThanOrEqual">
      <formula>3000</formula>
    </cfRule>
    <cfRule type="cellIs" dxfId="9586" priority="2228" stopIfTrue="1" operator="between">
      <formula>3000</formula>
      <formula>9000</formula>
    </cfRule>
    <cfRule type="cellIs" dxfId="9585" priority="2229" stopIfTrue="1" operator="greaterThanOrEqual">
      <formula>9000</formula>
    </cfRule>
  </conditionalFormatting>
  <conditionalFormatting sqref="E182:F182">
    <cfRule type="cellIs" dxfId="9584" priority="2224" stopIfTrue="1" operator="lessThanOrEqual">
      <formula>3000</formula>
    </cfRule>
    <cfRule type="cellIs" dxfId="9583" priority="2225" stopIfTrue="1" operator="between">
      <formula>3000</formula>
      <formula>9000</formula>
    </cfRule>
    <cfRule type="cellIs" dxfId="9582" priority="2226" stopIfTrue="1" operator="greaterThanOrEqual">
      <formula>9000</formula>
    </cfRule>
  </conditionalFormatting>
  <conditionalFormatting sqref="O182">
    <cfRule type="cellIs" dxfId="9581" priority="2221" stopIfTrue="1" operator="lessThanOrEqual">
      <formula>3000</formula>
    </cfRule>
    <cfRule type="cellIs" dxfId="9580" priority="2222" stopIfTrue="1" operator="between">
      <formula>3000</formula>
      <formula>9000</formula>
    </cfRule>
    <cfRule type="cellIs" dxfId="9579" priority="2223" stopIfTrue="1" operator="greaterThanOrEqual">
      <formula>9000</formula>
    </cfRule>
  </conditionalFormatting>
  <conditionalFormatting sqref="P182">
    <cfRule type="cellIs" dxfId="9578" priority="2218" stopIfTrue="1" operator="lessThanOrEqual">
      <formula>3000</formula>
    </cfRule>
    <cfRule type="cellIs" dxfId="9577" priority="2219" stopIfTrue="1" operator="between">
      <formula>3000</formula>
      <formula>9000</formula>
    </cfRule>
    <cfRule type="cellIs" dxfId="9576" priority="2220" stopIfTrue="1" operator="greaterThanOrEqual">
      <formula>9000</formula>
    </cfRule>
  </conditionalFormatting>
  <conditionalFormatting sqref="Q182">
    <cfRule type="cellIs" dxfId="9575" priority="2215" stopIfTrue="1" operator="lessThanOrEqual">
      <formula>3000</formula>
    </cfRule>
    <cfRule type="cellIs" dxfId="9574" priority="2216" stopIfTrue="1" operator="between">
      <formula>3000</formula>
      <formula>9000</formula>
    </cfRule>
    <cfRule type="cellIs" dxfId="9573" priority="2217" stopIfTrue="1" operator="greaterThanOrEqual">
      <formula>9000</formula>
    </cfRule>
  </conditionalFormatting>
  <conditionalFormatting sqref="R182">
    <cfRule type="cellIs" dxfId="9572" priority="2212" stopIfTrue="1" operator="lessThanOrEqual">
      <formula>3000</formula>
    </cfRule>
    <cfRule type="cellIs" dxfId="9571" priority="2213" stopIfTrue="1" operator="between">
      <formula>3000</formula>
      <formula>9000</formula>
    </cfRule>
    <cfRule type="cellIs" dxfId="9570" priority="2214" stopIfTrue="1" operator="greaterThanOrEqual">
      <formula>9000</formula>
    </cfRule>
  </conditionalFormatting>
  <conditionalFormatting sqref="G200:H200">
    <cfRule type="cellIs" dxfId="9569" priority="2209" stopIfTrue="1" operator="lessThanOrEqual">
      <formula>3000</formula>
    </cfRule>
    <cfRule type="cellIs" dxfId="9568" priority="2210" stopIfTrue="1" operator="between">
      <formula>3000</formula>
      <formula>9000</formula>
    </cfRule>
    <cfRule type="cellIs" dxfId="9567" priority="2211" stopIfTrue="1" operator="greaterThanOrEqual">
      <formula>9000</formula>
    </cfRule>
  </conditionalFormatting>
  <conditionalFormatting sqref="J200">
    <cfRule type="cellIs" dxfId="9566" priority="2206" stopIfTrue="1" operator="lessThanOrEqual">
      <formula>3000</formula>
    </cfRule>
    <cfRule type="cellIs" dxfId="9565" priority="2207" stopIfTrue="1" operator="between">
      <formula>3000</formula>
      <formula>9000</formula>
    </cfRule>
    <cfRule type="cellIs" dxfId="9564" priority="2208" stopIfTrue="1" operator="greaterThanOrEqual">
      <formula>9000</formula>
    </cfRule>
  </conditionalFormatting>
  <conditionalFormatting sqref="K200">
    <cfRule type="cellIs" dxfId="9563" priority="2203" stopIfTrue="1" operator="lessThanOrEqual">
      <formula>3000</formula>
    </cfRule>
    <cfRule type="cellIs" dxfId="9562" priority="2204" stopIfTrue="1" operator="between">
      <formula>3000</formula>
      <formula>9000</formula>
    </cfRule>
    <cfRule type="cellIs" dxfId="9561" priority="2205" stopIfTrue="1" operator="greaterThanOrEqual">
      <formula>9000</formula>
    </cfRule>
  </conditionalFormatting>
  <conditionalFormatting sqref="L200">
    <cfRule type="cellIs" dxfId="9560" priority="2200" stopIfTrue="1" operator="lessThanOrEqual">
      <formula>3000</formula>
    </cfRule>
    <cfRule type="cellIs" dxfId="9559" priority="2201" stopIfTrue="1" operator="between">
      <formula>3000</formula>
      <formula>9000</formula>
    </cfRule>
    <cfRule type="cellIs" dxfId="9558" priority="2202" stopIfTrue="1" operator="greaterThanOrEqual">
      <formula>9000</formula>
    </cfRule>
  </conditionalFormatting>
  <conditionalFormatting sqref="M200">
    <cfRule type="cellIs" dxfId="9557" priority="2197" stopIfTrue="1" operator="lessThanOrEqual">
      <formula>3000</formula>
    </cfRule>
    <cfRule type="cellIs" dxfId="9556" priority="2198" stopIfTrue="1" operator="between">
      <formula>3000</formula>
      <formula>9000</formula>
    </cfRule>
    <cfRule type="cellIs" dxfId="9555" priority="2199" stopIfTrue="1" operator="greaterThanOrEqual">
      <formula>9000</formula>
    </cfRule>
  </conditionalFormatting>
  <conditionalFormatting sqref="S200">
    <cfRule type="cellIs" dxfId="9554" priority="2194" stopIfTrue="1" operator="lessThanOrEqual">
      <formula>3000</formula>
    </cfRule>
    <cfRule type="cellIs" dxfId="9553" priority="2195" stopIfTrue="1" operator="between">
      <formula>3000</formula>
      <formula>9000</formula>
    </cfRule>
    <cfRule type="cellIs" dxfId="9552" priority="2196" stopIfTrue="1" operator="greaterThanOrEqual">
      <formula>9000</formula>
    </cfRule>
  </conditionalFormatting>
  <conditionalFormatting sqref="E200:F200">
    <cfRule type="cellIs" dxfId="9551" priority="2191" stopIfTrue="1" operator="lessThanOrEqual">
      <formula>3000</formula>
    </cfRule>
    <cfRule type="cellIs" dxfId="9550" priority="2192" stopIfTrue="1" operator="between">
      <formula>3000</formula>
      <formula>9000</formula>
    </cfRule>
    <cfRule type="cellIs" dxfId="9549" priority="2193" stopIfTrue="1" operator="greaterThanOrEqual">
      <formula>9000</formula>
    </cfRule>
  </conditionalFormatting>
  <conditionalFormatting sqref="O200">
    <cfRule type="cellIs" dxfId="9548" priority="2188" stopIfTrue="1" operator="lessThanOrEqual">
      <formula>3000</formula>
    </cfRule>
    <cfRule type="cellIs" dxfId="9547" priority="2189" stopIfTrue="1" operator="between">
      <formula>3000</formula>
      <formula>9000</formula>
    </cfRule>
    <cfRule type="cellIs" dxfId="9546" priority="2190" stopIfTrue="1" operator="greaterThanOrEqual">
      <formula>9000</formula>
    </cfRule>
  </conditionalFormatting>
  <conditionalFormatting sqref="P200">
    <cfRule type="cellIs" dxfId="9545" priority="2185" stopIfTrue="1" operator="lessThanOrEqual">
      <formula>3000</formula>
    </cfRule>
    <cfRule type="cellIs" dxfId="9544" priority="2186" stopIfTrue="1" operator="between">
      <formula>3000</formula>
      <formula>9000</formula>
    </cfRule>
    <cfRule type="cellIs" dxfId="9543" priority="2187" stopIfTrue="1" operator="greaterThanOrEqual">
      <formula>9000</formula>
    </cfRule>
  </conditionalFormatting>
  <conditionalFormatting sqref="Q200">
    <cfRule type="cellIs" dxfId="9542" priority="2182" stopIfTrue="1" operator="lessThanOrEqual">
      <formula>3000</formula>
    </cfRule>
    <cfRule type="cellIs" dxfId="9541" priority="2183" stopIfTrue="1" operator="between">
      <formula>3000</formula>
      <formula>9000</formula>
    </cfRule>
    <cfRule type="cellIs" dxfId="9540" priority="2184" stopIfTrue="1" operator="greaterThanOrEqual">
      <formula>9000</formula>
    </cfRule>
  </conditionalFormatting>
  <conditionalFormatting sqref="R200">
    <cfRule type="cellIs" dxfId="9539" priority="2179" stopIfTrue="1" operator="lessThanOrEqual">
      <formula>3000</formula>
    </cfRule>
    <cfRule type="cellIs" dxfId="9538" priority="2180" stopIfTrue="1" operator="between">
      <formula>3000</formula>
      <formula>9000</formula>
    </cfRule>
    <cfRule type="cellIs" dxfId="9537" priority="2181" stopIfTrue="1" operator="greaterThanOrEqual">
      <formula>9000</formula>
    </cfRule>
  </conditionalFormatting>
  <conditionalFormatting sqref="E8:H8">
    <cfRule type="cellIs" dxfId="9536" priority="2176" stopIfTrue="1" operator="lessThanOrEqual">
      <formula>3000</formula>
    </cfRule>
    <cfRule type="cellIs" dxfId="9535" priority="2177" stopIfTrue="1" operator="between">
      <formula>3000</formula>
      <formula>9000</formula>
    </cfRule>
    <cfRule type="cellIs" dxfId="9534" priority="2178" stopIfTrue="1" operator="greaterThanOrEqual">
      <formula>9000</formula>
    </cfRule>
  </conditionalFormatting>
  <conditionalFormatting sqref="E86:F86">
    <cfRule type="cellIs" dxfId="9533" priority="2173" stopIfTrue="1" operator="lessThanOrEqual">
      <formula>3000</formula>
    </cfRule>
    <cfRule type="cellIs" dxfId="9532" priority="2174" stopIfTrue="1" operator="between">
      <formula>3000</formula>
      <formula>9000</formula>
    </cfRule>
    <cfRule type="cellIs" dxfId="9531" priority="2175" stopIfTrue="1" operator="greaterThanOrEqual">
      <formula>9000</formula>
    </cfRule>
  </conditionalFormatting>
  <conditionalFormatting sqref="P86">
    <cfRule type="cellIs" dxfId="9530" priority="2170" stopIfTrue="1" operator="lessThanOrEqual">
      <formula>3000</formula>
    </cfRule>
    <cfRule type="cellIs" dxfId="9529" priority="2171" stopIfTrue="1" operator="between">
      <formula>3000</formula>
      <formula>9000</formula>
    </cfRule>
    <cfRule type="cellIs" dxfId="9528" priority="2172" stopIfTrue="1" operator="greaterThanOrEqual">
      <formula>9000</formula>
    </cfRule>
  </conditionalFormatting>
  <conditionalFormatting sqref="Q86">
    <cfRule type="cellIs" dxfId="9527" priority="2167" stopIfTrue="1" operator="lessThanOrEqual">
      <formula>3000</formula>
    </cfRule>
    <cfRule type="cellIs" dxfId="9526" priority="2168" stopIfTrue="1" operator="between">
      <formula>3000</formula>
      <formula>9000</formula>
    </cfRule>
    <cfRule type="cellIs" dxfId="9525" priority="2169" stopIfTrue="1" operator="greaterThanOrEqual">
      <formula>9000</formula>
    </cfRule>
  </conditionalFormatting>
  <conditionalFormatting sqref="R86">
    <cfRule type="cellIs" dxfId="9524" priority="2164" stopIfTrue="1" operator="lessThanOrEqual">
      <formula>3000</formula>
    </cfRule>
    <cfRule type="cellIs" dxfId="9523" priority="2165" stopIfTrue="1" operator="between">
      <formula>3000</formula>
      <formula>9000</formula>
    </cfRule>
    <cfRule type="cellIs" dxfId="9522" priority="2166" stopIfTrue="1" operator="greaterThanOrEqual">
      <formula>9000</formula>
    </cfRule>
  </conditionalFormatting>
  <conditionalFormatting sqref="G86:H86">
    <cfRule type="cellIs" dxfId="9521" priority="2161" stopIfTrue="1" operator="lessThanOrEqual">
      <formula>3000</formula>
    </cfRule>
    <cfRule type="cellIs" dxfId="9520" priority="2162" stopIfTrue="1" operator="between">
      <formula>3000</formula>
      <formula>9000</formula>
    </cfRule>
    <cfRule type="cellIs" dxfId="9519" priority="2163" stopIfTrue="1" operator="greaterThanOrEqual">
      <formula>9000</formula>
    </cfRule>
  </conditionalFormatting>
  <conditionalFormatting sqref="J86">
    <cfRule type="cellIs" dxfId="9518" priority="2158" stopIfTrue="1" operator="lessThanOrEqual">
      <formula>3000</formula>
    </cfRule>
    <cfRule type="cellIs" dxfId="9517" priority="2159" stopIfTrue="1" operator="between">
      <formula>3000</formula>
      <formula>9000</formula>
    </cfRule>
    <cfRule type="cellIs" dxfId="9516" priority="2160" stopIfTrue="1" operator="greaterThanOrEqual">
      <formula>9000</formula>
    </cfRule>
  </conditionalFormatting>
  <conditionalFormatting sqref="K86">
    <cfRule type="cellIs" dxfId="9515" priority="2155" stopIfTrue="1" operator="lessThanOrEqual">
      <formula>3000</formula>
    </cfRule>
    <cfRule type="cellIs" dxfId="9514" priority="2156" stopIfTrue="1" operator="between">
      <formula>3000</formula>
      <formula>9000</formula>
    </cfRule>
    <cfRule type="cellIs" dxfId="9513" priority="2157" stopIfTrue="1" operator="greaterThanOrEqual">
      <formula>9000</formula>
    </cfRule>
  </conditionalFormatting>
  <conditionalFormatting sqref="L86">
    <cfRule type="cellIs" dxfId="9512" priority="2152" stopIfTrue="1" operator="lessThanOrEqual">
      <formula>3000</formula>
    </cfRule>
    <cfRule type="cellIs" dxfId="9511" priority="2153" stopIfTrue="1" operator="between">
      <formula>3000</formula>
      <formula>9000</formula>
    </cfRule>
    <cfRule type="cellIs" dxfId="9510" priority="2154" stopIfTrue="1" operator="greaterThanOrEqual">
      <formula>9000</formula>
    </cfRule>
  </conditionalFormatting>
  <conditionalFormatting sqref="M86">
    <cfRule type="cellIs" dxfId="9509" priority="2149" stopIfTrue="1" operator="lessThanOrEqual">
      <formula>3000</formula>
    </cfRule>
    <cfRule type="cellIs" dxfId="9508" priority="2150" stopIfTrue="1" operator="between">
      <formula>3000</formula>
      <formula>9000</formula>
    </cfRule>
    <cfRule type="cellIs" dxfId="9507" priority="2151" stopIfTrue="1" operator="greaterThanOrEqual">
      <formula>9000</formula>
    </cfRule>
  </conditionalFormatting>
  <conditionalFormatting sqref="S86">
    <cfRule type="cellIs" dxfId="9506" priority="2146" stopIfTrue="1" operator="lessThanOrEqual">
      <formula>3000</formula>
    </cfRule>
    <cfRule type="cellIs" dxfId="9505" priority="2147" stopIfTrue="1" operator="between">
      <formula>3000</formula>
      <formula>9000</formula>
    </cfRule>
    <cfRule type="cellIs" dxfId="9504" priority="2148" stopIfTrue="1" operator="greaterThanOrEqual">
      <formula>9000</formula>
    </cfRule>
  </conditionalFormatting>
  <conditionalFormatting sqref="O86">
    <cfRule type="cellIs" dxfId="9503" priority="2143" stopIfTrue="1" operator="lessThanOrEqual">
      <formula>3000</formula>
    </cfRule>
    <cfRule type="cellIs" dxfId="9502" priority="2144" stopIfTrue="1" operator="between">
      <formula>3000</formula>
      <formula>9000</formula>
    </cfRule>
    <cfRule type="cellIs" dxfId="9501" priority="2145" stopIfTrue="1" operator="greaterThanOrEqual">
      <formula>9000</formula>
    </cfRule>
  </conditionalFormatting>
  <conditionalFormatting sqref="E92:F92">
    <cfRule type="cellIs" dxfId="9500" priority="2140" stopIfTrue="1" operator="lessThanOrEqual">
      <formula>3000</formula>
    </cfRule>
    <cfRule type="cellIs" dxfId="9499" priority="2141" stopIfTrue="1" operator="between">
      <formula>3000</formula>
      <formula>9000</formula>
    </cfRule>
    <cfRule type="cellIs" dxfId="9498" priority="2142" stopIfTrue="1" operator="greaterThanOrEqual">
      <formula>9000</formula>
    </cfRule>
  </conditionalFormatting>
  <conditionalFormatting sqref="P92">
    <cfRule type="cellIs" dxfId="9497" priority="2137" stopIfTrue="1" operator="lessThanOrEqual">
      <formula>3000</formula>
    </cfRule>
    <cfRule type="cellIs" dxfId="9496" priority="2138" stopIfTrue="1" operator="between">
      <formula>3000</formula>
      <formula>9000</formula>
    </cfRule>
    <cfRule type="cellIs" dxfId="9495" priority="2139" stopIfTrue="1" operator="greaterThanOrEqual">
      <formula>9000</formula>
    </cfRule>
  </conditionalFormatting>
  <conditionalFormatting sqref="Q92">
    <cfRule type="cellIs" dxfId="9494" priority="2134" stopIfTrue="1" operator="lessThanOrEqual">
      <formula>3000</formula>
    </cfRule>
    <cfRule type="cellIs" dxfId="9493" priority="2135" stopIfTrue="1" operator="between">
      <formula>3000</formula>
      <formula>9000</formula>
    </cfRule>
    <cfRule type="cellIs" dxfId="9492" priority="2136" stopIfTrue="1" operator="greaterThanOrEqual">
      <formula>9000</formula>
    </cfRule>
  </conditionalFormatting>
  <conditionalFormatting sqref="R92">
    <cfRule type="cellIs" dxfId="9491" priority="2131" stopIfTrue="1" operator="lessThanOrEqual">
      <formula>3000</formula>
    </cfRule>
    <cfRule type="cellIs" dxfId="9490" priority="2132" stopIfTrue="1" operator="between">
      <formula>3000</formula>
      <formula>9000</formula>
    </cfRule>
    <cfRule type="cellIs" dxfId="9489" priority="2133" stopIfTrue="1" operator="greaterThanOrEqual">
      <formula>9000</formula>
    </cfRule>
  </conditionalFormatting>
  <conditionalFormatting sqref="G92:H92">
    <cfRule type="cellIs" dxfId="9488" priority="2128" stopIfTrue="1" operator="lessThanOrEqual">
      <formula>3000</formula>
    </cfRule>
    <cfRule type="cellIs" dxfId="9487" priority="2129" stopIfTrue="1" operator="between">
      <formula>3000</formula>
      <formula>9000</formula>
    </cfRule>
    <cfRule type="cellIs" dxfId="9486" priority="2130" stopIfTrue="1" operator="greaterThanOrEqual">
      <formula>9000</formula>
    </cfRule>
  </conditionalFormatting>
  <conditionalFormatting sqref="J92">
    <cfRule type="cellIs" dxfId="9485" priority="2125" stopIfTrue="1" operator="lessThanOrEqual">
      <formula>3000</formula>
    </cfRule>
    <cfRule type="cellIs" dxfId="9484" priority="2126" stopIfTrue="1" operator="between">
      <formula>3000</formula>
      <formula>9000</formula>
    </cfRule>
    <cfRule type="cellIs" dxfId="9483" priority="2127" stopIfTrue="1" operator="greaterThanOrEqual">
      <formula>9000</formula>
    </cfRule>
  </conditionalFormatting>
  <conditionalFormatting sqref="K92">
    <cfRule type="cellIs" dxfId="9482" priority="2122" stopIfTrue="1" operator="lessThanOrEqual">
      <formula>3000</formula>
    </cfRule>
    <cfRule type="cellIs" dxfId="9481" priority="2123" stopIfTrue="1" operator="between">
      <formula>3000</formula>
      <formula>9000</formula>
    </cfRule>
    <cfRule type="cellIs" dxfId="9480" priority="2124" stopIfTrue="1" operator="greaterThanOrEqual">
      <formula>9000</formula>
    </cfRule>
  </conditionalFormatting>
  <conditionalFormatting sqref="L92">
    <cfRule type="cellIs" dxfId="9479" priority="2119" stopIfTrue="1" operator="lessThanOrEqual">
      <formula>3000</formula>
    </cfRule>
    <cfRule type="cellIs" dxfId="9478" priority="2120" stopIfTrue="1" operator="between">
      <formula>3000</formula>
      <formula>9000</formula>
    </cfRule>
    <cfRule type="cellIs" dxfId="9477" priority="2121" stopIfTrue="1" operator="greaterThanOrEqual">
      <formula>9000</formula>
    </cfRule>
  </conditionalFormatting>
  <conditionalFormatting sqref="M92">
    <cfRule type="cellIs" dxfId="9476" priority="2116" stopIfTrue="1" operator="lessThanOrEqual">
      <formula>3000</formula>
    </cfRule>
    <cfRule type="cellIs" dxfId="9475" priority="2117" stopIfTrue="1" operator="between">
      <formula>3000</formula>
      <formula>9000</formula>
    </cfRule>
    <cfRule type="cellIs" dxfId="9474" priority="2118" stopIfTrue="1" operator="greaterThanOrEqual">
      <formula>9000</formula>
    </cfRule>
  </conditionalFormatting>
  <conditionalFormatting sqref="S92">
    <cfRule type="cellIs" dxfId="9473" priority="2113" stopIfTrue="1" operator="lessThanOrEqual">
      <formula>3000</formula>
    </cfRule>
    <cfRule type="cellIs" dxfId="9472" priority="2114" stopIfTrue="1" operator="between">
      <formula>3000</formula>
      <formula>9000</formula>
    </cfRule>
    <cfRule type="cellIs" dxfId="9471" priority="2115" stopIfTrue="1" operator="greaterThanOrEqual">
      <formula>9000</formula>
    </cfRule>
  </conditionalFormatting>
  <conditionalFormatting sqref="O92">
    <cfRule type="cellIs" dxfId="9470" priority="2110" stopIfTrue="1" operator="lessThanOrEqual">
      <formula>3000</formula>
    </cfRule>
    <cfRule type="cellIs" dxfId="9469" priority="2111" stopIfTrue="1" operator="between">
      <formula>3000</formula>
      <formula>9000</formula>
    </cfRule>
    <cfRule type="cellIs" dxfId="9468" priority="2112" stopIfTrue="1" operator="greaterThanOrEqual">
      <formula>9000</formula>
    </cfRule>
  </conditionalFormatting>
  <conditionalFormatting sqref="E98:F98">
    <cfRule type="cellIs" dxfId="9467" priority="2107" stopIfTrue="1" operator="lessThanOrEqual">
      <formula>3000</formula>
    </cfRule>
    <cfRule type="cellIs" dxfId="9466" priority="2108" stopIfTrue="1" operator="between">
      <formula>3000</formula>
      <formula>9000</formula>
    </cfRule>
    <cfRule type="cellIs" dxfId="9465" priority="2109" stopIfTrue="1" operator="greaterThanOrEqual">
      <formula>9000</formula>
    </cfRule>
  </conditionalFormatting>
  <conditionalFormatting sqref="P98">
    <cfRule type="cellIs" dxfId="9464" priority="2104" stopIfTrue="1" operator="lessThanOrEqual">
      <formula>3000</formula>
    </cfRule>
    <cfRule type="cellIs" dxfId="9463" priority="2105" stopIfTrue="1" operator="between">
      <formula>3000</formula>
      <formula>9000</formula>
    </cfRule>
    <cfRule type="cellIs" dxfId="9462" priority="2106" stopIfTrue="1" operator="greaterThanOrEqual">
      <formula>9000</formula>
    </cfRule>
  </conditionalFormatting>
  <conditionalFormatting sqref="Q98">
    <cfRule type="cellIs" dxfId="9461" priority="2101" stopIfTrue="1" operator="lessThanOrEqual">
      <formula>3000</formula>
    </cfRule>
    <cfRule type="cellIs" dxfId="9460" priority="2102" stopIfTrue="1" operator="between">
      <formula>3000</formula>
      <formula>9000</formula>
    </cfRule>
    <cfRule type="cellIs" dxfId="9459" priority="2103" stopIfTrue="1" operator="greaterThanOrEqual">
      <formula>9000</formula>
    </cfRule>
  </conditionalFormatting>
  <conditionalFormatting sqref="R98">
    <cfRule type="cellIs" dxfId="9458" priority="2098" stopIfTrue="1" operator="lessThanOrEqual">
      <formula>3000</formula>
    </cfRule>
    <cfRule type="cellIs" dxfId="9457" priority="2099" stopIfTrue="1" operator="between">
      <formula>3000</formula>
      <formula>9000</formula>
    </cfRule>
    <cfRule type="cellIs" dxfId="9456" priority="2100" stopIfTrue="1" operator="greaterThanOrEqual">
      <formula>9000</formula>
    </cfRule>
  </conditionalFormatting>
  <conditionalFormatting sqref="G98:H98">
    <cfRule type="cellIs" dxfId="9455" priority="2095" stopIfTrue="1" operator="lessThanOrEqual">
      <formula>3000</formula>
    </cfRule>
    <cfRule type="cellIs" dxfId="9454" priority="2096" stopIfTrue="1" operator="between">
      <formula>3000</formula>
      <formula>9000</formula>
    </cfRule>
    <cfRule type="cellIs" dxfId="9453" priority="2097" stopIfTrue="1" operator="greaterThanOrEqual">
      <formula>9000</formula>
    </cfRule>
  </conditionalFormatting>
  <conditionalFormatting sqref="J98">
    <cfRule type="cellIs" dxfId="9452" priority="2092" stopIfTrue="1" operator="lessThanOrEqual">
      <formula>3000</formula>
    </cfRule>
    <cfRule type="cellIs" dxfId="9451" priority="2093" stopIfTrue="1" operator="between">
      <formula>3000</formula>
      <formula>9000</formula>
    </cfRule>
    <cfRule type="cellIs" dxfId="9450" priority="2094" stopIfTrue="1" operator="greaterThanOrEqual">
      <formula>9000</formula>
    </cfRule>
  </conditionalFormatting>
  <conditionalFormatting sqref="K98">
    <cfRule type="cellIs" dxfId="9449" priority="2089" stopIfTrue="1" operator="lessThanOrEqual">
      <formula>3000</formula>
    </cfRule>
    <cfRule type="cellIs" dxfId="9448" priority="2090" stopIfTrue="1" operator="between">
      <formula>3000</formula>
      <formula>9000</formula>
    </cfRule>
    <cfRule type="cellIs" dxfId="9447" priority="2091" stopIfTrue="1" operator="greaterThanOrEqual">
      <formula>9000</formula>
    </cfRule>
  </conditionalFormatting>
  <conditionalFormatting sqref="L98">
    <cfRule type="cellIs" dxfId="9446" priority="2086" stopIfTrue="1" operator="lessThanOrEqual">
      <formula>3000</formula>
    </cfRule>
    <cfRule type="cellIs" dxfId="9445" priority="2087" stopIfTrue="1" operator="between">
      <formula>3000</formula>
      <formula>9000</formula>
    </cfRule>
    <cfRule type="cellIs" dxfId="9444" priority="2088" stopIfTrue="1" operator="greaterThanOrEqual">
      <formula>9000</formula>
    </cfRule>
  </conditionalFormatting>
  <conditionalFormatting sqref="M98">
    <cfRule type="cellIs" dxfId="9443" priority="2083" stopIfTrue="1" operator="lessThanOrEqual">
      <formula>3000</formula>
    </cfRule>
    <cfRule type="cellIs" dxfId="9442" priority="2084" stopIfTrue="1" operator="between">
      <formula>3000</formula>
      <formula>9000</formula>
    </cfRule>
    <cfRule type="cellIs" dxfId="9441" priority="2085" stopIfTrue="1" operator="greaterThanOrEqual">
      <formula>9000</formula>
    </cfRule>
  </conditionalFormatting>
  <conditionalFormatting sqref="S98">
    <cfRule type="cellIs" dxfId="9440" priority="2080" stopIfTrue="1" operator="lessThanOrEqual">
      <formula>3000</formula>
    </cfRule>
    <cfRule type="cellIs" dxfId="9439" priority="2081" stopIfTrue="1" operator="between">
      <formula>3000</formula>
      <formula>9000</formula>
    </cfRule>
    <cfRule type="cellIs" dxfId="9438" priority="2082" stopIfTrue="1" operator="greaterThanOrEqual">
      <formula>9000</formula>
    </cfRule>
  </conditionalFormatting>
  <conditionalFormatting sqref="O98">
    <cfRule type="cellIs" dxfId="9437" priority="2077" stopIfTrue="1" operator="lessThanOrEqual">
      <formula>3000</formula>
    </cfRule>
    <cfRule type="cellIs" dxfId="9436" priority="2078" stopIfTrue="1" operator="between">
      <formula>3000</formula>
      <formula>9000</formula>
    </cfRule>
    <cfRule type="cellIs" dxfId="9435" priority="2079" stopIfTrue="1" operator="greaterThanOrEqual">
      <formula>9000</formula>
    </cfRule>
  </conditionalFormatting>
  <conditionalFormatting sqref="E104:F104">
    <cfRule type="cellIs" dxfId="9434" priority="2074" stopIfTrue="1" operator="lessThanOrEqual">
      <formula>3000</formula>
    </cfRule>
    <cfRule type="cellIs" dxfId="9433" priority="2075" stopIfTrue="1" operator="between">
      <formula>3000</formula>
      <formula>9000</formula>
    </cfRule>
    <cfRule type="cellIs" dxfId="9432" priority="2076" stopIfTrue="1" operator="greaterThanOrEqual">
      <formula>9000</formula>
    </cfRule>
  </conditionalFormatting>
  <conditionalFormatting sqref="P104">
    <cfRule type="cellIs" dxfId="9431" priority="2071" stopIfTrue="1" operator="lessThanOrEqual">
      <formula>3000</formula>
    </cfRule>
    <cfRule type="cellIs" dxfId="9430" priority="2072" stopIfTrue="1" operator="between">
      <formula>3000</formula>
      <formula>9000</formula>
    </cfRule>
    <cfRule type="cellIs" dxfId="9429" priority="2073" stopIfTrue="1" operator="greaterThanOrEqual">
      <formula>9000</formula>
    </cfRule>
  </conditionalFormatting>
  <conditionalFormatting sqref="Q104">
    <cfRule type="cellIs" dxfId="9428" priority="2068" stopIfTrue="1" operator="lessThanOrEqual">
      <formula>3000</formula>
    </cfRule>
    <cfRule type="cellIs" dxfId="9427" priority="2069" stopIfTrue="1" operator="between">
      <formula>3000</formula>
      <formula>9000</formula>
    </cfRule>
    <cfRule type="cellIs" dxfId="9426" priority="2070" stopIfTrue="1" operator="greaterThanOrEqual">
      <formula>9000</formula>
    </cfRule>
  </conditionalFormatting>
  <conditionalFormatting sqref="R104">
    <cfRule type="cellIs" dxfId="9425" priority="2065" stopIfTrue="1" operator="lessThanOrEqual">
      <formula>3000</formula>
    </cfRule>
    <cfRule type="cellIs" dxfId="9424" priority="2066" stopIfTrue="1" operator="between">
      <formula>3000</formula>
      <formula>9000</formula>
    </cfRule>
    <cfRule type="cellIs" dxfId="9423" priority="2067" stopIfTrue="1" operator="greaterThanOrEqual">
      <formula>9000</formula>
    </cfRule>
  </conditionalFormatting>
  <conditionalFormatting sqref="G104:H104">
    <cfRule type="cellIs" dxfId="9422" priority="2062" stopIfTrue="1" operator="lessThanOrEqual">
      <formula>3000</formula>
    </cfRule>
    <cfRule type="cellIs" dxfId="9421" priority="2063" stopIfTrue="1" operator="between">
      <formula>3000</formula>
      <formula>9000</formula>
    </cfRule>
    <cfRule type="cellIs" dxfId="9420" priority="2064" stopIfTrue="1" operator="greaterThanOrEqual">
      <formula>9000</formula>
    </cfRule>
  </conditionalFormatting>
  <conditionalFormatting sqref="J104">
    <cfRule type="cellIs" dxfId="9419" priority="2059" stopIfTrue="1" operator="lessThanOrEqual">
      <formula>3000</formula>
    </cfRule>
    <cfRule type="cellIs" dxfId="9418" priority="2060" stopIfTrue="1" operator="between">
      <formula>3000</formula>
      <formula>9000</formula>
    </cfRule>
    <cfRule type="cellIs" dxfId="9417" priority="2061" stopIfTrue="1" operator="greaterThanOrEqual">
      <formula>9000</formula>
    </cfRule>
  </conditionalFormatting>
  <conditionalFormatting sqref="K104">
    <cfRule type="cellIs" dxfId="9416" priority="2056" stopIfTrue="1" operator="lessThanOrEqual">
      <formula>3000</formula>
    </cfRule>
    <cfRule type="cellIs" dxfId="9415" priority="2057" stopIfTrue="1" operator="between">
      <formula>3000</formula>
      <formula>9000</formula>
    </cfRule>
    <cfRule type="cellIs" dxfId="9414" priority="2058" stopIfTrue="1" operator="greaterThanOrEqual">
      <formula>9000</formula>
    </cfRule>
  </conditionalFormatting>
  <conditionalFormatting sqref="L104">
    <cfRule type="cellIs" dxfId="9413" priority="2053" stopIfTrue="1" operator="lessThanOrEqual">
      <formula>3000</formula>
    </cfRule>
    <cfRule type="cellIs" dxfId="9412" priority="2054" stopIfTrue="1" operator="between">
      <formula>3000</formula>
      <formula>9000</formula>
    </cfRule>
    <cfRule type="cellIs" dxfId="9411" priority="2055" stopIfTrue="1" operator="greaterThanOrEqual">
      <formula>9000</formula>
    </cfRule>
  </conditionalFormatting>
  <conditionalFormatting sqref="M104">
    <cfRule type="cellIs" dxfId="9410" priority="2050" stopIfTrue="1" operator="lessThanOrEqual">
      <formula>3000</formula>
    </cfRule>
    <cfRule type="cellIs" dxfId="9409" priority="2051" stopIfTrue="1" operator="between">
      <formula>3000</formula>
      <formula>9000</formula>
    </cfRule>
    <cfRule type="cellIs" dxfId="9408" priority="2052" stopIfTrue="1" operator="greaterThanOrEqual">
      <formula>9000</formula>
    </cfRule>
  </conditionalFormatting>
  <conditionalFormatting sqref="S104">
    <cfRule type="cellIs" dxfId="9407" priority="2047" stopIfTrue="1" operator="lessThanOrEqual">
      <formula>3000</formula>
    </cfRule>
    <cfRule type="cellIs" dxfId="9406" priority="2048" stopIfTrue="1" operator="between">
      <formula>3000</formula>
      <formula>9000</formula>
    </cfRule>
    <cfRule type="cellIs" dxfId="9405" priority="2049" stopIfTrue="1" operator="greaterThanOrEqual">
      <formula>9000</formula>
    </cfRule>
  </conditionalFormatting>
  <conditionalFormatting sqref="O104">
    <cfRule type="cellIs" dxfId="9404" priority="2044" stopIfTrue="1" operator="lessThanOrEqual">
      <formula>3000</formula>
    </cfRule>
    <cfRule type="cellIs" dxfId="9403" priority="2045" stopIfTrue="1" operator="between">
      <formula>3000</formula>
      <formula>9000</formula>
    </cfRule>
    <cfRule type="cellIs" dxfId="9402" priority="2046" stopIfTrue="1" operator="greaterThanOrEqual">
      <formula>9000</formula>
    </cfRule>
  </conditionalFormatting>
  <conditionalFormatting sqref="E110:F110">
    <cfRule type="cellIs" dxfId="9401" priority="2041" stopIfTrue="1" operator="lessThanOrEqual">
      <formula>3000</formula>
    </cfRule>
    <cfRule type="cellIs" dxfId="9400" priority="2042" stopIfTrue="1" operator="between">
      <formula>3000</formula>
      <formula>9000</formula>
    </cfRule>
    <cfRule type="cellIs" dxfId="9399" priority="2043" stopIfTrue="1" operator="greaterThanOrEqual">
      <formula>9000</formula>
    </cfRule>
  </conditionalFormatting>
  <conditionalFormatting sqref="P110">
    <cfRule type="cellIs" dxfId="9398" priority="2038" stopIfTrue="1" operator="lessThanOrEqual">
      <formula>3000</formula>
    </cfRule>
    <cfRule type="cellIs" dxfId="9397" priority="2039" stopIfTrue="1" operator="between">
      <formula>3000</formula>
      <formula>9000</formula>
    </cfRule>
    <cfRule type="cellIs" dxfId="9396" priority="2040" stopIfTrue="1" operator="greaterThanOrEqual">
      <formula>9000</formula>
    </cfRule>
  </conditionalFormatting>
  <conditionalFormatting sqref="Q110">
    <cfRule type="cellIs" dxfId="9395" priority="2035" stopIfTrue="1" operator="lessThanOrEqual">
      <formula>3000</formula>
    </cfRule>
    <cfRule type="cellIs" dxfId="9394" priority="2036" stopIfTrue="1" operator="between">
      <formula>3000</formula>
      <formula>9000</formula>
    </cfRule>
    <cfRule type="cellIs" dxfId="9393" priority="2037" stopIfTrue="1" operator="greaterThanOrEqual">
      <formula>9000</formula>
    </cfRule>
  </conditionalFormatting>
  <conditionalFormatting sqref="R110">
    <cfRule type="cellIs" dxfId="9392" priority="2032" stopIfTrue="1" operator="lessThanOrEqual">
      <formula>3000</formula>
    </cfRule>
    <cfRule type="cellIs" dxfId="9391" priority="2033" stopIfTrue="1" operator="between">
      <formula>3000</formula>
      <formula>9000</formula>
    </cfRule>
    <cfRule type="cellIs" dxfId="9390" priority="2034" stopIfTrue="1" operator="greaterThanOrEqual">
      <formula>9000</formula>
    </cfRule>
  </conditionalFormatting>
  <conditionalFormatting sqref="G110:H110">
    <cfRule type="cellIs" dxfId="9389" priority="2029" stopIfTrue="1" operator="lessThanOrEqual">
      <formula>3000</formula>
    </cfRule>
    <cfRule type="cellIs" dxfId="9388" priority="2030" stopIfTrue="1" operator="between">
      <formula>3000</formula>
      <formula>9000</formula>
    </cfRule>
    <cfRule type="cellIs" dxfId="9387" priority="2031" stopIfTrue="1" operator="greaterThanOrEqual">
      <formula>9000</formula>
    </cfRule>
  </conditionalFormatting>
  <conditionalFormatting sqref="J110">
    <cfRule type="cellIs" dxfId="9386" priority="2026" stopIfTrue="1" operator="lessThanOrEqual">
      <formula>3000</formula>
    </cfRule>
    <cfRule type="cellIs" dxfId="9385" priority="2027" stopIfTrue="1" operator="between">
      <formula>3000</formula>
      <formula>9000</formula>
    </cfRule>
    <cfRule type="cellIs" dxfId="9384" priority="2028" stopIfTrue="1" operator="greaterThanOrEqual">
      <formula>9000</formula>
    </cfRule>
  </conditionalFormatting>
  <conditionalFormatting sqref="K110">
    <cfRule type="cellIs" dxfId="9383" priority="2023" stopIfTrue="1" operator="lessThanOrEqual">
      <formula>3000</formula>
    </cfRule>
    <cfRule type="cellIs" dxfId="9382" priority="2024" stopIfTrue="1" operator="between">
      <formula>3000</formula>
      <formula>9000</formula>
    </cfRule>
    <cfRule type="cellIs" dxfId="9381" priority="2025" stopIfTrue="1" operator="greaterThanOrEqual">
      <formula>9000</formula>
    </cfRule>
  </conditionalFormatting>
  <conditionalFormatting sqref="L110">
    <cfRule type="cellIs" dxfId="9380" priority="2020" stopIfTrue="1" operator="lessThanOrEqual">
      <formula>3000</formula>
    </cfRule>
    <cfRule type="cellIs" dxfId="9379" priority="2021" stopIfTrue="1" operator="between">
      <formula>3000</formula>
      <formula>9000</formula>
    </cfRule>
    <cfRule type="cellIs" dxfId="9378" priority="2022" stopIfTrue="1" operator="greaterThanOrEqual">
      <formula>9000</formula>
    </cfRule>
  </conditionalFormatting>
  <conditionalFormatting sqref="M110">
    <cfRule type="cellIs" dxfId="9377" priority="2017" stopIfTrue="1" operator="lessThanOrEqual">
      <formula>3000</formula>
    </cfRule>
    <cfRule type="cellIs" dxfId="9376" priority="2018" stopIfTrue="1" operator="between">
      <formula>3000</formula>
      <formula>9000</formula>
    </cfRule>
    <cfRule type="cellIs" dxfId="9375" priority="2019" stopIfTrue="1" operator="greaterThanOrEqual">
      <formula>9000</formula>
    </cfRule>
  </conditionalFormatting>
  <conditionalFormatting sqref="S110">
    <cfRule type="cellIs" dxfId="9374" priority="2014" stopIfTrue="1" operator="lessThanOrEqual">
      <formula>3000</formula>
    </cfRule>
    <cfRule type="cellIs" dxfId="9373" priority="2015" stopIfTrue="1" operator="between">
      <formula>3000</formula>
      <formula>9000</formula>
    </cfRule>
    <cfRule type="cellIs" dxfId="9372" priority="2016" stopIfTrue="1" operator="greaterThanOrEqual">
      <formula>9000</formula>
    </cfRule>
  </conditionalFormatting>
  <conditionalFormatting sqref="O110">
    <cfRule type="cellIs" dxfId="9371" priority="2011" stopIfTrue="1" operator="lessThanOrEqual">
      <formula>3000</formula>
    </cfRule>
    <cfRule type="cellIs" dxfId="9370" priority="2012" stopIfTrue="1" operator="between">
      <formula>3000</formula>
      <formula>9000</formula>
    </cfRule>
    <cfRule type="cellIs" dxfId="9369" priority="2013" stopIfTrue="1" operator="greaterThanOrEqual">
      <formula>9000</formula>
    </cfRule>
  </conditionalFormatting>
  <conditionalFormatting sqref="G158:H158">
    <cfRule type="cellIs" dxfId="9368" priority="2008" stopIfTrue="1" operator="lessThanOrEqual">
      <formula>3000</formula>
    </cfRule>
    <cfRule type="cellIs" dxfId="9367" priority="2009" stopIfTrue="1" operator="between">
      <formula>3000</formula>
      <formula>9000</formula>
    </cfRule>
    <cfRule type="cellIs" dxfId="9366" priority="2010" stopIfTrue="1" operator="greaterThanOrEqual">
      <formula>9000</formula>
    </cfRule>
  </conditionalFormatting>
  <conditionalFormatting sqref="J158">
    <cfRule type="cellIs" dxfId="9365" priority="2005" stopIfTrue="1" operator="lessThanOrEqual">
      <formula>3000</formula>
    </cfRule>
    <cfRule type="cellIs" dxfId="9364" priority="2006" stopIfTrue="1" operator="between">
      <formula>3000</formula>
      <formula>9000</formula>
    </cfRule>
    <cfRule type="cellIs" dxfId="9363" priority="2007" stopIfTrue="1" operator="greaterThanOrEqual">
      <formula>9000</formula>
    </cfRule>
  </conditionalFormatting>
  <conditionalFormatting sqref="K158">
    <cfRule type="cellIs" dxfId="9362" priority="2002" stopIfTrue="1" operator="lessThanOrEqual">
      <formula>3000</formula>
    </cfRule>
    <cfRule type="cellIs" dxfId="9361" priority="2003" stopIfTrue="1" operator="between">
      <formula>3000</formula>
      <formula>9000</formula>
    </cfRule>
    <cfRule type="cellIs" dxfId="9360" priority="2004" stopIfTrue="1" operator="greaterThanOrEqual">
      <formula>9000</formula>
    </cfRule>
  </conditionalFormatting>
  <conditionalFormatting sqref="L158">
    <cfRule type="cellIs" dxfId="9359" priority="1999" stopIfTrue="1" operator="lessThanOrEqual">
      <formula>3000</formula>
    </cfRule>
    <cfRule type="cellIs" dxfId="9358" priority="2000" stopIfTrue="1" operator="between">
      <formula>3000</formula>
      <formula>9000</formula>
    </cfRule>
    <cfRule type="cellIs" dxfId="9357" priority="2001" stopIfTrue="1" operator="greaterThanOrEqual">
      <formula>9000</formula>
    </cfRule>
  </conditionalFormatting>
  <conditionalFormatting sqref="M158">
    <cfRule type="cellIs" dxfId="9356" priority="1996" stopIfTrue="1" operator="lessThanOrEqual">
      <formula>3000</formula>
    </cfRule>
    <cfRule type="cellIs" dxfId="9355" priority="1997" stopIfTrue="1" operator="between">
      <formula>3000</formula>
      <formula>9000</formula>
    </cfRule>
    <cfRule type="cellIs" dxfId="9354" priority="1998" stopIfTrue="1" operator="greaterThanOrEqual">
      <formula>9000</formula>
    </cfRule>
  </conditionalFormatting>
  <conditionalFormatting sqref="S158">
    <cfRule type="cellIs" dxfId="9353" priority="1993" stopIfTrue="1" operator="lessThanOrEqual">
      <formula>3000</formula>
    </cfRule>
    <cfRule type="cellIs" dxfId="9352" priority="1994" stopIfTrue="1" operator="between">
      <formula>3000</formula>
      <formula>9000</formula>
    </cfRule>
    <cfRule type="cellIs" dxfId="9351" priority="1995" stopIfTrue="1" operator="greaterThanOrEqual">
      <formula>9000</formula>
    </cfRule>
  </conditionalFormatting>
  <conditionalFormatting sqref="E158:F158">
    <cfRule type="cellIs" dxfId="9350" priority="1990" stopIfTrue="1" operator="lessThanOrEqual">
      <formula>3000</formula>
    </cfRule>
    <cfRule type="cellIs" dxfId="9349" priority="1991" stopIfTrue="1" operator="between">
      <formula>3000</formula>
      <formula>9000</formula>
    </cfRule>
    <cfRule type="cellIs" dxfId="9348" priority="1992" stopIfTrue="1" operator="greaterThanOrEqual">
      <formula>9000</formula>
    </cfRule>
  </conditionalFormatting>
  <conditionalFormatting sqref="O158">
    <cfRule type="cellIs" dxfId="9347" priority="1987" stopIfTrue="1" operator="lessThanOrEqual">
      <formula>3000</formula>
    </cfRule>
    <cfRule type="cellIs" dxfId="9346" priority="1988" stopIfTrue="1" operator="between">
      <formula>3000</formula>
      <formula>9000</formula>
    </cfRule>
    <cfRule type="cellIs" dxfId="9345" priority="1989" stopIfTrue="1" operator="greaterThanOrEqual">
      <formula>9000</formula>
    </cfRule>
  </conditionalFormatting>
  <conditionalFormatting sqref="P158">
    <cfRule type="cellIs" dxfId="9344" priority="1984" stopIfTrue="1" operator="lessThanOrEqual">
      <formula>3000</formula>
    </cfRule>
    <cfRule type="cellIs" dxfId="9343" priority="1985" stopIfTrue="1" operator="between">
      <formula>3000</formula>
      <formula>9000</formula>
    </cfRule>
    <cfRule type="cellIs" dxfId="9342" priority="1986" stopIfTrue="1" operator="greaterThanOrEqual">
      <formula>9000</formula>
    </cfRule>
  </conditionalFormatting>
  <conditionalFormatting sqref="Q158">
    <cfRule type="cellIs" dxfId="9341" priority="1981" stopIfTrue="1" operator="lessThanOrEqual">
      <formula>3000</formula>
    </cfRule>
    <cfRule type="cellIs" dxfId="9340" priority="1982" stopIfTrue="1" operator="between">
      <formula>3000</formula>
      <formula>9000</formula>
    </cfRule>
    <cfRule type="cellIs" dxfId="9339" priority="1983" stopIfTrue="1" operator="greaterThanOrEqual">
      <formula>9000</formula>
    </cfRule>
  </conditionalFormatting>
  <conditionalFormatting sqref="R158">
    <cfRule type="cellIs" dxfId="9338" priority="1978" stopIfTrue="1" operator="lessThanOrEqual">
      <formula>3000</formula>
    </cfRule>
    <cfRule type="cellIs" dxfId="9337" priority="1979" stopIfTrue="1" operator="between">
      <formula>3000</formula>
      <formula>9000</formula>
    </cfRule>
    <cfRule type="cellIs" dxfId="9336" priority="1980" stopIfTrue="1" operator="greaterThanOrEqual">
      <formula>9000</formula>
    </cfRule>
  </conditionalFormatting>
  <conditionalFormatting sqref="R44">
    <cfRule type="cellIs" dxfId="9335" priority="1975" stopIfTrue="1" operator="lessThanOrEqual">
      <formula>3000</formula>
    </cfRule>
    <cfRule type="cellIs" dxfId="9334" priority="1976" stopIfTrue="1" operator="between">
      <formula>3000</formula>
      <formula>9000</formula>
    </cfRule>
    <cfRule type="cellIs" dxfId="9333" priority="1977" stopIfTrue="1" operator="greaterThanOrEqual">
      <formula>9000</formula>
    </cfRule>
  </conditionalFormatting>
  <conditionalFormatting sqref="K44">
    <cfRule type="cellIs" dxfId="9332" priority="1972" stopIfTrue="1" operator="lessThanOrEqual">
      <formula>3000</formula>
    </cfRule>
    <cfRule type="cellIs" dxfId="9331" priority="1973" stopIfTrue="1" operator="between">
      <formula>3000</formula>
      <formula>9000</formula>
    </cfRule>
    <cfRule type="cellIs" dxfId="9330" priority="1974" stopIfTrue="1" operator="greaterThanOrEqual">
      <formula>9000</formula>
    </cfRule>
  </conditionalFormatting>
  <conditionalFormatting sqref="L44">
    <cfRule type="cellIs" dxfId="9329" priority="1969" stopIfTrue="1" operator="lessThanOrEqual">
      <formula>3000</formula>
    </cfRule>
    <cfRule type="cellIs" dxfId="9328" priority="1970" stopIfTrue="1" operator="between">
      <formula>3000</formula>
      <formula>9000</formula>
    </cfRule>
    <cfRule type="cellIs" dxfId="9327" priority="1971" stopIfTrue="1" operator="greaterThanOrEqual">
      <formula>9000</formula>
    </cfRule>
  </conditionalFormatting>
  <conditionalFormatting sqref="M44">
    <cfRule type="cellIs" dxfId="9326" priority="1966" stopIfTrue="1" operator="lessThanOrEqual">
      <formula>3000</formula>
    </cfRule>
    <cfRule type="cellIs" dxfId="9325" priority="1967" stopIfTrue="1" operator="between">
      <formula>3000</formula>
      <formula>9000</formula>
    </cfRule>
    <cfRule type="cellIs" dxfId="9324" priority="1968" stopIfTrue="1" operator="greaterThanOrEqual">
      <formula>9000</formula>
    </cfRule>
  </conditionalFormatting>
  <conditionalFormatting sqref="S44">
    <cfRule type="cellIs" dxfId="9323" priority="1963" stopIfTrue="1" operator="lessThanOrEqual">
      <formula>3000</formula>
    </cfRule>
    <cfRule type="cellIs" dxfId="9322" priority="1964" stopIfTrue="1" operator="between">
      <formula>3000</formula>
      <formula>9000</formula>
    </cfRule>
    <cfRule type="cellIs" dxfId="9321" priority="1965" stopIfTrue="1" operator="greaterThanOrEqual">
      <formula>9000</formula>
    </cfRule>
  </conditionalFormatting>
  <conditionalFormatting sqref="G44:H44">
    <cfRule type="cellIs" dxfId="9320" priority="1960" stopIfTrue="1" operator="lessThanOrEqual">
      <formula>3000</formula>
    </cfRule>
    <cfRule type="cellIs" dxfId="9319" priority="1961" stopIfTrue="1" operator="between">
      <formula>3000</formula>
      <formula>9000</formula>
    </cfRule>
    <cfRule type="cellIs" dxfId="9318" priority="1962" stopIfTrue="1" operator="greaterThanOrEqual">
      <formula>9000</formula>
    </cfRule>
  </conditionalFormatting>
  <conditionalFormatting sqref="J44">
    <cfRule type="cellIs" dxfId="9317" priority="1957" stopIfTrue="1" operator="lessThanOrEqual">
      <formula>3000</formula>
    </cfRule>
    <cfRule type="cellIs" dxfId="9316" priority="1958" stopIfTrue="1" operator="between">
      <formula>3000</formula>
      <formula>9000</formula>
    </cfRule>
    <cfRule type="cellIs" dxfId="9315" priority="1959" stopIfTrue="1" operator="greaterThanOrEqual">
      <formula>9000</formula>
    </cfRule>
  </conditionalFormatting>
  <conditionalFormatting sqref="E44:F44">
    <cfRule type="cellIs" dxfId="9314" priority="1954" stopIfTrue="1" operator="lessThanOrEqual">
      <formula>3000</formula>
    </cfRule>
    <cfRule type="cellIs" dxfId="9313" priority="1955" stopIfTrue="1" operator="between">
      <formula>3000</formula>
      <formula>9000</formula>
    </cfRule>
    <cfRule type="cellIs" dxfId="9312" priority="1956" stopIfTrue="1" operator="greaterThanOrEqual">
      <formula>9000</formula>
    </cfRule>
  </conditionalFormatting>
  <conditionalFormatting sqref="O44">
    <cfRule type="cellIs" dxfId="9311" priority="1951" stopIfTrue="1" operator="lessThanOrEqual">
      <formula>3000</formula>
    </cfRule>
    <cfRule type="cellIs" dxfId="9310" priority="1952" stopIfTrue="1" operator="between">
      <formula>3000</formula>
      <formula>9000</formula>
    </cfRule>
    <cfRule type="cellIs" dxfId="9309" priority="1953" stopIfTrue="1" operator="greaterThanOrEqual">
      <formula>9000</formula>
    </cfRule>
  </conditionalFormatting>
  <conditionalFormatting sqref="P44">
    <cfRule type="cellIs" dxfId="9308" priority="1948" stopIfTrue="1" operator="lessThanOrEqual">
      <formula>3000</formula>
    </cfRule>
    <cfRule type="cellIs" dxfId="9307" priority="1949" stopIfTrue="1" operator="between">
      <formula>3000</formula>
      <formula>9000</formula>
    </cfRule>
    <cfRule type="cellIs" dxfId="9306" priority="1950" stopIfTrue="1" operator="greaterThanOrEqual">
      <formula>9000</formula>
    </cfRule>
  </conditionalFormatting>
  <conditionalFormatting sqref="Q44">
    <cfRule type="cellIs" dxfId="9305" priority="1945" stopIfTrue="1" operator="lessThanOrEqual">
      <formula>3000</formula>
    </cfRule>
    <cfRule type="cellIs" dxfId="9304" priority="1946" stopIfTrue="1" operator="between">
      <formula>3000</formula>
      <formula>9000</formula>
    </cfRule>
    <cfRule type="cellIs" dxfId="9303" priority="1947" stopIfTrue="1" operator="greaterThanOrEqual">
      <formula>9000</formula>
    </cfRule>
  </conditionalFormatting>
  <conditionalFormatting sqref="P62">
    <cfRule type="cellIs" dxfId="9302" priority="1942" stopIfTrue="1" operator="lessThanOrEqual">
      <formula>3000</formula>
    </cfRule>
    <cfRule type="cellIs" dxfId="9301" priority="1943" stopIfTrue="1" operator="between">
      <formula>3000</formula>
      <formula>9000</formula>
    </cfRule>
    <cfRule type="cellIs" dxfId="9300" priority="1944" stopIfTrue="1" operator="greaterThanOrEqual">
      <formula>9000</formula>
    </cfRule>
  </conditionalFormatting>
  <conditionalFormatting sqref="L62">
    <cfRule type="cellIs" dxfId="9299" priority="1939" stopIfTrue="1" operator="lessThanOrEqual">
      <formula>3000</formula>
    </cfRule>
    <cfRule type="cellIs" dxfId="9298" priority="1940" stopIfTrue="1" operator="between">
      <formula>3000</formula>
      <formula>9000</formula>
    </cfRule>
    <cfRule type="cellIs" dxfId="9297" priority="1941" stopIfTrue="1" operator="greaterThanOrEqual">
      <formula>9000</formula>
    </cfRule>
  </conditionalFormatting>
  <conditionalFormatting sqref="M62">
    <cfRule type="cellIs" dxfId="9296" priority="1936" stopIfTrue="1" operator="lessThanOrEqual">
      <formula>3000</formula>
    </cfRule>
    <cfRule type="cellIs" dxfId="9295" priority="1937" stopIfTrue="1" operator="between">
      <formula>3000</formula>
      <formula>9000</formula>
    </cfRule>
    <cfRule type="cellIs" dxfId="9294" priority="1938" stopIfTrue="1" operator="greaterThanOrEqual">
      <formula>9000</formula>
    </cfRule>
  </conditionalFormatting>
  <conditionalFormatting sqref="S62">
    <cfRule type="cellIs" dxfId="9293" priority="1933" stopIfTrue="1" operator="lessThanOrEqual">
      <formula>3000</formula>
    </cfRule>
    <cfRule type="cellIs" dxfId="9292" priority="1934" stopIfTrue="1" operator="between">
      <formula>3000</formula>
      <formula>9000</formula>
    </cfRule>
    <cfRule type="cellIs" dxfId="9291" priority="1935" stopIfTrue="1" operator="greaterThanOrEqual">
      <formula>9000</formula>
    </cfRule>
  </conditionalFormatting>
  <conditionalFormatting sqref="E62:F62">
    <cfRule type="cellIs" dxfId="9290" priority="1930" stopIfTrue="1" operator="lessThanOrEqual">
      <formula>3000</formula>
    </cfRule>
    <cfRule type="cellIs" dxfId="9289" priority="1931" stopIfTrue="1" operator="between">
      <formula>3000</formula>
      <formula>9000</formula>
    </cfRule>
    <cfRule type="cellIs" dxfId="9288" priority="1932" stopIfTrue="1" operator="greaterThanOrEqual">
      <formula>9000</formula>
    </cfRule>
  </conditionalFormatting>
  <conditionalFormatting sqref="G62:H62">
    <cfRule type="cellIs" dxfId="9287" priority="1927" stopIfTrue="1" operator="lessThanOrEqual">
      <formula>3000</formula>
    </cfRule>
    <cfRule type="cellIs" dxfId="9286" priority="1928" stopIfTrue="1" operator="between">
      <formula>3000</formula>
      <formula>9000</formula>
    </cfRule>
    <cfRule type="cellIs" dxfId="9285" priority="1929" stopIfTrue="1" operator="greaterThanOrEqual">
      <formula>9000</formula>
    </cfRule>
  </conditionalFormatting>
  <conditionalFormatting sqref="J62">
    <cfRule type="cellIs" dxfId="9284" priority="1924" stopIfTrue="1" operator="lessThanOrEqual">
      <formula>3000</formula>
    </cfRule>
    <cfRule type="cellIs" dxfId="9283" priority="1925" stopIfTrue="1" operator="between">
      <formula>3000</formula>
      <formula>9000</formula>
    </cfRule>
    <cfRule type="cellIs" dxfId="9282" priority="1926" stopIfTrue="1" operator="greaterThanOrEqual">
      <formula>9000</formula>
    </cfRule>
  </conditionalFormatting>
  <conditionalFormatting sqref="K62">
    <cfRule type="cellIs" dxfId="9281" priority="1921" stopIfTrue="1" operator="lessThanOrEqual">
      <formula>3000</formula>
    </cfRule>
    <cfRule type="cellIs" dxfId="9280" priority="1922" stopIfTrue="1" operator="between">
      <formula>3000</formula>
      <formula>9000</formula>
    </cfRule>
    <cfRule type="cellIs" dxfId="9279" priority="1923" stopIfTrue="1" operator="greaterThanOrEqual">
      <formula>9000</formula>
    </cfRule>
  </conditionalFormatting>
  <conditionalFormatting sqref="O62">
    <cfRule type="cellIs" dxfId="9278" priority="1918" stopIfTrue="1" operator="lessThanOrEqual">
      <formula>3000</formula>
    </cfRule>
    <cfRule type="cellIs" dxfId="9277" priority="1919" stopIfTrue="1" operator="between">
      <formula>3000</formula>
      <formula>9000</formula>
    </cfRule>
    <cfRule type="cellIs" dxfId="9276" priority="1920" stopIfTrue="1" operator="greaterThanOrEqual">
      <formula>9000</formula>
    </cfRule>
  </conditionalFormatting>
  <conditionalFormatting sqref="Q62">
    <cfRule type="cellIs" dxfId="9275" priority="1915" stopIfTrue="1" operator="lessThanOrEqual">
      <formula>3000</formula>
    </cfRule>
    <cfRule type="cellIs" dxfId="9274" priority="1916" stopIfTrue="1" operator="between">
      <formula>3000</formula>
      <formula>9000</formula>
    </cfRule>
    <cfRule type="cellIs" dxfId="9273" priority="1917" stopIfTrue="1" operator="greaterThanOrEqual">
      <formula>9000</formula>
    </cfRule>
  </conditionalFormatting>
  <conditionalFormatting sqref="R62">
    <cfRule type="cellIs" dxfId="9272" priority="1912" stopIfTrue="1" operator="lessThanOrEqual">
      <formula>3000</formula>
    </cfRule>
    <cfRule type="cellIs" dxfId="9271" priority="1913" stopIfTrue="1" operator="between">
      <formula>3000</formula>
      <formula>9000</formula>
    </cfRule>
    <cfRule type="cellIs" dxfId="9270" priority="1914" stopIfTrue="1" operator="greaterThanOrEqual">
      <formula>9000</formula>
    </cfRule>
  </conditionalFormatting>
  <conditionalFormatting sqref="G218:H218">
    <cfRule type="cellIs" dxfId="9269" priority="1909" stopIfTrue="1" operator="lessThanOrEqual">
      <formula>3000</formula>
    </cfRule>
    <cfRule type="cellIs" dxfId="9268" priority="1910" stopIfTrue="1" operator="between">
      <formula>3000</formula>
      <formula>9000</formula>
    </cfRule>
    <cfRule type="cellIs" dxfId="9267" priority="1911" stopIfTrue="1" operator="greaterThanOrEqual">
      <formula>9000</formula>
    </cfRule>
  </conditionalFormatting>
  <conditionalFormatting sqref="J218">
    <cfRule type="cellIs" dxfId="9266" priority="1906" stopIfTrue="1" operator="lessThanOrEqual">
      <formula>3000</formula>
    </cfRule>
    <cfRule type="cellIs" dxfId="9265" priority="1907" stopIfTrue="1" operator="between">
      <formula>3000</formula>
      <formula>9000</formula>
    </cfRule>
    <cfRule type="cellIs" dxfId="9264" priority="1908" stopIfTrue="1" operator="greaterThanOrEqual">
      <formula>9000</formula>
    </cfRule>
  </conditionalFormatting>
  <conditionalFormatting sqref="K218">
    <cfRule type="cellIs" dxfId="9263" priority="1903" stopIfTrue="1" operator="lessThanOrEqual">
      <formula>3000</formula>
    </cfRule>
    <cfRule type="cellIs" dxfId="9262" priority="1904" stopIfTrue="1" operator="between">
      <formula>3000</formula>
      <formula>9000</formula>
    </cfRule>
    <cfRule type="cellIs" dxfId="9261" priority="1905" stopIfTrue="1" operator="greaterThanOrEqual">
      <formula>9000</formula>
    </cfRule>
  </conditionalFormatting>
  <conditionalFormatting sqref="L218">
    <cfRule type="cellIs" dxfId="9260" priority="1900" stopIfTrue="1" operator="lessThanOrEqual">
      <formula>3000</formula>
    </cfRule>
    <cfRule type="cellIs" dxfId="9259" priority="1901" stopIfTrue="1" operator="between">
      <formula>3000</formula>
      <formula>9000</formula>
    </cfRule>
    <cfRule type="cellIs" dxfId="9258" priority="1902" stopIfTrue="1" operator="greaterThanOrEqual">
      <formula>9000</formula>
    </cfRule>
  </conditionalFormatting>
  <conditionalFormatting sqref="M218">
    <cfRule type="cellIs" dxfId="9257" priority="1897" stopIfTrue="1" operator="lessThanOrEqual">
      <formula>3000</formula>
    </cfRule>
    <cfRule type="cellIs" dxfId="9256" priority="1898" stopIfTrue="1" operator="between">
      <formula>3000</formula>
      <formula>9000</formula>
    </cfRule>
    <cfRule type="cellIs" dxfId="9255" priority="1899" stopIfTrue="1" operator="greaterThanOrEqual">
      <formula>9000</formula>
    </cfRule>
  </conditionalFormatting>
  <conditionalFormatting sqref="S218">
    <cfRule type="cellIs" dxfId="9254" priority="1894" stopIfTrue="1" operator="lessThanOrEqual">
      <formula>3000</formula>
    </cfRule>
    <cfRule type="cellIs" dxfId="9253" priority="1895" stopIfTrue="1" operator="between">
      <formula>3000</formula>
      <formula>9000</formula>
    </cfRule>
    <cfRule type="cellIs" dxfId="9252" priority="1896" stopIfTrue="1" operator="greaterThanOrEqual">
      <formula>9000</formula>
    </cfRule>
  </conditionalFormatting>
  <conditionalFormatting sqref="E218:F218">
    <cfRule type="cellIs" dxfId="9251" priority="1891" stopIfTrue="1" operator="lessThanOrEqual">
      <formula>3000</formula>
    </cfRule>
    <cfRule type="cellIs" dxfId="9250" priority="1892" stopIfTrue="1" operator="between">
      <formula>3000</formula>
      <formula>9000</formula>
    </cfRule>
    <cfRule type="cellIs" dxfId="9249" priority="1893" stopIfTrue="1" operator="greaterThanOrEqual">
      <formula>9000</formula>
    </cfRule>
  </conditionalFormatting>
  <conditionalFormatting sqref="O218">
    <cfRule type="cellIs" dxfId="9248" priority="1888" stopIfTrue="1" operator="lessThanOrEqual">
      <formula>3000</formula>
    </cfRule>
    <cfRule type="cellIs" dxfId="9247" priority="1889" stopIfTrue="1" operator="between">
      <formula>3000</formula>
      <formula>9000</formula>
    </cfRule>
    <cfRule type="cellIs" dxfId="9246" priority="1890" stopIfTrue="1" operator="greaterThanOrEqual">
      <formula>9000</formula>
    </cfRule>
  </conditionalFormatting>
  <conditionalFormatting sqref="P218">
    <cfRule type="cellIs" dxfId="9245" priority="1885" stopIfTrue="1" operator="lessThanOrEqual">
      <formula>3000</formula>
    </cfRule>
    <cfRule type="cellIs" dxfId="9244" priority="1886" stopIfTrue="1" operator="between">
      <formula>3000</formula>
      <formula>9000</formula>
    </cfRule>
    <cfRule type="cellIs" dxfId="9243" priority="1887" stopIfTrue="1" operator="greaterThanOrEqual">
      <formula>9000</formula>
    </cfRule>
  </conditionalFormatting>
  <conditionalFormatting sqref="Q218">
    <cfRule type="cellIs" dxfId="9242" priority="1882" stopIfTrue="1" operator="lessThanOrEqual">
      <formula>3000</formula>
    </cfRule>
    <cfRule type="cellIs" dxfId="9241" priority="1883" stopIfTrue="1" operator="between">
      <formula>3000</formula>
      <formula>9000</formula>
    </cfRule>
    <cfRule type="cellIs" dxfId="9240" priority="1884" stopIfTrue="1" operator="greaterThanOrEqual">
      <formula>9000</formula>
    </cfRule>
  </conditionalFormatting>
  <conditionalFormatting sqref="R218">
    <cfRule type="cellIs" dxfId="9239" priority="1879" stopIfTrue="1" operator="lessThanOrEqual">
      <formula>3000</formula>
    </cfRule>
    <cfRule type="cellIs" dxfId="9238" priority="1880" stopIfTrue="1" operator="between">
      <formula>3000</formula>
      <formula>9000</formula>
    </cfRule>
    <cfRule type="cellIs" dxfId="9237" priority="1881" stopIfTrue="1" operator="greaterThanOrEqual">
      <formula>9000</formula>
    </cfRule>
  </conditionalFormatting>
  <conditionalFormatting sqref="G224:H224">
    <cfRule type="cellIs" dxfId="9236" priority="1876" stopIfTrue="1" operator="lessThanOrEqual">
      <formula>3000</formula>
    </cfRule>
    <cfRule type="cellIs" dxfId="9235" priority="1877" stopIfTrue="1" operator="between">
      <formula>3000</formula>
      <formula>9000</formula>
    </cfRule>
    <cfRule type="cellIs" dxfId="9234" priority="1878" stopIfTrue="1" operator="greaterThanOrEqual">
      <formula>9000</formula>
    </cfRule>
  </conditionalFormatting>
  <conditionalFormatting sqref="J224">
    <cfRule type="cellIs" dxfId="9233" priority="1873" stopIfTrue="1" operator="lessThanOrEqual">
      <formula>3000</formula>
    </cfRule>
    <cfRule type="cellIs" dxfId="9232" priority="1874" stopIfTrue="1" operator="between">
      <formula>3000</formula>
      <formula>9000</formula>
    </cfRule>
    <cfRule type="cellIs" dxfId="9231" priority="1875" stopIfTrue="1" operator="greaterThanOrEqual">
      <formula>9000</formula>
    </cfRule>
  </conditionalFormatting>
  <conditionalFormatting sqref="K224">
    <cfRule type="cellIs" dxfId="9230" priority="1870" stopIfTrue="1" operator="lessThanOrEqual">
      <formula>3000</formula>
    </cfRule>
    <cfRule type="cellIs" dxfId="9229" priority="1871" stopIfTrue="1" operator="between">
      <formula>3000</formula>
      <formula>9000</formula>
    </cfRule>
    <cfRule type="cellIs" dxfId="9228" priority="1872" stopIfTrue="1" operator="greaterThanOrEqual">
      <formula>9000</formula>
    </cfRule>
  </conditionalFormatting>
  <conditionalFormatting sqref="L224">
    <cfRule type="cellIs" dxfId="9227" priority="1867" stopIfTrue="1" operator="lessThanOrEqual">
      <formula>3000</formula>
    </cfRule>
    <cfRule type="cellIs" dxfId="9226" priority="1868" stopIfTrue="1" operator="between">
      <formula>3000</formula>
      <formula>9000</formula>
    </cfRule>
    <cfRule type="cellIs" dxfId="9225" priority="1869" stopIfTrue="1" operator="greaterThanOrEqual">
      <formula>9000</formula>
    </cfRule>
  </conditionalFormatting>
  <conditionalFormatting sqref="M224">
    <cfRule type="cellIs" dxfId="9224" priority="1864" stopIfTrue="1" operator="lessThanOrEqual">
      <formula>3000</formula>
    </cfRule>
    <cfRule type="cellIs" dxfId="9223" priority="1865" stopIfTrue="1" operator="between">
      <formula>3000</formula>
      <formula>9000</formula>
    </cfRule>
    <cfRule type="cellIs" dxfId="9222" priority="1866" stopIfTrue="1" operator="greaterThanOrEqual">
      <formula>9000</formula>
    </cfRule>
  </conditionalFormatting>
  <conditionalFormatting sqref="S224">
    <cfRule type="cellIs" dxfId="9221" priority="1861" stopIfTrue="1" operator="lessThanOrEqual">
      <formula>3000</formula>
    </cfRule>
    <cfRule type="cellIs" dxfId="9220" priority="1862" stopIfTrue="1" operator="between">
      <formula>3000</formula>
      <formula>9000</formula>
    </cfRule>
    <cfRule type="cellIs" dxfId="9219" priority="1863" stopIfTrue="1" operator="greaterThanOrEqual">
      <formula>9000</formula>
    </cfRule>
  </conditionalFormatting>
  <conditionalFormatting sqref="E224:F224">
    <cfRule type="cellIs" dxfId="9218" priority="1858" stopIfTrue="1" operator="lessThanOrEqual">
      <formula>3000</formula>
    </cfRule>
    <cfRule type="cellIs" dxfId="9217" priority="1859" stopIfTrue="1" operator="between">
      <formula>3000</formula>
      <formula>9000</formula>
    </cfRule>
    <cfRule type="cellIs" dxfId="9216" priority="1860" stopIfTrue="1" operator="greaterThanOrEqual">
      <formula>9000</formula>
    </cfRule>
  </conditionalFormatting>
  <conditionalFormatting sqref="O224">
    <cfRule type="cellIs" dxfId="9215" priority="1855" stopIfTrue="1" operator="lessThanOrEqual">
      <formula>3000</formula>
    </cfRule>
    <cfRule type="cellIs" dxfId="9214" priority="1856" stopIfTrue="1" operator="between">
      <formula>3000</formula>
      <formula>9000</formula>
    </cfRule>
    <cfRule type="cellIs" dxfId="9213" priority="1857" stopIfTrue="1" operator="greaterThanOrEqual">
      <formula>9000</formula>
    </cfRule>
  </conditionalFormatting>
  <conditionalFormatting sqref="P224">
    <cfRule type="cellIs" dxfId="9212" priority="1852" stopIfTrue="1" operator="lessThanOrEqual">
      <formula>3000</formula>
    </cfRule>
    <cfRule type="cellIs" dxfId="9211" priority="1853" stopIfTrue="1" operator="between">
      <formula>3000</formula>
      <formula>9000</formula>
    </cfRule>
    <cfRule type="cellIs" dxfId="9210" priority="1854" stopIfTrue="1" operator="greaterThanOrEqual">
      <formula>9000</formula>
    </cfRule>
  </conditionalFormatting>
  <conditionalFormatting sqref="Q224">
    <cfRule type="cellIs" dxfId="9209" priority="1849" stopIfTrue="1" operator="lessThanOrEqual">
      <formula>3000</formula>
    </cfRule>
    <cfRule type="cellIs" dxfId="9208" priority="1850" stopIfTrue="1" operator="between">
      <formula>3000</formula>
      <formula>9000</formula>
    </cfRule>
    <cfRule type="cellIs" dxfId="9207" priority="1851" stopIfTrue="1" operator="greaterThanOrEqual">
      <formula>9000</formula>
    </cfRule>
  </conditionalFormatting>
  <conditionalFormatting sqref="R224">
    <cfRule type="cellIs" dxfId="9206" priority="1846" stopIfTrue="1" operator="lessThanOrEqual">
      <formula>3000</formula>
    </cfRule>
    <cfRule type="cellIs" dxfId="9205" priority="1847" stopIfTrue="1" operator="between">
      <formula>3000</formula>
      <formula>9000</formula>
    </cfRule>
    <cfRule type="cellIs" dxfId="9204" priority="1848" stopIfTrue="1" operator="greaterThanOrEqual">
      <formula>9000</formula>
    </cfRule>
  </conditionalFormatting>
  <conditionalFormatting sqref="G230:H230">
    <cfRule type="cellIs" dxfId="9203" priority="1843" stopIfTrue="1" operator="lessThanOrEqual">
      <formula>3000</formula>
    </cfRule>
    <cfRule type="cellIs" dxfId="9202" priority="1844" stopIfTrue="1" operator="between">
      <formula>3000</formula>
      <formula>9000</formula>
    </cfRule>
    <cfRule type="cellIs" dxfId="9201" priority="1845" stopIfTrue="1" operator="greaterThanOrEqual">
      <formula>9000</formula>
    </cfRule>
  </conditionalFormatting>
  <conditionalFormatting sqref="J230">
    <cfRule type="cellIs" dxfId="9200" priority="1840" stopIfTrue="1" operator="lessThanOrEqual">
      <formula>3000</formula>
    </cfRule>
    <cfRule type="cellIs" dxfId="9199" priority="1841" stopIfTrue="1" operator="between">
      <formula>3000</formula>
      <formula>9000</formula>
    </cfRule>
    <cfRule type="cellIs" dxfId="9198" priority="1842" stopIfTrue="1" operator="greaterThanOrEqual">
      <formula>9000</formula>
    </cfRule>
  </conditionalFormatting>
  <conditionalFormatting sqref="K230">
    <cfRule type="cellIs" dxfId="9197" priority="1837" stopIfTrue="1" operator="lessThanOrEqual">
      <formula>3000</formula>
    </cfRule>
    <cfRule type="cellIs" dxfId="9196" priority="1838" stopIfTrue="1" operator="between">
      <formula>3000</formula>
      <formula>9000</formula>
    </cfRule>
    <cfRule type="cellIs" dxfId="9195" priority="1839" stopIfTrue="1" operator="greaterThanOrEqual">
      <formula>9000</formula>
    </cfRule>
  </conditionalFormatting>
  <conditionalFormatting sqref="L230">
    <cfRule type="cellIs" dxfId="9194" priority="1834" stopIfTrue="1" operator="lessThanOrEqual">
      <formula>3000</formula>
    </cfRule>
    <cfRule type="cellIs" dxfId="9193" priority="1835" stopIfTrue="1" operator="between">
      <formula>3000</formula>
      <formula>9000</formula>
    </cfRule>
    <cfRule type="cellIs" dxfId="9192" priority="1836" stopIfTrue="1" operator="greaterThanOrEqual">
      <formula>9000</formula>
    </cfRule>
  </conditionalFormatting>
  <conditionalFormatting sqref="M230">
    <cfRule type="cellIs" dxfId="9191" priority="1831" stopIfTrue="1" operator="lessThanOrEqual">
      <formula>3000</formula>
    </cfRule>
    <cfRule type="cellIs" dxfId="9190" priority="1832" stopIfTrue="1" operator="between">
      <formula>3000</formula>
      <formula>9000</formula>
    </cfRule>
    <cfRule type="cellIs" dxfId="9189" priority="1833" stopIfTrue="1" operator="greaterThanOrEqual">
      <formula>9000</formula>
    </cfRule>
  </conditionalFormatting>
  <conditionalFormatting sqref="S230">
    <cfRule type="cellIs" dxfId="9188" priority="1828" stopIfTrue="1" operator="lessThanOrEqual">
      <formula>3000</formula>
    </cfRule>
    <cfRule type="cellIs" dxfId="9187" priority="1829" stopIfTrue="1" operator="between">
      <formula>3000</formula>
      <formula>9000</formula>
    </cfRule>
    <cfRule type="cellIs" dxfId="9186" priority="1830" stopIfTrue="1" operator="greaterThanOrEqual">
      <formula>9000</formula>
    </cfRule>
  </conditionalFormatting>
  <conditionalFormatting sqref="E230:F230">
    <cfRule type="cellIs" dxfId="9185" priority="1825" stopIfTrue="1" operator="lessThanOrEqual">
      <formula>3000</formula>
    </cfRule>
    <cfRule type="cellIs" dxfId="9184" priority="1826" stopIfTrue="1" operator="between">
      <formula>3000</formula>
      <formula>9000</formula>
    </cfRule>
    <cfRule type="cellIs" dxfId="9183" priority="1827" stopIfTrue="1" operator="greaterThanOrEqual">
      <formula>9000</formula>
    </cfRule>
  </conditionalFormatting>
  <conditionalFormatting sqref="O230">
    <cfRule type="cellIs" dxfId="9182" priority="1822" stopIfTrue="1" operator="lessThanOrEqual">
      <formula>3000</formula>
    </cfRule>
    <cfRule type="cellIs" dxfId="9181" priority="1823" stopIfTrue="1" operator="between">
      <formula>3000</formula>
      <formula>9000</formula>
    </cfRule>
    <cfRule type="cellIs" dxfId="9180" priority="1824" stopIfTrue="1" operator="greaterThanOrEqual">
      <formula>9000</formula>
    </cfRule>
  </conditionalFormatting>
  <conditionalFormatting sqref="P230">
    <cfRule type="cellIs" dxfId="9179" priority="1819" stopIfTrue="1" operator="lessThanOrEqual">
      <formula>3000</formula>
    </cfRule>
    <cfRule type="cellIs" dxfId="9178" priority="1820" stopIfTrue="1" operator="between">
      <formula>3000</formula>
      <formula>9000</formula>
    </cfRule>
    <cfRule type="cellIs" dxfId="9177" priority="1821" stopIfTrue="1" operator="greaterThanOrEqual">
      <formula>9000</formula>
    </cfRule>
  </conditionalFormatting>
  <conditionalFormatting sqref="Q230">
    <cfRule type="cellIs" dxfId="9176" priority="1816" stopIfTrue="1" operator="lessThanOrEqual">
      <formula>3000</formula>
    </cfRule>
    <cfRule type="cellIs" dxfId="9175" priority="1817" stopIfTrue="1" operator="between">
      <formula>3000</formula>
      <formula>9000</formula>
    </cfRule>
    <cfRule type="cellIs" dxfId="9174" priority="1818" stopIfTrue="1" operator="greaterThanOrEqual">
      <formula>9000</formula>
    </cfRule>
  </conditionalFormatting>
  <conditionalFormatting sqref="R230">
    <cfRule type="cellIs" dxfId="9173" priority="1813" stopIfTrue="1" operator="lessThanOrEqual">
      <formula>3000</formula>
    </cfRule>
    <cfRule type="cellIs" dxfId="9172" priority="1814" stopIfTrue="1" operator="between">
      <formula>3000</formula>
      <formula>9000</formula>
    </cfRule>
    <cfRule type="cellIs" dxfId="9171" priority="1815" stopIfTrue="1" operator="greaterThanOrEqual">
      <formula>9000</formula>
    </cfRule>
  </conditionalFormatting>
  <conditionalFormatting sqref="G32:H32">
    <cfRule type="cellIs" dxfId="9170" priority="1810" stopIfTrue="1" operator="lessThanOrEqual">
      <formula>3000</formula>
    </cfRule>
    <cfRule type="cellIs" dxfId="9169" priority="1811" stopIfTrue="1" operator="between">
      <formula>3000</formula>
      <formula>9000</formula>
    </cfRule>
    <cfRule type="cellIs" dxfId="9168" priority="1812" stopIfTrue="1" operator="greaterThanOrEqual">
      <formula>9000</formula>
    </cfRule>
  </conditionalFormatting>
  <conditionalFormatting sqref="E32:F32">
    <cfRule type="cellIs" dxfId="9167" priority="1807" stopIfTrue="1" operator="lessThanOrEqual">
      <formula>3000</formula>
    </cfRule>
    <cfRule type="cellIs" dxfId="9166" priority="1808" stopIfTrue="1" operator="between">
      <formula>3000</formula>
      <formula>9000</formula>
    </cfRule>
    <cfRule type="cellIs" dxfId="9165" priority="1809" stopIfTrue="1" operator="greaterThanOrEqual">
      <formula>9000</formula>
    </cfRule>
  </conditionalFormatting>
  <conditionalFormatting sqref="O32">
    <cfRule type="cellIs" dxfId="9164" priority="1804" stopIfTrue="1" operator="lessThanOrEqual">
      <formula>3000</formula>
    </cfRule>
    <cfRule type="cellIs" dxfId="9163" priority="1805" stopIfTrue="1" operator="between">
      <formula>3000</formula>
      <formula>9000</formula>
    </cfRule>
    <cfRule type="cellIs" dxfId="9162" priority="1806" stopIfTrue="1" operator="greaterThanOrEqual">
      <formula>9000</formula>
    </cfRule>
  </conditionalFormatting>
  <conditionalFormatting sqref="P32">
    <cfRule type="cellIs" dxfId="9161" priority="1801" stopIfTrue="1" operator="lessThanOrEqual">
      <formula>3000</formula>
    </cfRule>
    <cfRule type="cellIs" dxfId="9160" priority="1802" stopIfTrue="1" operator="between">
      <formula>3000</formula>
      <formula>9000</formula>
    </cfRule>
    <cfRule type="cellIs" dxfId="9159" priority="1803" stopIfTrue="1" operator="greaterThanOrEqual">
      <formula>9000</formula>
    </cfRule>
  </conditionalFormatting>
  <conditionalFormatting sqref="J32">
    <cfRule type="cellIs" dxfId="9158" priority="1798" stopIfTrue="1" operator="lessThanOrEqual">
      <formula>3000</formula>
    </cfRule>
    <cfRule type="cellIs" dxfId="9157" priority="1799" stopIfTrue="1" operator="between">
      <formula>3000</formula>
      <formula>9000</formula>
    </cfRule>
    <cfRule type="cellIs" dxfId="9156" priority="1800" stopIfTrue="1" operator="greaterThanOrEqual">
      <formula>9000</formula>
    </cfRule>
  </conditionalFormatting>
  <conditionalFormatting sqref="K32">
    <cfRule type="cellIs" dxfId="9155" priority="1795" stopIfTrue="1" operator="lessThanOrEqual">
      <formula>3000</formula>
    </cfRule>
    <cfRule type="cellIs" dxfId="9154" priority="1796" stopIfTrue="1" operator="between">
      <formula>3000</formula>
      <formula>9000</formula>
    </cfRule>
    <cfRule type="cellIs" dxfId="9153" priority="1797" stopIfTrue="1" operator="greaterThanOrEqual">
      <formula>9000</formula>
    </cfRule>
  </conditionalFormatting>
  <conditionalFormatting sqref="L32">
    <cfRule type="cellIs" dxfId="9152" priority="1792" stopIfTrue="1" operator="lessThanOrEqual">
      <formula>3000</formula>
    </cfRule>
    <cfRule type="cellIs" dxfId="9151" priority="1793" stopIfTrue="1" operator="between">
      <formula>3000</formula>
      <formula>9000</formula>
    </cfRule>
    <cfRule type="cellIs" dxfId="9150" priority="1794" stopIfTrue="1" operator="greaterThanOrEqual">
      <formula>9000</formula>
    </cfRule>
  </conditionalFormatting>
  <conditionalFormatting sqref="M32">
    <cfRule type="cellIs" dxfId="9149" priority="1789" stopIfTrue="1" operator="lessThanOrEqual">
      <formula>3000</formula>
    </cfRule>
    <cfRule type="cellIs" dxfId="9148" priority="1790" stopIfTrue="1" operator="between">
      <formula>3000</formula>
      <formula>9000</formula>
    </cfRule>
    <cfRule type="cellIs" dxfId="9147" priority="1791" stopIfTrue="1" operator="greaterThanOrEqual">
      <formula>9000</formula>
    </cfRule>
  </conditionalFormatting>
  <conditionalFormatting sqref="S32">
    <cfRule type="cellIs" dxfId="9146" priority="1786" stopIfTrue="1" operator="lessThanOrEqual">
      <formula>3000</formula>
    </cfRule>
    <cfRule type="cellIs" dxfId="9145" priority="1787" stopIfTrue="1" operator="between">
      <formula>3000</formula>
      <formula>9000</formula>
    </cfRule>
    <cfRule type="cellIs" dxfId="9144" priority="1788" stopIfTrue="1" operator="greaterThanOrEqual">
      <formula>9000</formula>
    </cfRule>
  </conditionalFormatting>
  <conditionalFormatting sqref="Q32">
    <cfRule type="cellIs" dxfId="9143" priority="1783" stopIfTrue="1" operator="lessThanOrEqual">
      <formula>3000</formula>
    </cfRule>
    <cfRule type="cellIs" dxfId="9142" priority="1784" stopIfTrue="1" operator="between">
      <formula>3000</formula>
      <formula>9000</formula>
    </cfRule>
    <cfRule type="cellIs" dxfId="9141" priority="1785" stopIfTrue="1" operator="greaterThanOrEqual">
      <formula>9000</formula>
    </cfRule>
  </conditionalFormatting>
  <conditionalFormatting sqref="R32">
    <cfRule type="cellIs" dxfId="9140" priority="1780" stopIfTrue="1" operator="lessThanOrEqual">
      <formula>3000</formula>
    </cfRule>
    <cfRule type="cellIs" dxfId="9139" priority="1781" stopIfTrue="1" operator="between">
      <formula>3000</formula>
      <formula>9000</formula>
    </cfRule>
    <cfRule type="cellIs" dxfId="9138" priority="1782" stopIfTrue="1" operator="greaterThanOrEqual">
      <formula>9000</formula>
    </cfRule>
  </conditionalFormatting>
  <conditionalFormatting sqref="G146:H146">
    <cfRule type="cellIs" dxfId="9137" priority="1777" stopIfTrue="1" operator="lessThanOrEqual">
      <formula>3000</formula>
    </cfRule>
    <cfRule type="cellIs" dxfId="9136" priority="1778" stopIfTrue="1" operator="between">
      <formula>3000</formula>
      <formula>9000</formula>
    </cfRule>
    <cfRule type="cellIs" dxfId="9135" priority="1779" stopIfTrue="1" operator="greaterThanOrEqual">
      <formula>9000</formula>
    </cfRule>
  </conditionalFormatting>
  <conditionalFormatting sqref="J146">
    <cfRule type="cellIs" dxfId="9134" priority="1774" stopIfTrue="1" operator="lessThanOrEqual">
      <formula>3000</formula>
    </cfRule>
    <cfRule type="cellIs" dxfId="9133" priority="1775" stopIfTrue="1" operator="between">
      <formula>3000</formula>
      <formula>9000</formula>
    </cfRule>
    <cfRule type="cellIs" dxfId="9132" priority="1776" stopIfTrue="1" operator="greaterThanOrEqual">
      <formula>9000</formula>
    </cfRule>
  </conditionalFormatting>
  <conditionalFormatting sqref="K146">
    <cfRule type="cellIs" dxfId="9131" priority="1771" stopIfTrue="1" operator="lessThanOrEqual">
      <formula>3000</formula>
    </cfRule>
    <cfRule type="cellIs" dxfId="9130" priority="1772" stopIfTrue="1" operator="between">
      <formula>3000</formula>
      <formula>9000</formula>
    </cfRule>
    <cfRule type="cellIs" dxfId="9129" priority="1773" stopIfTrue="1" operator="greaterThanOrEqual">
      <formula>9000</formula>
    </cfRule>
  </conditionalFormatting>
  <conditionalFormatting sqref="L146">
    <cfRule type="cellIs" dxfId="9128" priority="1768" stopIfTrue="1" operator="lessThanOrEqual">
      <formula>3000</formula>
    </cfRule>
    <cfRule type="cellIs" dxfId="9127" priority="1769" stopIfTrue="1" operator="between">
      <formula>3000</formula>
      <formula>9000</formula>
    </cfRule>
    <cfRule type="cellIs" dxfId="9126" priority="1770" stopIfTrue="1" operator="greaterThanOrEqual">
      <formula>9000</formula>
    </cfRule>
  </conditionalFormatting>
  <conditionalFormatting sqref="M146">
    <cfRule type="cellIs" dxfId="9125" priority="1765" stopIfTrue="1" operator="lessThanOrEqual">
      <formula>3000</formula>
    </cfRule>
    <cfRule type="cellIs" dxfId="9124" priority="1766" stopIfTrue="1" operator="between">
      <formula>3000</formula>
      <formula>9000</formula>
    </cfRule>
    <cfRule type="cellIs" dxfId="9123" priority="1767" stopIfTrue="1" operator="greaterThanOrEqual">
      <formula>9000</formula>
    </cfRule>
  </conditionalFormatting>
  <conditionalFormatting sqref="S146">
    <cfRule type="cellIs" dxfId="9122" priority="1762" stopIfTrue="1" operator="lessThanOrEqual">
      <formula>3000</formula>
    </cfRule>
    <cfRule type="cellIs" dxfId="9121" priority="1763" stopIfTrue="1" operator="between">
      <formula>3000</formula>
      <formula>9000</formula>
    </cfRule>
    <cfRule type="cellIs" dxfId="9120" priority="1764" stopIfTrue="1" operator="greaterThanOrEqual">
      <formula>9000</formula>
    </cfRule>
  </conditionalFormatting>
  <conditionalFormatting sqref="E146:F146">
    <cfRule type="cellIs" dxfId="9119" priority="1759" stopIfTrue="1" operator="lessThanOrEqual">
      <formula>3000</formula>
    </cfRule>
    <cfRule type="cellIs" dxfId="9118" priority="1760" stopIfTrue="1" operator="between">
      <formula>3000</formula>
      <formula>9000</formula>
    </cfRule>
    <cfRule type="cellIs" dxfId="9117" priority="1761" stopIfTrue="1" operator="greaterThanOrEqual">
      <formula>9000</formula>
    </cfRule>
  </conditionalFormatting>
  <conditionalFormatting sqref="O146">
    <cfRule type="cellIs" dxfId="9116" priority="1756" stopIfTrue="1" operator="lessThanOrEqual">
      <formula>3000</formula>
    </cfRule>
    <cfRule type="cellIs" dxfId="9115" priority="1757" stopIfTrue="1" operator="between">
      <formula>3000</formula>
      <formula>9000</formula>
    </cfRule>
    <cfRule type="cellIs" dxfId="9114" priority="1758" stopIfTrue="1" operator="greaterThanOrEqual">
      <formula>9000</formula>
    </cfRule>
  </conditionalFormatting>
  <conditionalFormatting sqref="P146">
    <cfRule type="cellIs" dxfId="9113" priority="1753" stopIfTrue="1" operator="lessThanOrEqual">
      <formula>3000</formula>
    </cfRule>
    <cfRule type="cellIs" dxfId="9112" priority="1754" stopIfTrue="1" operator="between">
      <formula>3000</formula>
      <formula>9000</formula>
    </cfRule>
    <cfRule type="cellIs" dxfId="9111" priority="1755" stopIfTrue="1" operator="greaterThanOrEqual">
      <formula>9000</formula>
    </cfRule>
  </conditionalFormatting>
  <conditionalFormatting sqref="Q146">
    <cfRule type="cellIs" dxfId="9110" priority="1750" stopIfTrue="1" operator="lessThanOrEqual">
      <formula>3000</formula>
    </cfRule>
    <cfRule type="cellIs" dxfId="9109" priority="1751" stopIfTrue="1" operator="between">
      <formula>3000</formula>
      <formula>9000</formula>
    </cfRule>
    <cfRule type="cellIs" dxfId="9108" priority="1752" stopIfTrue="1" operator="greaterThanOrEqual">
      <formula>9000</formula>
    </cfRule>
  </conditionalFormatting>
  <conditionalFormatting sqref="R146">
    <cfRule type="cellIs" dxfId="9107" priority="1747" stopIfTrue="1" operator="lessThanOrEqual">
      <formula>3000</formula>
    </cfRule>
    <cfRule type="cellIs" dxfId="9106" priority="1748" stopIfTrue="1" operator="between">
      <formula>3000</formula>
      <formula>9000</formula>
    </cfRule>
    <cfRule type="cellIs" dxfId="9105" priority="1749" stopIfTrue="1" operator="greaterThanOrEqual">
      <formula>9000</formula>
    </cfRule>
  </conditionalFormatting>
  <conditionalFormatting sqref="G266:H266">
    <cfRule type="cellIs" dxfId="9104" priority="1744" stopIfTrue="1" operator="lessThanOrEqual">
      <formula>3000</formula>
    </cfRule>
    <cfRule type="cellIs" dxfId="9103" priority="1745" stopIfTrue="1" operator="between">
      <formula>3000</formula>
      <formula>9000</formula>
    </cfRule>
    <cfRule type="cellIs" dxfId="9102" priority="1746" stopIfTrue="1" operator="greaterThanOrEqual">
      <formula>9000</formula>
    </cfRule>
  </conditionalFormatting>
  <conditionalFormatting sqref="J266">
    <cfRule type="cellIs" dxfId="9101" priority="1741" stopIfTrue="1" operator="lessThanOrEqual">
      <formula>3000</formula>
    </cfRule>
    <cfRule type="cellIs" dxfId="9100" priority="1742" stopIfTrue="1" operator="between">
      <formula>3000</formula>
      <formula>9000</formula>
    </cfRule>
    <cfRule type="cellIs" dxfId="9099" priority="1743" stopIfTrue="1" operator="greaterThanOrEqual">
      <formula>9000</formula>
    </cfRule>
  </conditionalFormatting>
  <conditionalFormatting sqref="K266">
    <cfRule type="cellIs" dxfId="9098" priority="1738" stopIfTrue="1" operator="lessThanOrEqual">
      <formula>3000</formula>
    </cfRule>
    <cfRule type="cellIs" dxfId="9097" priority="1739" stopIfTrue="1" operator="between">
      <formula>3000</formula>
      <formula>9000</formula>
    </cfRule>
    <cfRule type="cellIs" dxfId="9096" priority="1740" stopIfTrue="1" operator="greaterThanOrEqual">
      <formula>9000</formula>
    </cfRule>
  </conditionalFormatting>
  <conditionalFormatting sqref="L266">
    <cfRule type="cellIs" dxfId="9095" priority="1735" stopIfTrue="1" operator="lessThanOrEqual">
      <formula>3000</formula>
    </cfRule>
    <cfRule type="cellIs" dxfId="9094" priority="1736" stopIfTrue="1" operator="between">
      <formula>3000</formula>
      <formula>9000</formula>
    </cfRule>
    <cfRule type="cellIs" dxfId="9093" priority="1737" stopIfTrue="1" operator="greaterThanOrEqual">
      <formula>9000</formula>
    </cfRule>
  </conditionalFormatting>
  <conditionalFormatting sqref="M266">
    <cfRule type="cellIs" dxfId="9092" priority="1732" stopIfTrue="1" operator="lessThanOrEqual">
      <formula>3000</formula>
    </cfRule>
    <cfRule type="cellIs" dxfId="9091" priority="1733" stopIfTrue="1" operator="between">
      <formula>3000</formula>
      <formula>9000</formula>
    </cfRule>
    <cfRule type="cellIs" dxfId="9090" priority="1734" stopIfTrue="1" operator="greaterThanOrEqual">
      <formula>9000</formula>
    </cfRule>
  </conditionalFormatting>
  <conditionalFormatting sqref="S266">
    <cfRule type="cellIs" dxfId="9089" priority="1729" stopIfTrue="1" operator="lessThanOrEqual">
      <formula>3000</formula>
    </cfRule>
    <cfRule type="cellIs" dxfId="9088" priority="1730" stopIfTrue="1" operator="between">
      <formula>3000</formula>
      <formula>9000</formula>
    </cfRule>
    <cfRule type="cellIs" dxfId="9087" priority="1731" stopIfTrue="1" operator="greaterThanOrEqual">
      <formula>9000</formula>
    </cfRule>
  </conditionalFormatting>
  <conditionalFormatting sqref="E266:F266">
    <cfRule type="cellIs" dxfId="9086" priority="1726" stopIfTrue="1" operator="lessThanOrEqual">
      <formula>3000</formula>
    </cfRule>
    <cfRule type="cellIs" dxfId="9085" priority="1727" stopIfTrue="1" operator="between">
      <formula>3000</formula>
      <formula>9000</formula>
    </cfRule>
    <cfRule type="cellIs" dxfId="9084" priority="1728" stopIfTrue="1" operator="greaterThanOrEqual">
      <formula>9000</formula>
    </cfRule>
  </conditionalFormatting>
  <conditionalFormatting sqref="O266">
    <cfRule type="cellIs" dxfId="9083" priority="1723" stopIfTrue="1" operator="lessThanOrEqual">
      <formula>3000</formula>
    </cfRule>
    <cfRule type="cellIs" dxfId="9082" priority="1724" stopIfTrue="1" operator="between">
      <formula>3000</formula>
      <formula>9000</formula>
    </cfRule>
    <cfRule type="cellIs" dxfId="9081" priority="1725" stopIfTrue="1" operator="greaterThanOrEqual">
      <formula>9000</formula>
    </cfRule>
  </conditionalFormatting>
  <conditionalFormatting sqref="P266">
    <cfRule type="cellIs" dxfId="9080" priority="1720" stopIfTrue="1" operator="lessThanOrEqual">
      <formula>3000</formula>
    </cfRule>
    <cfRule type="cellIs" dxfId="9079" priority="1721" stopIfTrue="1" operator="between">
      <formula>3000</formula>
      <formula>9000</formula>
    </cfRule>
    <cfRule type="cellIs" dxfId="9078" priority="1722" stopIfTrue="1" operator="greaterThanOrEqual">
      <formula>9000</formula>
    </cfRule>
  </conditionalFormatting>
  <conditionalFormatting sqref="Q266">
    <cfRule type="cellIs" dxfId="9077" priority="1717" stopIfTrue="1" operator="lessThanOrEqual">
      <formula>3000</formula>
    </cfRule>
    <cfRule type="cellIs" dxfId="9076" priority="1718" stopIfTrue="1" operator="between">
      <formula>3000</formula>
      <formula>9000</formula>
    </cfRule>
    <cfRule type="cellIs" dxfId="9075" priority="1719" stopIfTrue="1" operator="greaterThanOrEqual">
      <formula>9000</formula>
    </cfRule>
  </conditionalFormatting>
  <conditionalFormatting sqref="R266">
    <cfRule type="cellIs" dxfId="9074" priority="1714" stopIfTrue="1" operator="lessThanOrEqual">
      <formula>3000</formula>
    </cfRule>
    <cfRule type="cellIs" dxfId="9073" priority="1715" stopIfTrue="1" operator="between">
      <formula>3000</formula>
      <formula>9000</formula>
    </cfRule>
    <cfRule type="cellIs" dxfId="9072" priority="1716" stopIfTrue="1" operator="greaterThanOrEqual">
      <formula>9000</formula>
    </cfRule>
  </conditionalFormatting>
  <conditionalFormatting sqref="G272:H272">
    <cfRule type="cellIs" dxfId="9071" priority="1711" stopIfTrue="1" operator="lessThanOrEqual">
      <formula>3000</formula>
    </cfRule>
    <cfRule type="cellIs" dxfId="9070" priority="1712" stopIfTrue="1" operator="between">
      <formula>3000</formula>
      <formula>9000</formula>
    </cfRule>
    <cfRule type="cellIs" dxfId="9069" priority="1713" stopIfTrue="1" operator="greaterThanOrEqual">
      <formula>9000</formula>
    </cfRule>
  </conditionalFormatting>
  <conditionalFormatting sqref="J272">
    <cfRule type="cellIs" dxfId="9068" priority="1708" stopIfTrue="1" operator="lessThanOrEqual">
      <formula>3000</formula>
    </cfRule>
    <cfRule type="cellIs" dxfId="9067" priority="1709" stopIfTrue="1" operator="between">
      <formula>3000</formula>
      <formula>9000</formula>
    </cfRule>
    <cfRule type="cellIs" dxfId="9066" priority="1710" stopIfTrue="1" operator="greaterThanOrEqual">
      <formula>9000</formula>
    </cfRule>
  </conditionalFormatting>
  <conditionalFormatting sqref="K272">
    <cfRule type="cellIs" dxfId="9065" priority="1705" stopIfTrue="1" operator="lessThanOrEqual">
      <formula>3000</formula>
    </cfRule>
    <cfRule type="cellIs" dxfId="9064" priority="1706" stopIfTrue="1" operator="between">
      <formula>3000</formula>
      <formula>9000</formula>
    </cfRule>
    <cfRule type="cellIs" dxfId="9063" priority="1707" stopIfTrue="1" operator="greaterThanOrEqual">
      <formula>9000</formula>
    </cfRule>
  </conditionalFormatting>
  <conditionalFormatting sqref="L272">
    <cfRule type="cellIs" dxfId="9062" priority="1702" stopIfTrue="1" operator="lessThanOrEqual">
      <formula>3000</formula>
    </cfRule>
    <cfRule type="cellIs" dxfId="9061" priority="1703" stopIfTrue="1" operator="between">
      <formula>3000</formula>
      <formula>9000</formula>
    </cfRule>
    <cfRule type="cellIs" dxfId="9060" priority="1704" stopIfTrue="1" operator="greaterThanOrEqual">
      <formula>9000</formula>
    </cfRule>
  </conditionalFormatting>
  <conditionalFormatting sqref="M272">
    <cfRule type="cellIs" dxfId="9059" priority="1699" stopIfTrue="1" operator="lessThanOrEqual">
      <formula>3000</formula>
    </cfRule>
    <cfRule type="cellIs" dxfId="9058" priority="1700" stopIfTrue="1" operator="between">
      <formula>3000</formula>
      <formula>9000</formula>
    </cfRule>
    <cfRule type="cellIs" dxfId="9057" priority="1701" stopIfTrue="1" operator="greaterThanOrEqual">
      <formula>9000</formula>
    </cfRule>
  </conditionalFormatting>
  <conditionalFormatting sqref="S272">
    <cfRule type="cellIs" dxfId="9056" priority="1696" stopIfTrue="1" operator="lessThanOrEqual">
      <formula>3000</formula>
    </cfRule>
    <cfRule type="cellIs" dxfId="9055" priority="1697" stopIfTrue="1" operator="between">
      <formula>3000</formula>
      <formula>9000</formula>
    </cfRule>
    <cfRule type="cellIs" dxfId="9054" priority="1698" stopIfTrue="1" operator="greaterThanOrEqual">
      <formula>9000</formula>
    </cfRule>
  </conditionalFormatting>
  <conditionalFormatting sqref="E272:F272">
    <cfRule type="cellIs" dxfId="9053" priority="1693" stopIfTrue="1" operator="lessThanOrEqual">
      <formula>3000</formula>
    </cfRule>
    <cfRule type="cellIs" dxfId="9052" priority="1694" stopIfTrue="1" operator="between">
      <formula>3000</formula>
      <formula>9000</formula>
    </cfRule>
    <cfRule type="cellIs" dxfId="9051" priority="1695" stopIfTrue="1" operator="greaterThanOrEqual">
      <formula>9000</formula>
    </cfRule>
  </conditionalFormatting>
  <conditionalFormatting sqref="O272">
    <cfRule type="cellIs" dxfId="9050" priority="1690" stopIfTrue="1" operator="lessThanOrEqual">
      <formula>3000</formula>
    </cfRule>
    <cfRule type="cellIs" dxfId="9049" priority="1691" stopIfTrue="1" operator="between">
      <formula>3000</formula>
      <formula>9000</formula>
    </cfRule>
    <cfRule type="cellIs" dxfId="9048" priority="1692" stopIfTrue="1" operator="greaterThanOrEqual">
      <formula>9000</formula>
    </cfRule>
  </conditionalFormatting>
  <conditionalFormatting sqref="P272">
    <cfRule type="cellIs" dxfId="9047" priority="1687" stopIfTrue="1" operator="lessThanOrEqual">
      <formula>3000</formula>
    </cfRule>
    <cfRule type="cellIs" dxfId="9046" priority="1688" stopIfTrue="1" operator="between">
      <formula>3000</formula>
      <formula>9000</formula>
    </cfRule>
    <cfRule type="cellIs" dxfId="9045" priority="1689" stopIfTrue="1" operator="greaterThanOrEqual">
      <formula>9000</formula>
    </cfRule>
  </conditionalFormatting>
  <conditionalFormatting sqref="Q272">
    <cfRule type="cellIs" dxfId="9044" priority="1684" stopIfTrue="1" operator="lessThanOrEqual">
      <formula>3000</formula>
    </cfRule>
    <cfRule type="cellIs" dxfId="9043" priority="1685" stopIfTrue="1" operator="between">
      <formula>3000</formula>
      <formula>9000</formula>
    </cfRule>
    <cfRule type="cellIs" dxfId="9042" priority="1686" stopIfTrue="1" operator="greaterThanOrEqual">
      <formula>9000</formula>
    </cfRule>
  </conditionalFormatting>
  <conditionalFormatting sqref="R272">
    <cfRule type="cellIs" dxfId="9041" priority="1681" stopIfTrue="1" operator="lessThanOrEqual">
      <formula>3000</formula>
    </cfRule>
    <cfRule type="cellIs" dxfId="9040" priority="1682" stopIfTrue="1" operator="between">
      <formula>3000</formula>
      <formula>9000</formula>
    </cfRule>
    <cfRule type="cellIs" dxfId="9039" priority="1683" stopIfTrue="1" operator="greaterThanOrEqual">
      <formula>9000</formula>
    </cfRule>
  </conditionalFormatting>
  <conditionalFormatting sqref="G278:H278">
    <cfRule type="cellIs" dxfId="9038" priority="1678" stopIfTrue="1" operator="lessThanOrEqual">
      <formula>3000</formula>
    </cfRule>
    <cfRule type="cellIs" dxfId="9037" priority="1679" stopIfTrue="1" operator="between">
      <formula>3000</formula>
      <formula>9000</formula>
    </cfRule>
    <cfRule type="cellIs" dxfId="9036" priority="1680" stopIfTrue="1" operator="greaterThanOrEqual">
      <formula>9000</formula>
    </cfRule>
  </conditionalFormatting>
  <conditionalFormatting sqref="J278">
    <cfRule type="cellIs" dxfId="9035" priority="1675" stopIfTrue="1" operator="lessThanOrEqual">
      <formula>3000</formula>
    </cfRule>
    <cfRule type="cellIs" dxfId="9034" priority="1676" stopIfTrue="1" operator="between">
      <formula>3000</formula>
      <formula>9000</formula>
    </cfRule>
    <cfRule type="cellIs" dxfId="9033" priority="1677" stopIfTrue="1" operator="greaterThanOrEqual">
      <formula>9000</formula>
    </cfRule>
  </conditionalFormatting>
  <conditionalFormatting sqref="K278">
    <cfRule type="cellIs" dxfId="9032" priority="1672" stopIfTrue="1" operator="lessThanOrEqual">
      <formula>3000</formula>
    </cfRule>
    <cfRule type="cellIs" dxfId="9031" priority="1673" stopIfTrue="1" operator="between">
      <formula>3000</formula>
      <formula>9000</formula>
    </cfRule>
    <cfRule type="cellIs" dxfId="9030" priority="1674" stopIfTrue="1" operator="greaterThanOrEqual">
      <formula>9000</formula>
    </cfRule>
  </conditionalFormatting>
  <conditionalFormatting sqref="L278">
    <cfRule type="cellIs" dxfId="9029" priority="1669" stopIfTrue="1" operator="lessThanOrEqual">
      <formula>3000</formula>
    </cfRule>
    <cfRule type="cellIs" dxfId="9028" priority="1670" stopIfTrue="1" operator="between">
      <formula>3000</formula>
      <formula>9000</formula>
    </cfRule>
    <cfRule type="cellIs" dxfId="9027" priority="1671" stopIfTrue="1" operator="greaterThanOrEqual">
      <formula>9000</formula>
    </cfRule>
  </conditionalFormatting>
  <conditionalFormatting sqref="M278">
    <cfRule type="cellIs" dxfId="9026" priority="1666" stopIfTrue="1" operator="lessThanOrEqual">
      <formula>3000</formula>
    </cfRule>
    <cfRule type="cellIs" dxfId="9025" priority="1667" stopIfTrue="1" operator="between">
      <formula>3000</formula>
      <formula>9000</formula>
    </cfRule>
    <cfRule type="cellIs" dxfId="9024" priority="1668" stopIfTrue="1" operator="greaterThanOrEqual">
      <formula>9000</formula>
    </cfRule>
  </conditionalFormatting>
  <conditionalFormatting sqref="S278">
    <cfRule type="cellIs" dxfId="9023" priority="1663" stopIfTrue="1" operator="lessThanOrEqual">
      <formula>3000</formula>
    </cfRule>
    <cfRule type="cellIs" dxfId="9022" priority="1664" stopIfTrue="1" operator="between">
      <formula>3000</formula>
      <formula>9000</formula>
    </cfRule>
    <cfRule type="cellIs" dxfId="9021" priority="1665" stopIfTrue="1" operator="greaterThanOrEqual">
      <formula>9000</formula>
    </cfRule>
  </conditionalFormatting>
  <conditionalFormatting sqref="E278:F278">
    <cfRule type="cellIs" dxfId="9020" priority="1660" stopIfTrue="1" operator="lessThanOrEqual">
      <formula>3000</formula>
    </cfRule>
    <cfRule type="cellIs" dxfId="9019" priority="1661" stopIfTrue="1" operator="between">
      <formula>3000</formula>
      <formula>9000</formula>
    </cfRule>
    <cfRule type="cellIs" dxfId="9018" priority="1662" stopIfTrue="1" operator="greaterThanOrEqual">
      <formula>9000</formula>
    </cfRule>
  </conditionalFormatting>
  <conditionalFormatting sqref="O278">
    <cfRule type="cellIs" dxfId="9017" priority="1657" stopIfTrue="1" operator="lessThanOrEqual">
      <formula>3000</formula>
    </cfRule>
    <cfRule type="cellIs" dxfId="9016" priority="1658" stopIfTrue="1" operator="between">
      <formula>3000</formula>
      <formula>9000</formula>
    </cfRule>
    <cfRule type="cellIs" dxfId="9015" priority="1659" stopIfTrue="1" operator="greaterThanOrEqual">
      <formula>9000</formula>
    </cfRule>
  </conditionalFormatting>
  <conditionalFormatting sqref="P278">
    <cfRule type="cellIs" dxfId="9014" priority="1654" stopIfTrue="1" operator="lessThanOrEqual">
      <formula>3000</formula>
    </cfRule>
    <cfRule type="cellIs" dxfId="9013" priority="1655" stopIfTrue="1" operator="between">
      <formula>3000</formula>
      <formula>9000</formula>
    </cfRule>
    <cfRule type="cellIs" dxfId="9012" priority="1656" stopIfTrue="1" operator="greaterThanOrEqual">
      <formula>9000</formula>
    </cfRule>
  </conditionalFormatting>
  <conditionalFormatting sqref="Q278">
    <cfRule type="cellIs" dxfId="9011" priority="1651" stopIfTrue="1" operator="lessThanOrEqual">
      <formula>3000</formula>
    </cfRule>
    <cfRule type="cellIs" dxfId="9010" priority="1652" stopIfTrue="1" operator="between">
      <formula>3000</formula>
      <formula>9000</formula>
    </cfRule>
    <cfRule type="cellIs" dxfId="9009" priority="1653" stopIfTrue="1" operator="greaterThanOrEqual">
      <formula>9000</formula>
    </cfRule>
  </conditionalFormatting>
  <conditionalFormatting sqref="R278">
    <cfRule type="cellIs" dxfId="9008" priority="1648" stopIfTrue="1" operator="lessThanOrEqual">
      <formula>3000</formula>
    </cfRule>
    <cfRule type="cellIs" dxfId="9007" priority="1649" stopIfTrue="1" operator="between">
      <formula>3000</formula>
      <formula>9000</formula>
    </cfRule>
    <cfRule type="cellIs" dxfId="9006" priority="1650" stopIfTrue="1" operator="greaterThanOrEqual">
      <formula>9000</formula>
    </cfRule>
  </conditionalFormatting>
  <conditionalFormatting sqref="G284:H284">
    <cfRule type="cellIs" dxfId="9005" priority="1645" stopIfTrue="1" operator="lessThanOrEqual">
      <formula>3000</formula>
    </cfRule>
    <cfRule type="cellIs" dxfId="9004" priority="1646" stopIfTrue="1" operator="between">
      <formula>3000</formula>
      <formula>9000</formula>
    </cfRule>
    <cfRule type="cellIs" dxfId="9003" priority="1647" stopIfTrue="1" operator="greaterThanOrEqual">
      <formula>9000</formula>
    </cfRule>
  </conditionalFormatting>
  <conditionalFormatting sqref="J284">
    <cfRule type="cellIs" dxfId="9002" priority="1642" stopIfTrue="1" operator="lessThanOrEqual">
      <formula>3000</formula>
    </cfRule>
    <cfRule type="cellIs" dxfId="9001" priority="1643" stopIfTrue="1" operator="between">
      <formula>3000</formula>
      <formula>9000</formula>
    </cfRule>
    <cfRule type="cellIs" dxfId="9000" priority="1644" stopIfTrue="1" operator="greaterThanOrEqual">
      <formula>9000</formula>
    </cfRule>
  </conditionalFormatting>
  <conditionalFormatting sqref="K284">
    <cfRule type="cellIs" dxfId="8999" priority="1639" stopIfTrue="1" operator="lessThanOrEqual">
      <formula>3000</formula>
    </cfRule>
    <cfRule type="cellIs" dxfId="8998" priority="1640" stopIfTrue="1" operator="between">
      <formula>3000</formula>
      <formula>9000</formula>
    </cfRule>
    <cfRule type="cellIs" dxfId="8997" priority="1641" stopIfTrue="1" operator="greaterThanOrEqual">
      <formula>9000</formula>
    </cfRule>
  </conditionalFormatting>
  <conditionalFormatting sqref="L284">
    <cfRule type="cellIs" dxfId="8996" priority="1636" stopIfTrue="1" operator="lessThanOrEqual">
      <formula>3000</formula>
    </cfRule>
    <cfRule type="cellIs" dxfId="8995" priority="1637" stopIfTrue="1" operator="between">
      <formula>3000</formula>
      <formula>9000</formula>
    </cfRule>
    <cfRule type="cellIs" dxfId="8994" priority="1638" stopIfTrue="1" operator="greaterThanOrEqual">
      <formula>9000</formula>
    </cfRule>
  </conditionalFormatting>
  <conditionalFormatting sqref="M284">
    <cfRule type="cellIs" dxfId="8993" priority="1633" stopIfTrue="1" operator="lessThanOrEqual">
      <formula>3000</formula>
    </cfRule>
    <cfRule type="cellIs" dxfId="8992" priority="1634" stopIfTrue="1" operator="between">
      <formula>3000</formula>
      <formula>9000</formula>
    </cfRule>
    <cfRule type="cellIs" dxfId="8991" priority="1635" stopIfTrue="1" operator="greaterThanOrEqual">
      <formula>9000</formula>
    </cfRule>
  </conditionalFormatting>
  <conditionalFormatting sqref="S284">
    <cfRule type="cellIs" dxfId="8990" priority="1630" stopIfTrue="1" operator="lessThanOrEqual">
      <formula>3000</formula>
    </cfRule>
    <cfRule type="cellIs" dxfId="8989" priority="1631" stopIfTrue="1" operator="between">
      <formula>3000</formula>
      <formula>9000</formula>
    </cfRule>
    <cfRule type="cellIs" dxfId="8988" priority="1632" stopIfTrue="1" operator="greaterThanOrEqual">
      <formula>9000</formula>
    </cfRule>
  </conditionalFormatting>
  <conditionalFormatting sqref="E284:F284">
    <cfRule type="cellIs" dxfId="8987" priority="1627" stopIfTrue="1" operator="lessThanOrEqual">
      <formula>3000</formula>
    </cfRule>
    <cfRule type="cellIs" dxfId="8986" priority="1628" stopIfTrue="1" operator="between">
      <formula>3000</formula>
      <formula>9000</formula>
    </cfRule>
    <cfRule type="cellIs" dxfId="8985" priority="1629" stopIfTrue="1" operator="greaterThanOrEqual">
      <formula>9000</formula>
    </cfRule>
  </conditionalFormatting>
  <conditionalFormatting sqref="O284">
    <cfRule type="cellIs" dxfId="8984" priority="1624" stopIfTrue="1" operator="lessThanOrEqual">
      <formula>3000</formula>
    </cfRule>
    <cfRule type="cellIs" dxfId="8983" priority="1625" stopIfTrue="1" operator="between">
      <formula>3000</formula>
      <formula>9000</formula>
    </cfRule>
    <cfRule type="cellIs" dxfId="8982" priority="1626" stopIfTrue="1" operator="greaterThanOrEqual">
      <formula>9000</formula>
    </cfRule>
  </conditionalFormatting>
  <conditionalFormatting sqref="P284">
    <cfRule type="cellIs" dxfId="8981" priority="1621" stopIfTrue="1" operator="lessThanOrEqual">
      <formula>3000</formula>
    </cfRule>
    <cfRule type="cellIs" dxfId="8980" priority="1622" stopIfTrue="1" operator="between">
      <formula>3000</formula>
      <formula>9000</formula>
    </cfRule>
    <cfRule type="cellIs" dxfId="8979" priority="1623" stopIfTrue="1" operator="greaterThanOrEqual">
      <formula>9000</formula>
    </cfRule>
  </conditionalFormatting>
  <conditionalFormatting sqref="Q284">
    <cfRule type="cellIs" dxfId="8978" priority="1618" stopIfTrue="1" operator="lessThanOrEqual">
      <formula>3000</formula>
    </cfRule>
    <cfRule type="cellIs" dxfId="8977" priority="1619" stopIfTrue="1" operator="between">
      <formula>3000</formula>
      <formula>9000</formula>
    </cfRule>
    <cfRule type="cellIs" dxfId="8976" priority="1620" stopIfTrue="1" operator="greaterThanOrEqual">
      <formula>9000</formula>
    </cfRule>
  </conditionalFormatting>
  <conditionalFormatting sqref="R284">
    <cfRule type="cellIs" dxfId="8975" priority="1615" stopIfTrue="1" operator="lessThanOrEqual">
      <formula>3000</formula>
    </cfRule>
    <cfRule type="cellIs" dxfId="8974" priority="1616" stopIfTrue="1" operator="between">
      <formula>3000</formula>
      <formula>9000</formula>
    </cfRule>
    <cfRule type="cellIs" dxfId="8973" priority="1617" stopIfTrue="1" operator="greaterThanOrEqual">
      <formula>9000</formula>
    </cfRule>
  </conditionalFormatting>
  <conditionalFormatting sqref="G290:H290">
    <cfRule type="cellIs" dxfId="8972" priority="1612" stopIfTrue="1" operator="lessThanOrEqual">
      <formula>3000</formula>
    </cfRule>
    <cfRule type="cellIs" dxfId="8971" priority="1613" stopIfTrue="1" operator="between">
      <formula>3000</formula>
      <formula>9000</formula>
    </cfRule>
    <cfRule type="cellIs" dxfId="8970" priority="1614" stopIfTrue="1" operator="greaterThanOrEqual">
      <formula>9000</formula>
    </cfRule>
  </conditionalFormatting>
  <conditionalFormatting sqref="J290">
    <cfRule type="cellIs" dxfId="8969" priority="1609" stopIfTrue="1" operator="lessThanOrEqual">
      <formula>3000</formula>
    </cfRule>
    <cfRule type="cellIs" dxfId="8968" priority="1610" stopIfTrue="1" operator="between">
      <formula>3000</formula>
      <formula>9000</formula>
    </cfRule>
    <cfRule type="cellIs" dxfId="8967" priority="1611" stopIfTrue="1" operator="greaterThanOrEqual">
      <formula>9000</formula>
    </cfRule>
  </conditionalFormatting>
  <conditionalFormatting sqref="K290">
    <cfRule type="cellIs" dxfId="8966" priority="1606" stopIfTrue="1" operator="lessThanOrEqual">
      <formula>3000</formula>
    </cfRule>
    <cfRule type="cellIs" dxfId="8965" priority="1607" stopIfTrue="1" operator="between">
      <formula>3000</formula>
      <formula>9000</formula>
    </cfRule>
    <cfRule type="cellIs" dxfId="8964" priority="1608" stopIfTrue="1" operator="greaterThanOrEqual">
      <formula>9000</formula>
    </cfRule>
  </conditionalFormatting>
  <conditionalFormatting sqref="L290">
    <cfRule type="cellIs" dxfId="8963" priority="1603" stopIfTrue="1" operator="lessThanOrEqual">
      <formula>3000</formula>
    </cfRule>
    <cfRule type="cellIs" dxfId="8962" priority="1604" stopIfTrue="1" operator="between">
      <formula>3000</formula>
      <formula>9000</formula>
    </cfRule>
    <cfRule type="cellIs" dxfId="8961" priority="1605" stopIfTrue="1" operator="greaterThanOrEqual">
      <formula>9000</formula>
    </cfRule>
  </conditionalFormatting>
  <conditionalFormatting sqref="M290">
    <cfRule type="cellIs" dxfId="8960" priority="1600" stopIfTrue="1" operator="lessThanOrEqual">
      <formula>3000</formula>
    </cfRule>
    <cfRule type="cellIs" dxfId="8959" priority="1601" stopIfTrue="1" operator="between">
      <formula>3000</formula>
      <formula>9000</formula>
    </cfRule>
    <cfRule type="cellIs" dxfId="8958" priority="1602" stopIfTrue="1" operator="greaterThanOrEqual">
      <formula>9000</formula>
    </cfRule>
  </conditionalFormatting>
  <conditionalFormatting sqref="S290">
    <cfRule type="cellIs" dxfId="8957" priority="1597" stopIfTrue="1" operator="lessThanOrEqual">
      <formula>3000</formula>
    </cfRule>
    <cfRule type="cellIs" dxfId="8956" priority="1598" stopIfTrue="1" operator="between">
      <formula>3000</formula>
      <formula>9000</formula>
    </cfRule>
    <cfRule type="cellIs" dxfId="8955" priority="1599" stopIfTrue="1" operator="greaterThanOrEqual">
      <formula>9000</formula>
    </cfRule>
  </conditionalFormatting>
  <conditionalFormatting sqref="E290:F290">
    <cfRule type="cellIs" dxfId="8954" priority="1594" stopIfTrue="1" operator="lessThanOrEqual">
      <formula>3000</formula>
    </cfRule>
    <cfRule type="cellIs" dxfId="8953" priority="1595" stopIfTrue="1" operator="between">
      <formula>3000</formula>
      <formula>9000</formula>
    </cfRule>
    <cfRule type="cellIs" dxfId="8952" priority="1596" stopIfTrue="1" operator="greaterThanOrEqual">
      <formula>9000</formula>
    </cfRule>
  </conditionalFormatting>
  <conditionalFormatting sqref="O290">
    <cfRule type="cellIs" dxfId="8951" priority="1591" stopIfTrue="1" operator="lessThanOrEqual">
      <formula>3000</formula>
    </cfRule>
    <cfRule type="cellIs" dxfId="8950" priority="1592" stopIfTrue="1" operator="between">
      <formula>3000</formula>
      <formula>9000</formula>
    </cfRule>
    <cfRule type="cellIs" dxfId="8949" priority="1593" stopIfTrue="1" operator="greaterThanOrEqual">
      <formula>9000</formula>
    </cfRule>
  </conditionalFormatting>
  <conditionalFormatting sqref="P290">
    <cfRule type="cellIs" dxfId="8948" priority="1588" stopIfTrue="1" operator="lessThanOrEqual">
      <formula>3000</formula>
    </cfRule>
    <cfRule type="cellIs" dxfId="8947" priority="1589" stopIfTrue="1" operator="between">
      <formula>3000</formula>
      <formula>9000</formula>
    </cfRule>
    <cfRule type="cellIs" dxfId="8946" priority="1590" stopIfTrue="1" operator="greaterThanOrEqual">
      <formula>9000</formula>
    </cfRule>
  </conditionalFormatting>
  <conditionalFormatting sqref="Q290">
    <cfRule type="cellIs" dxfId="8945" priority="1585" stopIfTrue="1" operator="lessThanOrEqual">
      <formula>3000</formula>
    </cfRule>
    <cfRule type="cellIs" dxfId="8944" priority="1586" stopIfTrue="1" operator="between">
      <formula>3000</formula>
      <formula>9000</formula>
    </cfRule>
    <cfRule type="cellIs" dxfId="8943" priority="1587" stopIfTrue="1" operator="greaterThanOrEqual">
      <formula>9000</formula>
    </cfRule>
  </conditionalFormatting>
  <conditionalFormatting sqref="R290">
    <cfRule type="cellIs" dxfId="8942" priority="1582" stopIfTrue="1" operator="lessThanOrEqual">
      <formula>3000</formula>
    </cfRule>
    <cfRule type="cellIs" dxfId="8941" priority="1583" stopIfTrue="1" operator="between">
      <formula>3000</formula>
      <formula>9000</formula>
    </cfRule>
    <cfRule type="cellIs" dxfId="8940" priority="1584" stopIfTrue="1" operator="greaterThanOrEqual">
      <formula>9000</formula>
    </cfRule>
  </conditionalFormatting>
  <conditionalFormatting sqref="AA8">
    <cfRule type="cellIs" dxfId="8939" priority="1579" stopIfTrue="1" operator="lessThanOrEqual">
      <formula>3000</formula>
    </cfRule>
    <cfRule type="cellIs" dxfId="8938" priority="1580" stopIfTrue="1" operator="between">
      <formula>3000</formula>
      <formula>9000</formula>
    </cfRule>
    <cfRule type="cellIs" dxfId="8937" priority="1581" stopIfTrue="1" operator="greaterThanOrEqual">
      <formula>9000</formula>
    </cfRule>
  </conditionalFormatting>
  <conditionalFormatting sqref="AB8">
    <cfRule type="cellIs" dxfId="8936" priority="1576" stopIfTrue="1" operator="lessThanOrEqual">
      <formula>3000</formula>
    </cfRule>
    <cfRule type="cellIs" dxfId="8935" priority="1577" stopIfTrue="1" operator="between">
      <formula>3000</formula>
      <formula>9000</formula>
    </cfRule>
    <cfRule type="cellIs" dxfId="8934" priority="1578" stopIfTrue="1" operator="greaterThanOrEqual">
      <formula>9000</formula>
    </cfRule>
  </conditionalFormatting>
  <conditionalFormatting sqref="AC8">
    <cfRule type="cellIs" dxfId="8933" priority="1573" stopIfTrue="1" operator="lessThanOrEqual">
      <formula>3000</formula>
    </cfRule>
    <cfRule type="cellIs" dxfId="8932" priority="1574" stopIfTrue="1" operator="between">
      <formula>3000</formula>
      <formula>9000</formula>
    </cfRule>
    <cfRule type="cellIs" dxfId="8931" priority="1575" stopIfTrue="1" operator="greaterThanOrEqual">
      <formula>9000</formula>
    </cfRule>
  </conditionalFormatting>
  <conditionalFormatting sqref="AD8">
    <cfRule type="cellIs" dxfId="8930" priority="1570" stopIfTrue="1" operator="lessThanOrEqual">
      <formula>3000</formula>
    </cfRule>
    <cfRule type="cellIs" dxfId="8929" priority="1571" stopIfTrue="1" operator="between">
      <formula>3000</formula>
      <formula>9000</formula>
    </cfRule>
    <cfRule type="cellIs" dxfId="8928" priority="1572" stopIfTrue="1" operator="greaterThanOrEqual">
      <formula>9000</formula>
    </cfRule>
  </conditionalFormatting>
  <conditionalFormatting sqref="AJ8">
    <cfRule type="cellIs" dxfId="8927" priority="1567" stopIfTrue="1" operator="lessThanOrEqual">
      <formula>3000</formula>
    </cfRule>
    <cfRule type="cellIs" dxfId="8926" priority="1568" stopIfTrue="1" operator="between">
      <formula>3000</formula>
      <formula>9000</formula>
    </cfRule>
    <cfRule type="cellIs" dxfId="8925" priority="1569" stopIfTrue="1" operator="greaterThanOrEqual">
      <formula>9000</formula>
    </cfRule>
  </conditionalFormatting>
  <conditionalFormatting sqref="V80:W80">
    <cfRule type="cellIs" dxfId="8924" priority="1564" stopIfTrue="1" operator="lessThanOrEqual">
      <formula>3000</formula>
    </cfRule>
    <cfRule type="cellIs" dxfId="8923" priority="1565" stopIfTrue="1" operator="between">
      <formula>3000</formula>
      <formula>9000</formula>
    </cfRule>
    <cfRule type="cellIs" dxfId="8922" priority="1566" stopIfTrue="1" operator="greaterThanOrEqual">
      <formula>9000</formula>
    </cfRule>
  </conditionalFormatting>
  <conditionalFormatting sqref="AF68">
    <cfRule type="cellIs" dxfId="8921" priority="1561" stopIfTrue="1" operator="lessThanOrEqual">
      <formula>3000</formula>
    </cfRule>
    <cfRule type="cellIs" dxfId="8920" priority="1562" stopIfTrue="1" operator="between">
      <formula>3000</formula>
      <formula>9000</formula>
    </cfRule>
    <cfRule type="cellIs" dxfId="8919" priority="1563" stopIfTrue="1" operator="greaterThanOrEqual">
      <formula>9000</formula>
    </cfRule>
  </conditionalFormatting>
  <conditionalFormatting sqref="AG56">
    <cfRule type="cellIs" dxfId="8918" priority="1558" stopIfTrue="1" operator="lessThanOrEqual">
      <formula>3000</formula>
    </cfRule>
    <cfRule type="cellIs" dxfId="8917" priority="1559" stopIfTrue="1" operator="between">
      <formula>3000</formula>
      <formula>9000</formula>
    </cfRule>
    <cfRule type="cellIs" dxfId="8916" priority="1560" stopIfTrue="1" operator="greaterThanOrEqual">
      <formula>9000</formula>
    </cfRule>
  </conditionalFormatting>
  <conditionalFormatting sqref="AH50">
    <cfRule type="cellIs" dxfId="8915" priority="1555" stopIfTrue="1" operator="lessThanOrEqual">
      <formula>3000</formula>
    </cfRule>
    <cfRule type="cellIs" dxfId="8914" priority="1556" stopIfTrue="1" operator="between">
      <formula>3000</formula>
      <formula>9000</formula>
    </cfRule>
    <cfRule type="cellIs" dxfId="8913" priority="1557" stopIfTrue="1" operator="greaterThanOrEqual">
      <formula>9000</formula>
    </cfRule>
  </conditionalFormatting>
  <conditionalFormatting sqref="AI38">
    <cfRule type="cellIs" dxfId="8912" priority="1552" stopIfTrue="1" operator="lessThanOrEqual">
      <formula>3000</formula>
    </cfRule>
    <cfRule type="cellIs" dxfId="8911" priority="1553" stopIfTrue="1" operator="between">
      <formula>3000</formula>
      <formula>9000</formula>
    </cfRule>
    <cfRule type="cellIs" dxfId="8910" priority="1554" stopIfTrue="1" operator="greaterThanOrEqual">
      <formula>9000</formula>
    </cfRule>
  </conditionalFormatting>
  <conditionalFormatting sqref="X26:Y26">
    <cfRule type="cellIs" dxfId="8909" priority="1549" stopIfTrue="1" operator="lessThanOrEqual">
      <formula>3000</formula>
    </cfRule>
    <cfRule type="cellIs" dxfId="8908" priority="1550" stopIfTrue="1" operator="between">
      <formula>3000</formula>
      <formula>9000</formula>
    </cfRule>
    <cfRule type="cellIs" dxfId="8907" priority="1551" stopIfTrue="1" operator="greaterThanOrEqual">
      <formula>9000</formula>
    </cfRule>
  </conditionalFormatting>
  <conditionalFormatting sqref="AC20">
    <cfRule type="cellIs" dxfId="8906" priority="1546" stopIfTrue="1" operator="lessThanOrEqual">
      <formula>3000</formula>
    </cfRule>
    <cfRule type="cellIs" dxfId="8905" priority="1547" stopIfTrue="1" operator="between">
      <formula>3000</formula>
      <formula>9000</formula>
    </cfRule>
    <cfRule type="cellIs" dxfId="8904" priority="1548" stopIfTrue="1" operator="greaterThanOrEqual">
      <formula>9000</formula>
    </cfRule>
  </conditionalFormatting>
  <conditionalFormatting sqref="AD14">
    <cfRule type="cellIs" dxfId="8903" priority="1543" stopIfTrue="1" operator="lessThanOrEqual">
      <formula>3000</formula>
    </cfRule>
    <cfRule type="cellIs" dxfId="8902" priority="1544" stopIfTrue="1" operator="between">
      <formula>3000</formula>
      <formula>9000</formula>
    </cfRule>
    <cfRule type="cellIs" dxfId="8901" priority="1545" stopIfTrue="1" operator="greaterThanOrEqual">
      <formula>9000</formula>
    </cfRule>
  </conditionalFormatting>
  <conditionalFormatting sqref="AF128">
    <cfRule type="cellIs" dxfId="8900" priority="1540" stopIfTrue="1" operator="lessThanOrEqual">
      <formula>3000</formula>
    </cfRule>
    <cfRule type="cellIs" dxfId="8899" priority="1541" stopIfTrue="1" operator="between">
      <formula>3000</formula>
      <formula>9000</formula>
    </cfRule>
    <cfRule type="cellIs" dxfId="8898" priority="1542" stopIfTrue="1" operator="greaterThanOrEqual">
      <formula>9000</formula>
    </cfRule>
  </conditionalFormatting>
  <conditionalFormatting sqref="AG128">
    <cfRule type="cellIs" dxfId="8897" priority="1537" stopIfTrue="1" operator="lessThanOrEqual">
      <formula>3000</formula>
    </cfRule>
    <cfRule type="cellIs" dxfId="8896" priority="1538" stopIfTrue="1" operator="between">
      <formula>3000</formula>
      <formula>9000</formula>
    </cfRule>
    <cfRule type="cellIs" dxfId="8895" priority="1539" stopIfTrue="1" operator="greaterThanOrEqual">
      <formula>9000</formula>
    </cfRule>
  </conditionalFormatting>
  <conditionalFormatting sqref="AH128">
    <cfRule type="cellIs" dxfId="8894" priority="1534" stopIfTrue="1" operator="lessThanOrEqual">
      <formula>3000</formula>
    </cfRule>
    <cfRule type="cellIs" dxfId="8893" priority="1535" stopIfTrue="1" operator="between">
      <formula>3000</formula>
      <formula>9000</formula>
    </cfRule>
    <cfRule type="cellIs" dxfId="8892" priority="1536" stopIfTrue="1" operator="greaterThanOrEqual">
      <formula>9000</formula>
    </cfRule>
  </conditionalFormatting>
  <conditionalFormatting sqref="AI128">
    <cfRule type="cellIs" dxfId="8891" priority="1531" stopIfTrue="1" operator="lessThanOrEqual">
      <formula>3000</formula>
    </cfRule>
    <cfRule type="cellIs" dxfId="8890" priority="1532" stopIfTrue="1" operator="between">
      <formula>3000</formula>
      <formula>9000</formula>
    </cfRule>
    <cfRule type="cellIs" dxfId="8889" priority="1533" stopIfTrue="1" operator="greaterThanOrEqual">
      <formula>9000</formula>
    </cfRule>
  </conditionalFormatting>
  <conditionalFormatting sqref="X134:Y134">
    <cfRule type="cellIs" dxfId="8888" priority="1528" stopIfTrue="1" operator="lessThanOrEqual">
      <formula>3000</formula>
    </cfRule>
    <cfRule type="cellIs" dxfId="8887" priority="1529" stopIfTrue="1" operator="between">
      <formula>3000</formula>
      <formula>9000</formula>
    </cfRule>
    <cfRule type="cellIs" dxfId="8886" priority="1530" stopIfTrue="1" operator="greaterThanOrEqual">
      <formula>9000</formula>
    </cfRule>
  </conditionalFormatting>
  <conditionalFormatting sqref="AA134">
    <cfRule type="cellIs" dxfId="8885" priority="1525" stopIfTrue="1" operator="lessThanOrEqual">
      <formula>3000</formula>
    </cfRule>
    <cfRule type="cellIs" dxfId="8884" priority="1526" stopIfTrue="1" operator="between">
      <formula>3000</formula>
      <formula>9000</formula>
    </cfRule>
    <cfRule type="cellIs" dxfId="8883" priority="1527" stopIfTrue="1" operator="greaterThanOrEqual">
      <formula>9000</formula>
    </cfRule>
  </conditionalFormatting>
  <conditionalFormatting sqref="AB134">
    <cfRule type="cellIs" dxfId="8882" priority="1522" stopIfTrue="1" operator="lessThanOrEqual">
      <formula>3000</formula>
    </cfRule>
    <cfRule type="cellIs" dxfId="8881" priority="1523" stopIfTrue="1" operator="between">
      <formula>3000</formula>
      <formula>9000</formula>
    </cfRule>
    <cfRule type="cellIs" dxfId="8880" priority="1524" stopIfTrue="1" operator="greaterThanOrEqual">
      <formula>9000</formula>
    </cfRule>
  </conditionalFormatting>
  <conditionalFormatting sqref="AC134">
    <cfRule type="cellIs" dxfId="8879" priority="1519" stopIfTrue="1" operator="lessThanOrEqual">
      <formula>3000</formula>
    </cfRule>
    <cfRule type="cellIs" dxfId="8878" priority="1520" stopIfTrue="1" operator="between">
      <formula>3000</formula>
      <formula>9000</formula>
    </cfRule>
    <cfRule type="cellIs" dxfId="8877" priority="1521" stopIfTrue="1" operator="greaterThanOrEqual">
      <formula>9000</formula>
    </cfRule>
  </conditionalFormatting>
  <conditionalFormatting sqref="AD134">
    <cfRule type="cellIs" dxfId="8876" priority="1516" stopIfTrue="1" operator="lessThanOrEqual">
      <formula>3000</formula>
    </cfRule>
    <cfRule type="cellIs" dxfId="8875" priority="1517" stopIfTrue="1" operator="between">
      <formula>3000</formula>
      <formula>9000</formula>
    </cfRule>
    <cfRule type="cellIs" dxfId="8874" priority="1518" stopIfTrue="1" operator="greaterThanOrEqual">
      <formula>9000</formula>
    </cfRule>
  </conditionalFormatting>
  <conditionalFormatting sqref="AJ134">
    <cfRule type="cellIs" dxfId="8873" priority="1513" stopIfTrue="1" operator="lessThanOrEqual">
      <formula>3000</formula>
    </cfRule>
    <cfRule type="cellIs" dxfId="8872" priority="1514" stopIfTrue="1" operator="between">
      <formula>3000</formula>
      <formula>9000</formula>
    </cfRule>
    <cfRule type="cellIs" dxfId="8871" priority="1515" stopIfTrue="1" operator="greaterThanOrEqual">
      <formula>9000</formula>
    </cfRule>
  </conditionalFormatting>
  <conditionalFormatting sqref="V134:W134">
    <cfRule type="cellIs" dxfId="8870" priority="1510" stopIfTrue="1" operator="lessThanOrEqual">
      <formula>3000</formula>
    </cfRule>
    <cfRule type="cellIs" dxfId="8869" priority="1511" stopIfTrue="1" operator="between">
      <formula>3000</formula>
      <formula>9000</formula>
    </cfRule>
    <cfRule type="cellIs" dxfId="8868" priority="1512" stopIfTrue="1" operator="greaterThanOrEqual">
      <formula>9000</formula>
    </cfRule>
  </conditionalFormatting>
  <conditionalFormatting sqref="AF134">
    <cfRule type="cellIs" dxfId="8867" priority="1507" stopIfTrue="1" operator="lessThanOrEqual">
      <formula>3000</formula>
    </cfRule>
    <cfRule type="cellIs" dxfId="8866" priority="1508" stopIfTrue="1" operator="between">
      <formula>3000</formula>
      <formula>9000</formula>
    </cfRule>
    <cfRule type="cellIs" dxfId="8865" priority="1509" stopIfTrue="1" operator="greaterThanOrEqual">
      <formula>9000</formula>
    </cfRule>
  </conditionalFormatting>
  <conditionalFormatting sqref="AG134">
    <cfRule type="cellIs" dxfId="8864" priority="1504" stopIfTrue="1" operator="lessThanOrEqual">
      <formula>3000</formula>
    </cfRule>
    <cfRule type="cellIs" dxfId="8863" priority="1505" stopIfTrue="1" operator="between">
      <formula>3000</formula>
      <formula>9000</formula>
    </cfRule>
    <cfRule type="cellIs" dxfId="8862" priority="1506" stopIfTrue="1" operator="greaterThanOrEqual">
      <formula>9000</formula>
    </cfRule>
  </conditionalFormatting>
  <conditionalFormatting sqref="AH134">
    <cfRule type="cellIs" dxfId="8861" priority="1501" stopIfTrue="1" operator="lessThanOrEqual">
      <formula>3000</formula>
    </cfRule>
    <cfRule type="cellIs" dxfId="8860" priority="1502" stopIfTrue="1" operator="between">
      <formula>3000</formula>
      <formula>9000</formula>
    </cfRule>
    <cfRule type="cellIs" dxfId="8859" priority="1503" stopIfTrue="1" operator="greaterThanOrEqual">
      <formula>9000</formula>
    </cfRule>
  </conditionalFormatting>
  <conditionalFormatting sqref="AI134">
    <cfRule type="cellIs" dxfId="8858" priority="1498" stopIfTrue="1" operator="lessThanOrEqual">
      <formula>3000</formula>
    </cfRule>
    <cfRule type="cellIs" dxfId="8857" priority="1499" stopIfTrue="1" operator="between">
      <formula>3000</formula>
      <formula>9000</formula>
    </cfRule>
    <cfRule type="cellIs" dxfId="8856" priority="1500" stopIfTrue="1" operator="greaterThanOrEqual">
      <formula>9000</formula>
    </cfRule>
  </conditionalFormatting>
  <conditionalFormatting sqref="X140:Y140">
    <cfRule type="cellIs" dxfId="8855" priority="1495" stopIfTrue="1" operator="lessThanOrEqual">
      <formula>3000</formula>
    </cfRule>
    <cfRule type="cellIs" dxfId="8854" priority="1496" stopIfTrue="1" operator="between">
      <formula>3000</formula>
      <formula>9000</formula>
    </cfRule>
    <cfRule type="cellIs" dxfId="8853" priority="1497" stopIfTrue="1" operator="greaterThanOrEqual">
      <formula>9000</formula>
    </cfRule>
  </conditionalFormatting>
  <conditionalFormatting sqref="AA140">
    <cfRule type="cellIs" dxfId="8852" priority="1492" stopIfTrue="1" operator="lessThanOrEqual">
      <formula>3000</formula>
    </cfRule>
    <cfRule type="cellIs" dxfId="8851" priority="1493" stopIfTrue="1" operator="between">
      <formula>3000</formula>
      <formula>9000</formula>
    </cfRule>
    <cfRule type="cellIs" dxfId="8850" priority="1494" stopIfTrue="1" operator="greaterThanOrEqual">
      <formula>9000</formula>
    </cfRule>
  </conditionalFormatting>
  <conditionalFormatting sqref="AB140">
    <cfRule type="cellIs" dxfId="8849" priority="1489" stopIfTrue="1" operator="lessThanOrEqual">
      <formula>3000</formula>
    </cfRule>
    <cfRule type="cellIs" dxfId="8848" priority="1490" stopIfTrue="1" operator="between">
      <formula>3000</formula>
      <formula>9000</formula>
    </cfRule>
    <cfRule type="cellIs" dxfId="8847" priority="1491" stopIfTrue="1" operator="greaterThanOrEqual">
      <formula>9000</formula>
    </cfRule>
  </conditionalFormatting>
  <conditionalFormatting sqref="AC140">
    <cfRule type="cellIs" dxfId="8846" priority="1486" stopIfTrue="1" operator="lessThanOrEqual">
      <formula>3000</formula>
    </cfRule>
    <cfRule type="cellIs" dxfId="8845" priority="1487" stopIfTrue="1" operator="between">
      <formula>3000</formula>
      <formula>9000</formula>
    </cfRule>
    <cfRule type="cellIs" dxfId="8844" priority="1488" stopIfTrue="1" operator="greaterThanOrEqual">
      <formula>9000</formula>
    </cfRule>
  </conditionalFormatting>
  <conditionalFormatting sqref="AD140">
    <cfRule type="cellIs" dxfId="8843" priority="1483" stopIfTrue="1" operator="lessThanOrEqual">
      <formula>3000</formula>
    </cfRule>
    <cfRule type="cellIs" dxfId="8842" priority="1484" stopIfTrue="1" operator="between">
      <formula>3000</formula>
      <formula>9000</formula>
    </cfRule>
    <cfRule type="cellIs" dxfId="8841" priority="1485" stopIfTrue="1" operator="greaterThanOrEqual">
      <formula>9000</formula>
    </cfRule>
  </conditionalFormatting>
  <conditionalFormatting sqref="AJ140">
    <cfRule type="cellIs" dxfId="8840" priority="1480" stopIfTrue="1" operator="lessThanOrEqual">
      <formula>3000</formula>
    </cfRule>
    <cfRule type="cellIs" dxfId="8839" priority="1481" stopIfTrue="1" operator="between">
      <formula>3000</formula>
      <formula>9000</formula>
    </cfRule>
    <cfRule type="cellIs" dxfId="8838" priority="1482" stopIfTrue="1" operator="greaterThanOrEqual">
      <formula>9000</formula>
    </cfRule>
  </conditionalFormatting>
  <conditionalFormatting sqref="V140:W140">
    <cfRule type="cellIs" dxfId="8837" priority="1477" stopIfTrue="1" operator="lessThanOrEqual">
      <formula>3000</formula>
    </cfRule>
    <cfRule type="cellIs" dxfId="8836" priority="1478" stopIfTrue="1" operator="between">
      <formula>3000</formula>
      <formula>9000</formula>
    </cfRule>
    <cfRule type="cellIs" dxfId="8835" priority="1479" stopIfTrue="1" operator="greaterThanOrEqual">
      <formula>9000</formula>
    </cfRule>
  </conditionalFormatting>
  <conditionalFormatting sqref="AF140">
    <cfRule type="cellIs" dxfId="8834" priority="1474" stopIfTrue="1" operator="lessThanOrEqual">
      <formula>3000</formula>
    </cfRule>
    <cfRule type="cellIs" dxfId="8833" priority="1475" stopIfTrue="1" operator="between">
      <formula>3000</formula>
      <formula>9000</formula>
    </cfRule>
    <cfRule type="cellIs" dxfId="8832" priority="1476" stopIfTrue="1" operator="greaterThanOrEqual">
      <formula>9000</formula>
    </cfRule>
  </conditionalFormatting>
  <conditionalFormatting sqref="AG140">
    <cfRule type="cellIs" dxfId="8831" priority="1471" stopIfTrue="1" operator="lessThanOrEqual">
      <formula>3000</formula>
    </cfRule>
    <cfRule type="cellIs" dxfId="8830" priority="1472" stopIfTrue="1" operator="between">
      <formula>3000</formula>
      <formula>9000</formula>
    </cfRule>
    <cfRule type="cellIs" dxfId="8829" priority="1473" stopIfTrue="1" operator="greaterThanOrEqual">
      <formula>9000</formula>
    </cfRule>
  </conditionalFormatting>
  <conditionalFormatting sqref="AH140">
    <cfRule type="cellIs" dxfId="8828" priority="1468" stopIfTrue="1" operator="lessThanOrEqual">
      <formula>3000</formula>
    </cfRule>
    <cfRule type="cellIs" dxfId="8827" priority="1469" stopIfTrue="1" operator="between">
      <formula>3000</formula>
      <formula>9000</formula>
    </cfRule>
    <cfRule type="cellIs" dxfId="8826" priority="1470" stopIfTrue="1" operator="greaterThanOrEqual">
      <formula>9000</formula>
    </cfRule>
  </conditionalFormatting>
  <conditionalFormatting sqref="AI140">
    <cfRule type="cellIs" dxfId="8825" priority="1465" stopIfTrue="1" operator="lessThanOrEqual">
      <formula>3000</formula>
    </cfRule>
    <cfRule type="cellIs" dxfId="8824" priority="1466" stopIfTrue="1" operator="between">
      <formula>3000</formula>
      <formula>9000</formula>
    </cfRule>
    <cfRule type="cellIs" dxfId="8823" priority="1467" stopIfTrue="1" operator="greaterThanOrEqual">
      <formula>9000</formula>
    </cfRule>
  </conditionalFormatting>
  <conditionalFormatting sqref="X152:Y152">
    <cfRule type="cellIs" dxfId="8822" priority="1462" stopIfTrue="1" operator="lessThanOrEqual">
      <formula>3000</formula>
    </cfRule>
    <cfRule type="cellIs" dxfId="8821" priority="1463" stopIfTrue="1" operator="between">
      <formula>3000</formula>
      <formula>9000</formula>
    </cfRule>
    <cfRule type="cellIs" dxfId="8820" priority="1464" stopIfTrue="1" operator="greaterThanOrEqual">
      <formula>9000</formula>
    </cfRule>
  </conditionalFormatting>
  <conditionalFormatting sqref="AA152">
    <cfRule type="cellIs" dxfId="8819" priority="1459" stopIfTrue="1" operator="lessThanOrEqual">
      <formula>3000</formula>
    </cfRule>
    <cfRule type="cellIs" dxfId="8818" priority="1460" stopIfTrue="1" operator="between">
      <formula>3000</formula>
      <formula>9000</formula>
    </cfRule>
    <cfRule type="cellIs" dxfId="8817" priority="1461" stopIfTrue="1" operator="greaterThanOrEqual">
      <formula>9000</formula>
    </cfRule>
  </conditionalFormatting>
  <conditionalFormatting sqref="AB152">
    <cfRule type="cellIs" dxfId="8816" priority="1456" stopIfTrue="1" operator="lessThanOrEqual">
      <formula>3000</formula>
    </cfRule>
    <cfRule type="cellIs" dxfId="8815" priority="1457" stopIfTrue="1" operator="between">
      <formula>3000</formula>
      <formula>9000</formula>
    </cfRule>
    <cfRule type="cellIs" dxfId="8814" priority="1458" stopIfTrue="1" operator="greaterThanOrEqual">
      <formula>9000</formula>
    </cfRule>
  </conditionalFormatting>
  <conditionalFormatting sqref="AC152">
    <cfRule type="cellIs" dxfId="8813" priority="1453" stopIfTrue="1" operator="lessThanOrEqual">
      <formula>3000</formula>
    </cfRule>
    <cfRule type="cellIs" dxfId="8812" priority="1454" stopIfTrue="1" operator="between">
      <formula>3000</formula>
      <formula>9000</formula>
    </cfRule>
    <cfRule type="cellIs" dxfId="8811" priority="1455" stopIfTrue="1" operator="greaterThanOrEqual">
      <formula>9000</formula>
    </cfRule>
  </conditionalFormatting>
  <conditionalFormatting sqref="AD152">
    <cfRule type="cellIs" dxfId="8810" priority="1450" stopIfTrue="1" operator="lessThanOrEqual">
      <formula>3000</formula>
    </cfRule>
    <cfRule type="cellIs" dxfId="8809" priority="1451" stopIfTrue="1" operator="between">
      <formula>3000</formula>
      <formula>9000</formula>
    </cfRule>
    <cfRule type="cellIs" dxfId="8808" priority="1452" stopIfTrue="1" operator="greaterThanOrEqual">
      <formula>9000</formula>
    </cfRule>
  </conditionalFormatting>
  <conditionalFormatting sqref="AJ152">
    <cfRule type="cellIs" dxfId="8807" priority="1447" stopIfTrue="1" operator="lessThanOrEqual">
      <formula>3000</formula>
    </cfRule>
    <cfRule type="cellIs" dxfId="8806" priority="1448" stopIfTrue="1" operator="between">
      <formula>3000</formula>
      <formula>9000</formula>
    </cfRule>
    <cfRule type="cellIs" dxfId="8805" priority="1449" stopIfTrue="1" operator="greaterThanOrEqual">
      <formula>9000</formula>
    </cfRule>
  </conditionalFormatting>
  <conditionalFormatting sqref="V152:W152">
    <cfRule type="cellIs" dxfId="8804" priority="1444" stopIfTrue="1" operator="lessThanOrEqual">
      <formula>3000</formula>
    </cfRule>
    <cfRule type="cellIs" dxfId="8803" priority="1445" stopIfTrue="1" operator="between">
      <formula>3000</formula>
      <formula>9000</formula>
    </cfRule>
    <cfRule type="cellIs" dxfId="8802" priority="1446" stopIfTrue="1" operator="greaterThanOrEqual">
      <formula>9000</formula>
    </cfRule>
  </conditionalFormatting>
  <conditionalFormatting sqref="AF152">
    <cfRule type="cellIs" dxfId="8801" priority="1441" stopIfTrue="1" operator="lessThanOrEqual">
      <formula>3000</formula>
    </cfRule>
    <cfRule type="cellIs" dxfId="8800" priority="1442" stopIfTrue="1" operator="between">
      <formula>3000</formula>
      <formula>9000</formula>
    </cfRule>
    <cfRule type="cellIs" dxfId="8799" priority="1443" stopIfTrue="1" operator="greaterThanOrEqual">
      <formula>9000</formula>
    </cfRule>
  </conditionalFormatting>
  <conditionalFormatting sqref="AG152">
    <cfRule type="cellIs" dxfId="8798" priority="1438" stopIfTrue="1" operator="lessThanOrEqual">
      <formula>3000</formula>
    </cfRule>
    <cfRule type="cellIs" dxfId="8797" priority="1439" stopIfTrue="1" operator="between">
      <formula>3000</formula>
      <formula>9000</formula>
    </cfRule>
    <cfRule type="cellIs" dxfId="8796" priority="1440" stopIfTrue="1" operator="greaterThanOrEqual">
      <formula>9000</formula>
    </cfRule>
  </conditionalFormatting>
  <conditionalFormatting sqref="AH152">
    <cfRule type="cellIs" dxfId="8795" priority="1435" stopIfTrue="1" operator="lessThanOrEqual">
      <formula>3000</formula>
    </cfRule>
    <cfRule type="cellIs" dxfId="8794" priority="1436" stopIfTrue="1" operator="between">
      <formula>3000</formula>
      <formula>9000</formula>
    </cfRule>
    <cfRule type="cellIs" dxfId="8793" priority="1437" stopIfTrue="1" operator="greaterThanOrEqual">
      <formula>9000</formula>
    </cfRule>
  </conditionalFormatting>
  <conditionalFormatting sqref="AI152">
    <cfRule type="cellIs" dxfId="8792" priority="1432" stopIfTrue="1" operator="lessThanOrEqual">
      <formula>3000</formula>
    </cfRule>
    <cfRule type="cellIs" dxfId="8791" priority="1433" stopIfTrue="1" operator="between">
      <formula>3000</formula>
      <formula>9000</formula>
    </cfRule>
    <cfRule type="cellIs" dxfId="8790" priority="1434" stopIfTrue="1" operator="greaterThanOrEqual">
      <formula>9000</formula>
    </cfRule>
  </conditionalFormatting>
  <conditionalFormatting sqref="X164:Y164">
    <cfRule type="cellIs" dxfId="8789" priority="1429" stopIfTrue="1" operator="lessThanOrEqual">
      <formula>3000</formula>
    </cfRule>
    <cfRule type="cellIs" dxfId="8788" priority="1430" stopIfTrue="1" operator="between">
      <formula>3000</formula>
      <formula>9000</formula>
    </cfRule>
    <cfRule type="cellIs" dxfId="8787" priority="1431" stopIfTrue="1" operator="greaterThanOrEqual">
      <formula>9000</formula>
    </cfRule>
  </conditionalFormatting>
  <conditionalFormatting sqref="AA164">
    <cfRule type="cellIs" dxfId="8786" priority="1426" stopIfTrue="1" operator="lessThanOrEqual">
      <formula>3000</formula>
    </cfRule>
    <cfRule type="cellIs" dxfId="8785" priority="1427" stopIfTrue="1" operator="between">
      <formula>3000</formula>
      <formula>9000</formula>
    </cfRule>
    <cfRule type="cellIs" dxfId="8784" priority="1428" stopIfTrue="1" operator="greaterThanOrEqual">
      <formula>9000</formula>
    </cfRule>
  </conditionalFormatting>
  <conditionalFormatting sqref="AB164">
    <cfRule type="cellIs" dxfId="8783" priority="1423" stopIfTrue="1" operator="lessThanOrEqual">
      <formula>3000</formula>
    </cfRule>
    <cfRule type="cellIs" dxfId="8782" priority="1424" stopIfTrue="1" operator="between">
      <formula>3000</formula>
      <formula>9000</formula>
    </cfRule>
    <cfRule type="cellIs" dxfId="8781" priority="1425" stopIfTrue="1" operator="greaterThanOrEqual">
      <formula>9000</formula>
    </cfRule>
  </conditionalFormatting>
  <conditionalFormatting sqref="AC164">
    <cfRule type="cellIs" dxfId="8780" priority="1420" stopIfTrue="1" operator="lessThanOrEqual">
      <formula>3000</formula>
    </cfRule>
    <cfRule type="cellIs" dxfId="8779" priority="1421" stopIfTrue="1" operator="between">
      <formula>3000</formula>
      <formula>9000</formula>
    </cfRule>
    <cfRule type="cellIs" dxfId="8778" priority="1422" stopIfTrue="1" operator="greaterThanOrEqual">
      <formula>9000</formula>
    </cfRule>
  </conditionalFormatting>
  <conditionalFormatting sqref="AD164">
    <cfRule type="cellIs" dxfId="8777" priority="1417" stopIfTrue="1" operator="lessThanOrEqual">
      <formula>3000</formula>
    </cfRule>
    <cfRule type="cellIs" dxfId="8776" priority="1418" stopIfTrue="1" operator="between">
      <formula>3000</formula>
      <formula>9000</formula>
    </cfRule>
    <cfRule type="cellIs" dxfId="8775" priority="1419" stopIfTrue="1" operator="greaterThanOrEqual">
      <formula>9000</formula>
    </cfRule>
  </conditionalFormatting>
  <conditionalFormatting sqref="AJ164">
    <cfRule type="cellIs" dxfId="8774" priority="1414" stopIfTrue="1" operator="lessThanOrEqual">
      <formula>3000</formula>
    </cfRule>
    <cfRule type="cellIs" dxfId="8773" priority="1415" stopIfTrue="1" operator="between">
      <formula>3000</formula>
      <formula>9000</formula>
    </cfRule>
    <cfRule type="cellIs" dxfId="8772" priority="1416" stopIfTrue="1" operator="greaterThanOrEqual">
      <formula>9000</formula>
    </cfRule>
  </conditionalFormatting>
  <conditionalFormatting sqref="V164:W164">
    <cfRule type="cellIs" dxfId="8771" priority="1411" stopIfTrue="1" operator="lessThanOrEqual">
      <formula>3000</formula>
    </cfRule>
    <cfRule type="cellIs" dxfId="8770" priority="1412" stopIfTrue="1" operator="between">
      <formula>3000</formula>
      <formula>9000</formula>
    </cfRule>
    <cfRule type="cellIs" dxfId="8769" priority="1413" stopIfTrue="1" operator="greaterThanOrEqual">
      <formula>9000</formula>
    </cfRule>
  </conditionalFormatting>
  <conditionalFormatting sqref="AF164">
    <cfRule type="cellIs" dxfId="8768" priority="1408" stopIfTrue="1" operator="lessThanOrEqual">
      <formula>3000</formula>
    </cfRule>
    <cfRule type="cellIs" dxfId="8767" priority="1409" stopIfTrue="1" operator="between">
      <formula>3000</formula>
      <formula>9000</formula>
    </cfRule>
    <cfRule type="cellIs" dxfId="8766" priority="1410" stopIfTrue="1" operator="greaterThanOrEqual">
      <formula>9000</formula>
    </cfRule>
  </conditionalFormatting>
  <conditionalFormatting sqref="AG164">
    <cfRule type="cellIs" dxfId="8765" priority="1405" stopIfTrue="1" operator="lessThanOrEqual">
      <formula>3000</formula>
    </cfRule>
    <cfRule type="cellIs" dxfId="8764" priority="1406" stopIfTrue="1" operator="between">
      <formula>3000</formula>
      <formula>9000</formula>
    </cfRule>
    <cfRule type="cellIs" dxfId="8763" priority="1407" stopIfTrue="1" operator="greaterThanOrEqual">
      <formula>9000</formula>
    </cfRule>
  </conditionalFormatting>
  <conditionalFormatting sqref="AH164">
    <cfRule type="cellIs" dxfId="8762" priority="1402" stopIfTrue="1" operator="lessThanOrEqual">
      <formula>3000</formula>
    </cfRule>
    <cfRule type="cellIs" dxfId="8761" priority="1403" stopIfTrue="1" operator="between">
      <formula>3000</formula>
      <formula>9000</formula>
    </cfRule>
    <cfRule type="cellIs" dxfId="8760" priority="1404" stopIfTrue="1" operator="greaterThanOrEqual">
      <formula>9000</formula>
    </cfRule>
  </conditionalFormatting>
  <conditionalFormatting sqref="AI164">
    <cfRule type="cellIs" dxfId="8759" priority="1399" stopIfTrue="1" operator="lessThanOrEqual">
      <formula>3000</formula>
    </cfRule>
    <cfRule type="cellIs" dxfId="8758" priority="1400" stopIfTrue="1" operator="between">
      <formula>3000</formula>
      <formula>9000</formula>
    </cfRule>
    <cfRule type="cellIs" dxfId="8757" priority="1401" stopIfTrue="1" operator="greaterThanOrEqual">
      <formula>9000</formula>
    </cfRule>
  </conditionalFormatting>
  <conditionalFormatting sqref="X170:Y170">
    <cfRule type="cellIs" dxfId="8756" priority="1396" stopIfTrue="1" operator="lessThanOrEqual">
      <formula>3000</formula>
    </cfRule>
    <cfRule type="cellIs" dxfId="8755" priority="1397" stopIfTrue="1" operator="between">
      <formula>3000</formula>
      <formula>9000</formula>
    </cfRule>
    <cfRule type="cellIs" dxfId="8754" priority="1398" stopIfTrue="1" operator="greaterThanOrEqual">
      <formula>9000</formula>
    </cfRule>
  </conditionalFormatting>
  <conditionalFormatting sqref="AA170">
    <cfRule type="cellIs" dxfId="8753" priority="1393" stopIfTrue="1" operator="lessThanOrEqual">
      <formula>3000</formula>
    </cfRule>
    <cfRule type="cellIs" dxfId="8752" priority="1394" stopIfTrue="1" operator="between">
      <formula>3000</formula>
      <formula>9000</formula>
    </cfRule>
    <cfRule type="cellIs" dxfId="8751" priority="1395" stopIfTrue="1" operator="greaterThanOrEqual">
      <formula>9000</formula>
    </cfRule>
  </conditionalFormatting>
  <conditionalFormatting sqref="AB170">
    <cfRule type="cellIs" dxfId="8750" priority="1390" stopIfTrue="1" operator="lessThanOrEqual">
      <formula>3000</formula>
    </cfRule>
    <cfRule type="cellIs" dxfId="8749" priority="1391" stopIfTrue="1" operator="between">
      <formula>3000</formula>
      <formula>9000</formula>
    </cfRule>
    <cfRule type="cellIs" dxfId="8748" priority="1392" stopIfTrue="1" operator="greaterThanOrEqual">
      <formula>9000</formula>
    </cfRule>
  </conditionalFormatting>
  <conditionalFormatting sqref="AC170">
    <cfRule type="cellIs" dxfId="8747" priority="1387" stopIfTrue="1" operator="lessThanOrEqual">
      <formula>3000</formula>
    </cfRule>
    <cfRule type="cellIs" dxfId="8746" priority="1388" stopIfTrue="1" operator="between">
      <formula>3000</formula>
      <formula>9000</formula>
    </cfRule>
    <cfRule type="cellIs" dxfId="8745" priority="1389" stopIfTrue="1" operator="greaterThanOrEqual">
      <formula>9000</formula>
    </cfRule>
  </conditionalFormatting>
  <conditionalFormatting sqref="AD170">
    <cfRule type="cellIs" dxfId="8744" priority="1384" stopIfTrue="1" operator="lessThanOrEqual">
      <formula>3000</formula>
    </cfRule>
    <cfRule type="cellIs" dxfId="8743" priority="1385" stopIfTrue="1" operator="between">
      <formula>3000</formula>
      <formula>9000</formula>
    </cfRule>
    <cfRule type="cellIs" dxfId="8742" priority="1386" stopIfTrue="1" operator="greaterThanOrEqual">
      <formula>9000</formula>
    </cfRule>
  </conditionalFormatting>
  <conditionalFormatting sqref="AJ170">
    <cfRule type="cellIs" dxfId="8741" priority="1381" stopIfTrue="1" operator="lessThanOrEqual">
      <formula>3000</formula>
    </cfRule>
    <cfRule type="cellIs" dxfId="8740" priority="1382" stopIfTrue="1" operator="between">
      <formula>3000</formula>
      <formula>9000</formula>
    </cfRule>
    <cfRule type="cellIs" dxfId="8739" priority="1383" stopIfTrue="1" operator="greaterThanOrEqual">
      <formula>9000</formula>
    </cfRule>
  </conditionalFormatting>
  <conditionalFormatting sqref="V170:W170">
    <cfRule type="cellIs" dxfId="8738" priority="1378" stopIfTrue="1" operator="lessThanOrEqual">
      <formula>3000</formula>
    </cfRule>
    <cfRule type="cellIs" dxfId="8737" priority="1379" stopIfTrue="1" operator="between">
      <formula>3000</formula>
      <formula>9000</formula>
    </cfRule>
    <cfRule type="cellIs" dxfId="8736" priority="1380" stopIfTrue="1" operator="greaterThanOrEqual">
      <formula>9000</formula>
    </cfRule>
  </conditionalFormatting>
  <conditionalFormatting sqref="AF170">
    <cfRule type="cellIs" dxfId="8735" priority="1375" stopIfTrue="1" operator="lessThanOrEqual">
      <formula>3000</formula>
    </cfRule>
    <cfRule type="cellIs" dxfId="8734" priority="1376" stopIfTrue="1" operator="between">
      <formula>3000</formula>
      <formula>9000</formula>
    </cfRule>
    <cfRule type="cellIs" dxfId="8733" priority="1377" stopIfTrue="1" operator="greaterThanOrEqual">
      <formula>9000</formula>
    </cfRule>
  </conditionalFormatting>
  <conditionalFormatting sqref="AG170">
    <cfRule type="cellIs" dxfId="8732" priority="1372" stopIfTrue="1" operator="lessThanOrEqual">
      <formula>3000</formula>
    </cfRule>
    <cfRule type="cellIs" dxfId="8731" priority="1373" stopIfTrue="1" operator="between">
      <formula>3000</formula>
      <formula>9000</formula>
    </cfRule>
    <cfRule type="cellIs" dxfId="8730" priority="1374" stopIfTrue="1" operator="greaterThanOrEqual">
      <formula>9000</formula>
    </cfRule>
  </conditionalFormatting>
  <conditionalFormatting sqref="AH170">
    <cfRule type="cellIs" dxfId="8729" priority="1369" stopIfTrue="1" operator="lessThanOrEqual">
      <formula>3000</formula>
    </cfRule>
    <cfRule type="cellIs" dxfId="8728" priority="1370" stopIfTrue="1" operator="between">
      <formula>3000</formula>
      <formula>9000</formula>
    </cfRule>
    <cfRule type="cellIs" dxfId="8727" priority="1371" stopIfTrue="1" operator="greaterThanOrEqual">
      <formula>9000</formula>
    </cfRule>
  </conditionalFormatting>
  <conditionalFormatting sqref="AI170">
    <cfRule type="cellIs" dxfId="8726" priority="1366" stopIfTrue="1" operator="lessThanOrEqual">
      <formula>3000</formula>
    </cfRule>
    <cfRule type="cellIs" dxfId="8725" priority="1367" stopIfTrue="1" operator="between">
      <formula>3000</formula>
      <formula>9000</formula>
    </cfRule>
    <cfRule type="cellIs" dxfId="8724" priority="1368" stopIfTrue="1" operator="greaterThanOrEqual">
      <formula>9000</formula>
    </cfRule>
  </conditionalFormatting>
  <conditionalFormatting sqref="X176:Y176">
    <cfRule type="cellIs" dxfId="8723" priority="1363" stopIfTrue="1" operator="lessThanOrEqual">
      <formula>3000</formula>
    </cfRule>
    <cfRule type="cellIs" dxfId="8722" priority="1364" stopIfTrue="1" operator="between">
      <formula>3000</formula>
      <formula>9000</formula>
    </cfRule>
    <cfRule type="cellIs" dxfId="8721" priority="1365" stopIfTrue="1" operator="greaterThanOrEqual">
      <formula>9000</formula>
    </cfRule>
  </conditionalFormatting>
  <conditionalFormatting sqref="AA176">
    <cfRule type="cellIs" dxfId="8720" priority="1360" stopIfTrue="1" operator="lessThanOrEqual">
      <formula>3000</formula>
    </cfRule>
    <cfRule type="cellIs" dxfId="8719" priority="1361" stopIfTrue="1" operator="between">
      <formula>3000</formula>
      <formula>9000</formula>
    </cfRule>
    <cfRule type="cellIs" dxfId="8718" priority="1362" stopIfTrue="1" operator="greaterThanOrEqual">
      <formula>9000</formula>
    </cfRule>
  </conditionalFormatting>
  <conditionalFormatting sqref="AB176">
    <cfRule type="cellIs" dxfId="8717" priority="1357" stopIfTrue="1" operator="lessThanOrEqual">
      <formula>3000</formula>
    </cfRule>
    <cfRule type="cellIs" dxfId="8716" priority="1358" stopIfTrue="1" operator="between">
      <formula>3000</formula>
      <formula>9000</formula>
    </cfRule>
    <cfRule type="cellIs" dxfId="8715" priority="1359" stopIfTrue="1" operator="greaterThanOrEqual">
      <formula>9000</formula>
    </cfRule>
  </conditionalFormatting>
  <conditionalFormatting sqref="AC176">
    <cfRule type="cellIs" dxfId="8714" priority="1354" stopIfTrue="1" operator="lessThanOrEqual">
      <formula>3000</formula>
    </cfRule>
    <cfRule type="cellIs" dxfId="8713" priority="1355" stopIfTrue="1" operator="between">
      <formula>3000</formula>
      <formula>9000</formula>
    </cfRule>
    <cfRule type="cellIs" dxfId="8712" priority="1356" stopIfTrue="1" operator="greaterThanOrEqual">
      <formula>9000</formula>
    </cfRule>
  </conditionalFormatting>
  <conditionalFormatting sqref="AD176">
    <cfRule type="cellIs" dxfId="8711" priority="1351" stopIfTrue="1" operator="lessThanOrEqual">
      <formula>3000</formula>
    </cfRule>
    <cfRule type="cellIs" dxfId="8710" priority="1352" stopIfTrue="1" operator="between">
      <formula>3000</formula>
      <formula>9000</formula>
    </cfRule>
    <cfRule type="cellIs" dxfId="8709" priority="1353" stopIfTrue="1" operator="greaterThanOrEqual">
      <formula>9000</formula>
    </cfRule>
  </conditionalFormatting>
  <conditionalFormatting sqref="AJ176">
    <cfRule type="cellIs" dxfId="8708" priority="1348" stopIfTrue="1" operator="lessThanOrEqual">
      <formula>3000</formula>
    </cfRule>
    <cfRule type="cellIs" dxfId="8707" priority="1349" stopIfTrue="1" operator="between">
      <formula>3000</formula>
      <formula>9000</formula>
    </cfRule>
    <cfRule type="cellIs" dxfId="8706" priority="1350" stopIfTrue="1" operator="greaterThanOrEqual">
      <formula>9000</formula>
    </cfRule>
  </conditionalFormatting>
  <conditionalFormatting sqref="V176:W176">
    <cfRule type="cellIs" dxfId="8705" priority="1345" stopIfTrue="1" operator="lessThanOrEqual">
      <formula>3000</formula>
    </cfRule>
    <cfRule type="cellIs" dxfId="8704" priority="1346" stopIfTrue="1" operator="between">
      <formula>3000</formula>
      <formula>9000</formula>
    </cfRule>
    <cfRule type="cellIs" dxfId="8703" priority="1347" stopIfTrue="1" operator="greaterThanOrEqual">
      <formula>9000</formula>
    </cfRule>
  </conditionalFormatting>
  <conditionalFormatting sqref="AF176">
    <cfRule type="cellIs" dxfId="8702" priority="1342" stopIfTrue="1" operator="lessThanOrEqual">
      <formula>3000</formula>
    </cfRule>
    <cfRule type="cellIs" dxfId="8701" priority="1343" stopIfTrue="1" operator="between">
      <formula>3000</formula>
      <formula>9000</formula>
    </cfRule>
    <cfRule type="cellIs" dxfId="8700" priority="1344" stopIfTrue="1" operator="greaterThanOrEqual">
      <formula>9000</formula>
    </cfRule>
  </conditionalFormatting>
  <conditionalFormatting sqref="AG176">
    <cfRule type="cellIs" dxfId="8699" priority="1339" stopIfTrue="1" operator="lessThanOrEqual">
      <formula>3000</formula>
    </cfRule>
    <cfRule type="cellIs" dxfId="8698" priority="1340" stopIfTrue="1" operator="between">
      <formula>3000</formula>
      <formula>9000</formula>
    </cfRule>
    <cfRule type="cellIs" dxfId="8697" priority="1341" stopIfTrue="1" operator="greaterThanOrEqual">
      <formula>9000</formula>
    </cfRule>
  </conditionalFormatting>
  <conditionalFormatting sqref="AH176">
    <cfRule type="cellIs" dxfId="8696" priority="1336" stopIfTrue="1" operator="lessThanOrEqual">
      <formula>3000</formula>
    </cfRule>
    <cfRule type="cellIs" dxfId="8695" priority="1337" stopIfTrue="1" operator="between">
      <formula>3000</formula>
      <formula>9000</formula>
    </cfRule>
    <cfRule type="cellIs" dxfId="8694" priority="1338" stopIfTrue="1" operator="greaterThanOrEqual">
      <formula>9000</formula>
    </cfRule>
  </conditionalFormatting>
  <conditionalFormatting sqref="AI176">
    <cfRule type="cellIs" dxfId="8693" priority="1333" stopIfTrue="1" operator="lessThanOrEqual">
      <formula>3000</formula>
    </cfRule>
    <cfRule type="cellIs" dxfId="8692" priority="1334" stopIfTrue="1" operator="between">
      <formula>3000</formula>
      <formula>9000</formula>
    </cfRule>
    <cfRule type="cellIs" dxfId="8691" priority="1335" stopIfTrue="1" operator="greaterThanOrEqual">
      <formula>9000</formula>
    </cfRule>
  </conditionalFormatting>
  <conditionalFormatting sqref="V128:W128">
    <cfRule type="cellIs" dxfId="8690" priority="1330" stopIfTrue="1" operator="lessThanOrEqual">
      <formula>3000</formula>
    </cfRule>
    <cfRule type="cellIs" dxfId="8689" priority="1331" stopIfTrue="1" operator="between">
      <formula>3000</formula>
      <formula>9000</formula>
    </cfRule>
    <cfRule type="cellIs" dxfId="8688" priority="1332" stopIfTrue="1" operator="greaterThanOrEqual">
      <formula>9000</formula>
    </cfRule>
  </conditionalFormatting>
  <conditionalFormatting sqref="AH122">
    <cfRule type="cellIs" dxfId="8687" priority="1327" stopIfTrue="1" operator="lessThanOrEqual">
      <formula>3000</formula>
    </cfRule>
    <cfRule type="cellIs" dxfId="8686" priority="1328" stopIfTrue="1" operator="between">
      <formula>3000</formula>
      <formula>9000</formula>
    </cfRule>
    <cfRule type="cellIs" dxfId="8685" priority="1329" stopIfTrue="1" operator="greaterThanOrEqual">
      <formula>9000</formula>
    </cfRule>
  </conditionalFormatting>
  <conditionalFormatting sqref="AI122">
    <cfRule type="cellIs" dxfId="8684" priority="1324" stopIfTrue="1" operator="lessThanOrEqual">
      <formula>3000</formula>
    </cfRule>
    <cfRule type="cellIs" dxfId="8683" priority="1325" stopIfTrue="1" operator="between">
      <formula>3000</formula>
      <formula>9000</formula>
    </cfRule>
    <cfRule type="cellIs" dxfId="8682" priority="1326" stopIfTrue="1" operator="greaterThanOrEqual">
      <formula>9000</formula>
    </cfRule>
  </conditionalFormatting>
  <conditionalFormatting sqref="X128:Y128">
    <cfRule type="cellIs" dxfId="8681" priority="1321" stopIfTrue="1" operator="lessThanOrEqual">
      <formula>3000</formula>
    </cfRule>
    <cfRule type="cellIs" dxfId="8680" priority="1322" stopIfTrue="1" operator="between">
      <formula>3000</formula>
      <formula>9000</formula>
    </cfRule>
    <cfRule type="cellIs" dxfId="8679" priority="1323" stopIfTrue="1" operator="greaterThanOrEqual">
      <formula>9000</formula>
    </cfRule>
  </conditionalFormatting>
  <conditionalFormatting sqref="AA122">
    <cfRule type="cellIs" dxfId="8678" priority="1318" stopIfTrue="1" operator="lessThanOrEqual">
      <formula>3000</formula>
    </cfRule>
    <cfRule type="cellIs" dxfId="8677" priority="1319" stopIfTrue="1" operator="between">
      <formula>3000</formula>
      <formula>9000</formula>
    </cfRule>
    <cfRule type="cellIs" dxfId="8676" priority="1320" stopIfTrue="1" operator="greaterThanOrEqual">
      <formula>9000</formula>
    </cfRule>
  </conditionalFormatting>
  <conditionalFormatting sqref="AB122">
    <cfRule type="cellIs" dxfId="8675" priority="1315" stopIfTrue="1" operator="lessThanOrEqual">
      <formula>3000</formula>
    </cfRule>
    <cfRule type="cellIs" dxfId="8674" priority="1316" stopIfTrue="1" operator="between">
      <formula>3000</formula>
      <formula>9000</formula>
    </cfRule>
    <cfRule type="cellIs" dxfId="8673" priority="1317" stopIfTrue="1" operator="greaterThanOrEqual">
      <formula>9000</formula>
    </cfRule>
  </conditionalFormatting>
  <conditionalFormatting sqref="AC122">
    <cfRule type="cellIs" dxfId="8672" priority="1312" stopIfTrue="1" operator="lessThanOrEqual">
      <formula>3000</formula>
    </cfRule>
    <cfRule type="cellIs" dxfId="8671" priority="1313" stopIfTrue="1" operator="between">
      <formula>3000</formula>
      <formula>9000</formula>
    </cfRule>
    <cfRule type="cellIs" dxfId="8670" priority="1314" stopIfTrue="1" operator="greaterThanOrEqual">
      <formula>9000</formula>
    </cfRule>
  </conditionalFormatting>
  <conditionalFormatting sqref="AD122">
    <cfRule type="cellIs" dxfId="8669" priority="1309" stopIfTrue="1" operator="lessThanOrEqual">
      <formula>3000</formula>
    </cfRule>
    <cfRule type="cellIs" dxfId="8668" priority="1310" stopIfTrue="1" operator="between">
      <formula>3000</formula>
      <formula>9000</formula>
    </cfRule>
    <cfRule type="cellIs" dxfId="8667" priority="1311" stopIfTrue="1" operator="greaterThanOrEqual">
      <formula>9000</formula>
    </cfRule>
  </conditionalFormatting>
  <conditionalFormatting sqref="AJ116">
    <cfRule type="cellIs" dxfId="8666" priority="1306" stopIfTrue="1" operator="lessThanOrEqual">
      <formula>3000</formula>
    </cfRule>
    <cfRule type="cellIs" dxfId="8665" priority="1307" stopIfTrue="1" operator="between">
      <formula>3000</formula>
      <formula>9000</formula>
    </cfRule>
    <cfRule type="cellIs" dxfId="8664" priority="1308" stopIfTrue="1" operator="greaterThanOrEqual">
      <formula>9000</formula>
    </cfRule>
  </conditionalFormatting>
  <conditionalFormatting sqref="V116:W116">
    <cfRule type="cellIs" dxfId="8663" priority="1303" stopIfTrue="1" operator="lessThanOrEqual">
      <formula>3000</formula>
    </cfRule>
    <cfRule type="cellIs" dxfId="8662" priority="1304" stopIfTrue="1" operator="between">
      <formula>3000</formula>
      <formula>9000</formula>
    </cfRule>
    <cfRule type="cellIs" dxfId="8661" priority="1305" stopIfTrue="1" operator="greaterThanOrEqual">
      <formula>9000</formula>
    </cfRule>
  </conditionalFormatting>
  <conditionalFormatting sqref="AF116">
    <cfRule type="cellIs" dxfId="8660" priority="1300" stopIfTrue="1" operator="lessThanOrEqual">
      <formula>3000</formula>
    </cfRule>
    <cfRule type="cellIs" dxfId="8659" priority="1301" stopIfTrue="1" operator="between">
      <formula>3000</formula>
      <formula>9000</formula>
    </cfRule>
    <cfRule type="cellIs" dxfId="8658" priority="1302" stopIfTrue="1" operator="greaterThanOrEqual">
      <formula>9000</formula>
    </cfRule>
  </conditionalFormatting>
  <conditionalFormatting sqref="AG80">
    <cfRule type="cellIs" dxfId="8657" priority="1297" stopIfTrue="1" operator="lessThanOrEqual">
      <formula>3000</formula>
    </cfRule>
    <cfRule type="cellIs" dxfId="8656" priority="1298" stopIfTrue="1" operator="between">
      <formula>3000</formula>
      <formula>9000</formula>
    </cfRule>
    <cfRule type="cellIs" dxfId="8655" priority="1299" stopIfTrue="1" operator="greaterThanOrEqual">
      <formula>9000</formula>
    </cfRule>
  </conditionalFormatting>
  <conditionalFormatting sqref="AH80">
    <cfRule type="cellIs" dxfId="8654" priority="1294" stopIfTrue="1" operator="lessThanOrEqual">
      <formula>3000</formula>
    </cfRule>
    <cfRule type="cellIs" dxfId="8653" priority="1295" stopIfTrue="1" operator="between">
      <formula>3000</formula>
      <formula>9000</formula>
    </cfRule>
    <cfRule type="cellIs" dxfId="8652" priority="1296" stopIfTrue="1" operator="greaterThanOrEqual">
      <formula>9000</formula>
    </cfRule>
  </conditionalFormatting>
  <conditionalFormatting sqref="AI80">
    <cfRule type="cellIs" dxfId="8651" priority="1291" stopIfTrue="1" operator="lessThanOrEqual">
      <formula>3000</formula>
    </cfRule>
    <cfRule type="cellIs" dxfId="8650" priority="1292" stopIfTrue="1" operator="between">
      <formula>3000</formula>
      <formula>9000</formula>
    </cfRule>
    <cfRule type="cellIs" dxfId="8649" priority="1293" stopIfTrue="1" operator="greaterThanOrEqual">
      <formula>9000</formula>
    </cfRule>
  </conditionalFormatting>
  <conditionalFormatting sqref="X80:Y80">
    <cfRule type="cellIs" dxfId="8648" priority="1288" stopIfTrue="1" operator="lessThanOrEqual">
      <formula>3000</formula>
    </cfRule>
    <cfRule type="cellIs" dxfId="8647" priority="1289" stopIfTrue="1" operator="between">
      <formula>3000</formula>
      <formula>9000</formula>
    </cfRule>
    <cfRule type="cellIs" dxfId="8646" priority="1290" stopIfTrue="1" operator="greaterThanOrEqual">
      <formula>9000</formula>
    </cfRule>
  </conditionalFormatting>
  <conditionalFormatting sqref="AA80">
    <cfRule type="cellIs" dxfId="8645" priority="1285" stopIfTrue="1" operator="lessThanOrEqual">
      <formula>3000</formula>
    </cfRule>
    <cfRule type="cellIs" dxfId="8644" priority="1286" stopIfTrue="1" operator="between">
      <formula>3000</formula>
      <formula>9000</formula>
    </cfRule>
    <cfRule type="cellIs" dxfId="8643" priority="1287" stopIfTrue="1" operator="greaterThanOrEqual">
      <formula>9000</formula>
    </cfRule>
  </conditionalFormatting>
  <conditionalFormatting sqref="AB80">
    <cfRule type="cellIs" dxfId="8642" priority="1282" stopIfTrue="1" operator="lessThanOrEqual">
      <formula>3000</formula>
    </cfRule>
    <cfRule type="cellIs" dxfId="8641" priority="1283" stopIfTrue="1" operator="between">
      <formula>3000</formula>
      <formula>9000</formula>
    </cfRule>
    <cfRule type="cellIs" dxfId="8640" priority="1284" stopIfTrue="1" operator="greaterThanOrEqual">
      <formula>9000</formula>
    </cfRule>
  </conditionalFormatting>
  <conditionalFormatting sqref="AC80">
    <cfRule type="cellIs" dxfId="8639" priority="1279" stopIfTrue="1" operator="lessThanOrEqual">
      <formula>3000</formula>
    </cfRule>
    <cfRule type="cellIs" dxfId="8638" priority="1280" stopIfTrue="1" operator="between">
      <formula>3000</formula>
      <formula>9000</formula>
    </cfRule>
    <cfRule type="cellIs" dxfId="8637" priority="1281" stopIfTrue="1" operator="greaterThanOrEqual">
      <formula>9000</formula>
    </cfRule>
  </conditionalFormatting>
  <conditionalFormatting sqref="AD74">
    <cfRule type="cellIs" dxfId="8636" priority="1276" stopIfTrue="1" operator="lessThanOrEqual">
      <formula>3000</formula>
    </cfRule>
    <cfRule type="cellIs" dxfId="8635" priority="1277" stopIfTrue="1" operator="between">
      <formula>3000</formula>
      <formula>9000</formula>
    </cfRule>
    <cfRule type="cellIs" dxfId="8634" priority="1278" stopIfTrue="1" operator="greaterThanOrEqual">
      <formula>9000</formula>
    </cfRule>
  </conditionalFormatting>
  <conditionalFormatting sqref="AJ74">
    <cfRule type="cellIs" dxfId="8633" priority="1273" stopIfTrue="1" operator="lessThanOrEqual">
      <formula>3000</formula>
    </cfRule>
    <cfRule type="cellIs" dxfId="8632" priority="1274" stopIfTrue="1" operator="between">
      <formula>3000</formula>
      <formula>9000</formula>
    </cfRule>
    <cfRule type="cellIs" dxfId="8631" priority="1275" stopIfTrue="1" operator="greaterThanOrEqual">
      <formula>9000</formula>
    </cfRule>
  </conditionalFormatting>
  <conditionalFormatting sqref="V74:W74">
    <cfRule type="cellIs" dxfId="8630" priority="1270" stopIfTrue="1" operator="lessThanOrEqual">
      <formula>3000</formula>
    </cfRule>
    <cfRule type="cellIs" dxfId="8629" priority="1271" stopIfTrue="1" operator="between">
      <formula>3000</formula>
      <formula>9000</formula>
    </cfRule>
    <cfRule type="cellIs" dxfId="8628" priority="1272" stopIfTrue="1" operator="greaterThanOrEqual">
      <formula>9000</formula>
    </cfRule>
  </conditionalFormatting>
  <conditionalFormatting sqref="AG68">
    <cfRule type="cellIs" dxfId="8627" priority="1267" stopIfTrue="1" operator="lessThanOrEqual">
      <formula>3000</formula>
    </cfRule>
    <cfRule type="cellIs" dxfId="8626" priority="1268" stopIfTrue="1" operator="between">
      <formula>3000</formula>
      <formula>9000</formula>
    </cfRule>
    <cfRule type="cellIs" dxfId="8625" priority="1269" stopIfTrue="1" operator="greaterThanOrEqual">
      <formula>9000</formula>
    </cfRule>
  </conditionalFormatting>
  <conditionalFormatting sqref="AH68">
    <cfRule type="cellIs" dxfId="8624" priority="1264" stopIfTrue="1" operator="lessThanOrEqual">
      <formula>3000</formula>
    </cfRule>
    <cfRule type="cellIs" dxfId="8623" priority="1265" stopIfTrue="1" operator="between">
      <formula>3000</formula>
      <formula>9000</formula>
    </cfRule>
    <cfRule type="cellIs" dxfId="8622" priority="1266" stopIfTrue="1" operator="greaterThanOrEqual">
      <formula>9000</formula>
    </cfRule>
  </conditionalFormatting>
  <conditionalFormatting sqref="AI68">
    <cfRule type="cellIs" dxfId="8621" priority="1261" stopIfTrue="1" operator="lessThanOrEqual">
      <formula>3000</formula>
    </cfRule>
    <cfRule type="cellIs" dxfId="8620" priority="1262" stopIfTrue="1" operator="between">
      <formula>3000</formula>
      <formula>9000</formula>
    </cfRule>
    <cfRule type="cellIs" dxfId="8619" priority="1263" stopIfTrue="1" operator="greaterThanOrEqual">
      <formula>9000</formula>
    </cfRule>
  </conditionalFormatting>
  <conditionalFormatting sqref="X68:Y68">
    <cfRule type="cellIs" dxfId="8618" priority="1258" stopIfTrue="1" operator="lessThanOrEqual">
      <formula>3000</formula>
    </cfRule>
    <cfRule type="cellIs" dxfId="8617" priority="1259" stopIfTrue="1" operator="between">
      <formula>3000</formula>
      <formula>9000</formula>
    </cfRule>
    <cfRule type="cellIs" dxfId="8616" priority="1260" stopIfTrue="1" operator="greaterThanOrEqual">
      <formula>9000</formula>
    </cfRule>
  </conditionalFormatting>
  <conditionalFormatting sqref="AA68">
    <cfRule type="cellIs" dxfId="8615" priority="1255" stopIfTrue="1" operator="lessThanOrEqual">
      <formula>3000</formula>
    </cfRule>
    <cfRule type="cellIs" dxfId="8614" priority="1256" stopIfTrue="1" operator="between">
      <formula>3000</formula>
      <formula>9000</formula>
    </cfRule>
    <cfRule type="cellIs" dxfId="8613" priority="1257" stopIfTrue="1" operator="greaterThanOrEqual">
      <formula>9000</formula>
    </cfRule>
  </conditionalFormatting>
  <conditionalFormatting sqref="AB68">
    <cfRule type="cellIs" dxfId="8612" priority="1252" stopIfTrue="1" operator="lessThanOrEqual">
      <formula>3000</formula>
    </cfRule>
    <cfRule type="cellIs" dxfId="8611" priority="1253" stopIfTrue="1" operator="between">
      <formula>3000</formula>
      <formula>9000</formula>
    </cfRule>
    <cfRule type="cellIs" dxfId="8610" priority="1254" stopIfTrue="1" operator="greaterThanOrEqual">
      <formula>9000</formula>
    </cfRule>
  </conditionalFormatting>
  <conditionalFormatting sqref="AC56">
    <cfRule type="cellIs" dxfId="8609" priority="1249" stopIfTrue="1" operator="lessThanOrEqual">
      <formula>3000</formula>
    </cfRule>
    <cfRule type="cellIs" dxfId="8608" priority="1250" stopIfTrue="1" operator="between">
      <formula>3000</formula>
      <formula>9000</formula>
    </cfRule>
    <cfRule type="cellIs" dxfId="8607" priority="1251" stopIfTrue="1" operator="greaterThanOrEqual">
      <formula>9000</formula>
    </cfRule>
  </conditionalFormatting>
  <conditionalFormatting sqref="AD56">
    <cfRule type="cellIs" dxfId="8606" priority="1246" stopIfTrue="1" operator="lessThanOrEqual">
      <formula>3000</formula>
    </cfRule>
    <cfRule type="cellIs" dxfId="8605" priority="1247" stopIfTrue="1" operator="between">
      <formula>3000</formula>
      <formula>9000</formula>
    </cfRule>
    <cfRule type="cellIs" dxfId="8604" priority="1248" stopIfTrue="1" operator="greaterThanOrEqual">
      <formula>9000</formula>
    </cfRule>
  </conditionalFormatting>
  <conditionalFormatting sqref="AJ56">
    <cfRule type="cellIs" dxfId="8603" priority="1243" stopIfTrue="1" operator="lessThanOrEqual">
      <formula>3000</formula>
    </cfRule>
    <cfRule type="cellIs" dxfId="8602" priority="1244" stopIfTrue="1" operator="between">
      <formula>3000</formula>
      <formula>9000</formula>
    </cfRule>
    <cfRule type="cellIs" dxfId="8601" priority="1245" stopIfTrue="1" operator="greaterThanOrEqual">
      <formula>9000</formula>
    </cfRule>
  </conditionalFormatting>
  <conditionalFormatting sqref="V56:W56">
    <cfRule type="cellIs" dxfId="8600" priority="1240" stopIfTrue="1" operator="lessThanOrEqual">
      <formula>3000</formula>
    </cfRule>
    <cfRule type="cellIs" dxfId="8599" priority="1241" stopIfTrue="1" operator="between">
      <formula>3000</formula>
      <formula>9000</formula>
    </cfRule>
    <cfRule type="cellIs" dxfId="8598" priority="1242" stopIfTrue="1" operator="greaterThanOrEqual">
      <formula>9000</formula>
    </cfRule>
  </conditionalFormatting>
  <conditionalFormatting sqref="AF50">
    <cfRule type="cellIs" dxfId="8597" priority="1237" stopIfTrue="1" operator="lessThanOrEqual">
      <formula>3000</formula>
    </cfRule>
    <cfRule type="cellIs" dxfId="8596" priority="1238" stopIfTrue="1" operator="between">
      <formula>3000</formula>
      <formula>9000</formula>
    </cfRule>
    <cfRule type="cellIs" dxfId="8595" priority="1239" stopIfTrue="1" operator="greaterThanOrEqual">
      <formula>9000</formula>
    </cfRule>
  </conditionalFormatting>
  <conditionalFormatting sqref="AG50">
    <cfRule type="cellIs" dxfId="8594" priority="1234" stopIfTrue="1" operator="lessThanOrEqual">
      <formula>3000</formula>
    </cfRule>
    <cfRule type="cellIs" dxfId="8593" priority="1235" stopIfTrue="1" operator="between">
      <formula>3000</formula>
      <formula>9000</formula>
    </cfRule>
    <cfRule type="cellIs" dxfId="8592" priority="1236" stopIfTrue="1" operator="greaterThanOrEqual">
      <formula>9000</formula>
    </cfRule>
  </conditionalFormatting>
  <conditionalFormatting sqref="X50:Y50">
    <cfRule type="cellIs" dxfId="8591" priority="1231" stopIfTrue="1" operator="lessThanOrEqual">
      <formula>3000</formula>
    </cfRule>
    <cfRule type="cellIs" dxfId="8590" priority="1232" stopIfTrue="1" operator="between">
      <formula>3000</formula>
      <formula>9000</formula>
    </cfRule>
    <cfRule type="cellIs" dxfId="8589" priority="1233" stopIfTrue="1" operator="greaterThanOrEqual">
      <formula>9000</formula>
    </cfRule>
  </conditionalFormatting>
  <conditionalFormatting sqref="AA50">
    <cfRule type="cellIs" dxfId="8588" priority="1228" stopIfTrue="1" operator="lessThanOrEqual">
      <formula>3000</formula>
    </cfRule>
    <cfRule type="cellIs" dxfId="8587" priority="1229" stopIfTrue="1" operator="between">
      <formula>3000</formula>
      <formula>9000</formula>
    </cfRule>
    <cfRule type="cellIs" dxfId="8586" priority="1230" stopIfTrue="1" operator="greaterThanOrEqual">
      <formula>9000</formula>
    </cfRule>
  </conditionalFormatting>
  <conditionalFormatting sqref="AB38">
    <cfRule type="cellIs" dxfId="8585" priority="1225" stopIfTrue="1" operator="lessThanOrEqual">
      <formula>3000</formula>
    </cfRule>
    <cfRule type="cellIs" dxfId="8584" priority="1226" stopIfTrue="1" operator="between">
      <formula>3000</formula>
      <formula>9000</formula>
    </cfRule>
    <cfRule type="cellIs" dxfId="8583" priority="1227" stopIfTrue="1" operator="greaterThanOrEqual">
      <formula>9000</formula>
    </cfRule>
  </conditionalFormatting>
  <conditionalFormatting sqref="AC38">
    <cfRule type="cellIs" dxfId="8582" priority="1222" stopIfTrue="1" operator="lessThanOrEqual">
      <formula>3000</formula>
    </cfRule>
    <cfRule type="cellIs" dxfId="8581" priority="1223" stopIfTrue="1" operator="between">
      <formula>3000</formula>
      <formula>9000</formula>
    </cfRule>
    <cfRule type="cellIs" dxfId="8580" priority="1224" stopIfTrue="1" operator="greaterThanOrEqual">
      <formula>9000</formula>
    </cfRule>
  </conditionalFormatting>
  <conditionalFormatting sqref="AD38">
    <cfRule type="cellIs" dxfId="8579" priority="1219" stopIfTrue="1" operator="lessThanOrEqual">
      <formula>3000</formula>
    </cfRule>
    <cfRule type="cellIs" dxfId="8578" priority="1220" stopIfTrue="1" operator="between">
      <formula>3000</formula>
      <formula>9000</formula>
    </cfRule>
    <cfRule type="cellIs" dxfId="8577" priority="1221" stopIfTrue="1" operator="greaterThanOrEqual">
      <formula>9000</formula>
    </cfRule>
  </conditionalFormatting>
  <conditionalFormatting sqref="AJ38">
    <cfRule type="cellIs" dxfId="8576" priority="1216" stopIfTrue="1" operator="lessThanOrEqual">
      <formula>3000</formula>
    </cfRule>
    <cfRule type="cellIs" dxfId="8575" priority="1217" stopIfTrue="1" operator="between">
      <formula>3000</formula>
      <formula>9000</formula>
    </cfRule>
    <cfRule type="cellIs" dxfId="8574" priority="1218" stopIfTrue="1" operator="greaterThanOrEqual">
      <formula>9000</formula>
    </cfRule>
  </conditionalFormatting>
  <conditionalFormatting sqref="V26:W26">
    <cfRule type="cellIs" dxfId="8573" priority="1213" stopIfTrue="1" operator="lessThanOrEqual">
      <formula>3000</formula>
    </cfRule>
    <cfRule type="cellIs" dxfId="8572" priority="1214" stopIfTrue="1" operator="between">
      <formula>3000</formula>
      <formula>9000</formula>
    </cfRule>
    <cfRule type="cellIs" dxfId="8571" priority="1215" stopIfTrue="1" operator="greaterThanOrEqual">
      <formula>9000</formula>
    </cfRule>
  </conditionalFormatting>
  <conditionalFormatting sqref="AF26">
    <cfRule type="cellIs" dxfId="8570" priority="1210" stopIfTrue="1" operator="lessThanOrEqual">
      <formula>3000</formula>
    </cfRule>
    <cfRule type="cellIs" dxfId="8569" priority="1211" stopIfTrue="1" operator="between">
      <formula>3000</formula>
      <formula>9000</formula>
    </cfRule>
    <cfRule type="cellIs" dxfId="8568" priority="1212" stopIfTrue="1" operator="greaterThanOrEqual">
      <formula>9000</formula>
    </cfRule>
  </conditionalFormatting>
  <conditionalFormatting sqref="AG26">
    <cfRule type="cellIs" dxfId="8567" priority="1207" stopIfTrue="1" operator="lessThanOrEqual">
      <formula>3000</formula>
    </cfRule>
    <cfRule type="cellIs" dxfId="8566" priority="1208" stopIfTrue="1" operator="between">
      <formula>3000</formula>
      <formula>9000</formula>
    </cfRule>
    <cfRule type="cellIs" dxfId="8565" priority="1209" stopIfTrue="1" operator="greaterThanOrEqual">
      <formula>9000</formula>
    </cfRule>
  </conditionalFormatting>
  <conditionalFormatting sqref="AG20">
    <cfRule type="cellIs" dxfId="8564" priority="1204" stopIfTrue="1" operator="lessThanOrEqual">
      <formula>3000</formula>
    </cfRule>
    <cfRule type="cellIs" dxfId="8563" priority="1205" stopIfTrue="1" operator="between">
      <formula>3000</formula>
      <formula>9000</formula>
    </cfRule>
    <cfRule type="cellIs" dxfId="8562" priority="1206" stopIfTrue="1" operator="greaterThanOrEqual">
      <formula>9000</formula>
    </cfRule>
  </conditionalFormatting>
  <conditionalFormatting sqref="AH20">
    <cfRule type="cellIs" dxfId="8561" priority="1201" stopIfTrue="1" operator="lessThanOrEqual">
      <formula>3000</formula>
    </cfRule>
    <cfRule type="cellIs" dxfId="8560" priority="1202" stopIfTrue="1" operator="between">
      <formula>3000</formula>
      <formula>9000</formula>
    </cfRule>
    <cfRule type="cellIs" dxfId="8559" priority="1203" stopIfTrue="1" operator="greaterThanOrEqual">
      <formula>9000</formula>
    </cfRule>
  </conditionalFormatting>
  <conditionalFormatting sqref="AI20">
    <cfRule type="cellIs" dxfId="8558" priority="1198" stopIfTrue="1" operator="lessThanOrEqual">
      <formula>3000</formula>
    </cfRule>
    <cfRule type="cellIs" dxfId="8557" priority="1199" stopIfTrue="1" operator="between">
      <formula>3000</formula>
      <formula>9000</formula>
    </cfRule>
    <cfRule type="cellIs" dxfId="8556" priority="1200" stopIfTrue="1" operator="greaterThanOrEqual">
      <formula>9000</formula>
    </cfRule>
  </conditionalFormatting>
  <conditionalFormatting sqref="X20:Y20">
    <cfRule type="cellIs" dxfId="8555" priority="1195" stopIfTrue="1" operator="lessThanOrEqual">
      <formula>3000</formula>
    </cfRule>
    <cfRule type="cellIs" dxfId="8554" priority="1196" stopIfTrue="1" operator="between">
      <formula>3000</formula>
      <formula>9000</formula>
    </cfRule>
    <cfRule type="cellIs" dxfId="8553" priority="1197" stopIfTrue="1" operator="greaterThanOrEqual">
      <formula>9000</formula>
    </cfRule>
  </conditionalFormatting>
  <conditionalFormatting sqref="AA20">
    <cfRule type="cellIs" dxfId="8552" priority="1192" stopIfTrue="1" operator="lessThanOrEqual">
      <formula>3000</formula>
    </cfRule>
    <cfRule type="cellIs" dxfId="8551" priority="1193" stopIfTrue="1" operator="between">
      <formula>3000</formula>
      <formula>9000</formula>
    </cfRule>
    <cfRule type="cellIs" dxfId="8550" priority="1194" stopIfTrue="1" operator="greaterThanOrEqual">
      <formula>9000</formula>
    </cfRule>
  </conditionalFormatting>
  <conditionalFormatting sqref="AB20">
    <cfRule type="cellIs" dxfId="8549" priority="1189" stopIfTrue="1" operator="lessThanOrEqual">
      <formula>3000</formula>
    </cfRule>
    <cfRule type="cellIs" dxfId="8548" priority="1190" stopIfTrue="1" operator="between">
      <formula>3000</formula>
      <formula>9000</formula>
    </cfRule>
    <cfRule type="cellIs" dxfId="8547" priority="1191" stopIfTrue="1" operator="greaterThanOrEqual">
      <formula>9000</formula>
    </cfRule>
  </conditionalFormatting>
  <conditionalFormatting sqref="AJ14">
    <cfRule type="cellIs" dxfId="8546" priority="1186" stopIfTrue="1" operator="lessThanOrEqual">
      <formula>3000</formula>
    </cfRule>
    <cfRule type="cellIs" dxfId="8545" priority="1187" stopIfTrue="1" operator="between">
      <formula>3000</formula>
      <formula>9000</formula>
    </cfRule>
    <cfRule type="cellIs" dxfId="8544" priority="1188" stopIfTrue="1" operator="greaterThanOrEqual">
      <formula>9000</formula>
    </cfRule>
  </conditionalFormatting>
  <conditionalFormatting sqref="V14:W14">
    <cfRule type="cellIs" dxfId="8543" priority="1183" stopIfTrue="1" operator="lessThanOrEqual">
      <formula>3000</formula>
    </cfRule>
    <cfRule type="cellIs" dxfId="8542" priority="1184" stopIfTrue="1" operator="between">
      <formula>3000</formula>
      <formula>9000</formula>
    </cfRule>
    <cfRule type="cellIs" dxfId="8541" priority="1185" stopIfTrue="1" operator="greaterThanOrEqual">
      <formula>9000</formula>
    </cfRule>
  </conditionalFormatting>
  <conditionalFormatting sqref="AF8">
    <cfRule type="cellIs" dxfId="8540" priority="1180" stopIfTrue="1" operator="lessThanOrEqual">
      <formula>3000</formula>
    </cfRule>
    <cfRule type="cellIs" dxfId="8539" priority="1181" stopIfTrue="1" operator="between">
      <formula>3000</formula>
      <formula>9000</formula>
    </cfRule>
    <cfRule type="cellIs" dxfId="8538" priority="1182" stopIfTrue="1" operator="greaterThanOrEqual">
      <formula>9000</formula>
    </cfRule>
  </conditionalFormatting>
  <conditionalFormatting sqref="AG8">
    <cfRule type="cellIs" dxfId="8537" priority="1177" stopIfTrue="1" operator="lessThanOrEqual">
      <formula>3000</formula>
    </cfRule>
    <cfRule type="cellIs" dxfId="8536" priority="1178" stopIfTrue="1" operator="between">
      <formula>3000</formula>
      <formula>9000</formula>
    </cfRule>
    <cfRule type="cellIs" dxfId="8535" priority="1179" stopIfTrue="1" operator="greaterThanOrEqual">
      <formula>9000</formula>
    </cfRule>
  </conditionalFormatting>
  <conditionalFormatting sqref="AH8">
    <cfRule type="cellIs" dxfId="8534" priority="1174" stopIfTrue="1" operator="lessThanOrEqual">
      <formula>3000</formula>
    </cfRule>
    <cfRule type="cellIs" dxfId="8533" priority="1175" stopIfTrue="1" operator="between">
      <formula>3000</formula>
      <formula>9000</formula>
    </cfRule>
    <cfRule type="cellIs" dxfId="8532" priority="1176" stopIfTrue="1" operator="greaterThanOrEqual">
      <formula>9000</formula>
    </cfRule>
  </conditionalFormatting>
  <conditionalFormatting sqref="AI8">
    <cfRule type="cellIs" dxfId="8531" priority="1171" stopIfTrue="1" operator="lessThanOrEqual">
      <formula>3000</formula>
    </cfRule>
    <cfRule type="cellIs" dxfId="8530" priority="1172" stopIfTrue="1" operator="between">
      <formula>3000</formula>
      <formula>9000</formula>
    </cfRule>
    <cfRule type="cellIs" dxfId="8529" priority="1173" stopIfTrue="1" operator="greaterThanOrEqual">
      <formula>9000</formula>
    </cfRule>
  </conditionalFormatting>
  <conditionalFormatting sqref="X14:Y14">
    <cfRule type="cellIs" dxfId="8528" priority="1168" stopIfTrue="1" operator="lessThanOrEqual">
      <formula>3000</formula>
    </cfRule>
    <cfRule type="cellIs" dxfId="8527" priority="1169" stopIfTrue="1" operator="between">
      <formula>3000</formula>
      <formula>9000</formula>
    </cfRule>
    <cfRule type="cellIs" dxfId="8526" priority="1170" stopIfTrue="1" operator="greaterThanOrEqual">
      <formula>9000</formula>
    </cfRule>
  </conditionalFormatting>
  <conditionalFormatting sqref="AA14">
    <cfRule type="cellIs" dxfId="8525" priority="1165" stopIfTrue="1" operator="lessThanOrEqual">
      <formula>3000</formula>
    </cfRule>
    <cfRule type="cellIs" dxfId="8524" priority="1166" stopIfTrue="1" operator="between">
      <formula>3000</formula>
      <formula>9000</formula>
    </cfRule>
    <cfRule type="cellIs" dxfId="8523" priority="1167" stopIfTrue="1" operator="greaterThanOrEqual">
      <formula>9000</formula>
    </cfRule>
  </conditionalFormatting>
  <conditionalFormatting sqref="AB14">
    <cfRule type="cellIs" dxfId="8522" priority="1162" stopIfTrue="1" operator="lessThanOrEqual">
      <formula>3000</formula>
    </cfRule>
    <cfRule type="cellIs" dxfId="8521" priority="1163" stopIfTrue="1" operator="between">
      <formula>3000</formula>
      <formula>9000</formula>
    </cfRule>
    <cfRule type="cellIs" dxfId="8520" priority="1164" stopIfTrue="1" operator="greaterThanOrEqual">
      <formula>9000</formula>
    </cfRule>
  </conditionalFormatting>
  <conditionalFormatting sqref="AC14">
    <cfRule type="cellIs" dxfId="8519" priority="1159" stopIfTrue="1" operator="lessThanOrEqual">
      <formula>3000</formula>
    </cfRule>
    <cfRule type="cellIs" dxfId="8518" priority="1160" stopIfTrue="1" operator="between">
      <formula>3000</formula>
      <formula>9000</formula>
    </cfRule>
    <cfRule type="cellIs" dxfId="8517" priority="1161" stopIfTrue="1" operator="greaterThanOrEqual">
      <formula>9000</formula>
    </cfRule>
  </conditionalFormatting>
  <conditionalFormatting sqref="AF14">
    <cfRule type="cellIs" dxfId="8516" priority="1156" stopIfTrue="1" operator="lessThanOrEqual">
      <formula>3000</formula>
    </cfRule>
    <cfRule type="cellIs" dxfId="8515" priority="1157" stopIfTrue="1" operator="between">
      <formula>3000</formula>
      <formula>9000</formula>
    </cfRule>
    <cfRule type="cellIs" dxfId="8514" priority="1158" stopIfTrue="1" operator="greaterThanOrEqual">
      <formula>9000</formula>
    </cfRule>
  </conditionalFormatting>
  <conditionalFormatting sqref="AG14">
    <cfRule type="cellIs" dxfId="8513" priority="1153" stopIfTrue="1" operator="lessThanOrEqual">
      <formula>3000</formula>
    </cfRule>
    <cfRule type="cellIs" dxfId="8512" priority="1154" stopIfTrue="1" operator="between">
      <formula>3000</formula>
      <formula>9000</formula>
    </cfRule>
    <cfRule type="cellIs" dxfId="8511" priority="1155" stopIfTrue="1" operator="greaterThanOrEqual">
      <formula>9000</formula>
    </cfRule>
  </conditionalFormatting>
  <conditionalFormatting sqref="AH14">
    <cfRule type="cellIs" dxfId="8510" priority="1150" stopIfTrue="1" operator="lessThanOrEqual">
      <formula>3000</formula>
    </cfRule>
    <cfRule type="cellIs" dxfId="8509" priority="1151" stopIfTrue="1" operator="between">
      <formula>3000</formula>
      <formula>9000</formula>
    </cfRule>
    <cfRule type="cellIs" dxfId="8508" priority="1152" stopIfTrue="1" operator="greaterThanOrEqual">
      <formula>9000</formula>
    </cfRule>
  </conditionalFormatting>
  <conditionalFormatting sqref="AI14">
    <cfRule type="cellIs" dxfId="8507" priority="1147" stopIfTrue="1" operator="lessThanOrEqual">
      <formula>3000</formula>
    </cfRule>
    <cfRule type="cellIs" dxfId="8506" priority="1148" stopIfTrue="1" operator="between">
      <formula>3000</formula>
      <formula>9000</formula>
    </cfRule>
    <cfRule type="cellIs" dxfId="8505" priority="1149" stopIfTrue="1" operator="greaterThanOrEqual">
      <formula>9000</formula>
    </cfRule>
  </conditionalFormatting>
  <conditionalFormatting sqref="AD20">
    <cfRule type="cellIs" dxfId="8504" priority="1144" stopIfTrue="1" operator="lessThanOrEqual">
      <formula>3000</formula>
    </cfRule>
    <cfRule type="cellIs" dxfId="8503" priority="1145" stopIfTrue="1" operator="between">
      <formula>3000</formula>
      <formula>9000</formula>
    </cfRule>
    <cfRule type="cellIs" dxfId="8502" priority="1146" stopIfTrue="1" operator="greaterThanOrEqual">
      <formula>9000</formula>
    </cfRule>
  </conditionalFormatting>
  <conditionalFormatting sqref="AJ20">
    <cfRule type="cellIs" dxfId="8501" priority="1141" stopIfTrue="1" operator="lessThanOrEqual">
      <formula>3000</formula>
    </cfRule>
    <cfRule type="cellIs" dxfId="8500" priority="1142" stopIfTrue="1" operator="between">
      <formula>3000</formula>
      <formula>9000</formula>
    </cfRule>
    <cfRule type="cellIs" dxfId="8499" priority="1143" stopIfTrue="1" operator="greaterThanOrEqual">
      <formula>9000</formula>
    </cfRule>
  </conditionalFormatting>
  <conditionalFormatting sqref="V20:W20">
    <cfRule type="cellIs" dxfId="8498" priority="1138" stopIfTrue="1" operator="lessThanOrEqual">
      <formula>3000</formula>
    </cfRule>
    <cfRule type="cellIs" dxfId="8497" priority="1139" stopIfTrue="1" operator="between">
      <formula>3000</formula>
      <formula>9000</formula>
    </cfRule>
    <cfRule type="cellIs" dxfId="8496" priority="1140" stopIfTrue="1" operator="greaterThanOrEqual">
      <formula>9000</formula>
    </cfRule>
  </conditionalFormatting>
  <conditionalFormatting sqref="AF20">
    <cfRule type="cellIs" dxfId="8495" priority="1135" stopIfTrue="1" operator="lessThanOrEqual">
      <formula>3000</formula>
    </cfRule>
    <cfRule type="cellIs" dxfId="8494" priority="1136" stopIfTrue="1" operator="between">
      <formula>3000</formula>
      <formula>9000</formula>
    </cfRule>
    <cfRule type="cellIs" dxfId="8493" priority="1137" stopIfTrue="1" operator="greaterThanOrEqual">
      <formula>9000</formula>
    </cfRule>
  </conditionalFormatting>
  <conditionalFormatting sqref="AA26">
    <cfRule type="cellIs" dxfId="8492" priority="1132" stopIfTrue="1" operator="lessThanOrEqual">
      <formula>3000</formula>
    </cfRule>
    <cfRule type="cellIs" dxfId="8491" priority="1133" stopIfTrue="1" operator="between">
      <formula>3000</formula>
      <formula>9000</formula>
    </cfRule>
    <cfRule type="cellIs" dxfId="8490" priority="1134" stopIfTrue="1" operator="greaterThanOrEqual">
      <formula>9000</formula>
    </cfRule>
  </conditionalFormatting>
  <conditionalFormatting sqref="AB26">
    <cfRule type="cellIs" dxfId="8489" priority="1129" stopIfTrue="1" operator="lessThanOrEqual">
      <formula>3000</formula>
    </cfRule>
    <cfRule type="cellIs" dxfId="8488" priority="1130" stopIfTrue="1" operator="between">
      <formula>3000</formula>
      <formula>9000</formula>
    </cfRule>
    <cfRule type="cellIs" dxfId="8487" priority="1131" stopIfTrue="1" operator="greaterThanOrEqual">
      <formula>9000</formula>
    </cfRule>
  </conditionalFormatting>
  <conditionalFormatting sqref="AC26">
    <cfRule type="cellIs" dxfId="8486" priority="1126" stopIfTrue="1" operator="lessThanOrEqual">
      <formula>3000</formula>
    </cfRule>
    <cfRule type="cellIs" dxfId="8485" priority="1127" stopIfTrue="1" operator="between">
      <formula>3000</formula>
      <formula>9000</formula>
    </cfRule>
    <cfRule type="cellIs" dxfId="8484" priority="1128" stopIfTrue="1" operator="greaterThanOrEqual">
      <formula>9000</formula>
    </cfRule>
  </conditionalFormatting>
  <conditionalFormatting sqref="AD26">
    <cfRule type="cellIs" dxfId="8483" priority="1123" stopIfTrue="1" operator="lessThanOrEqual">
      <formula>3000</formula>
    </cfRule>
    <cfRule type="cellIs" dxfId="8482" priority="1124" stopIfTrue="1" operator="between">
      <formula>3000</formula>
      <formula>9000</formula>
    </cfRule>
    <cfRule type="cellIs" dxfId="8481" priority="1125" stopIfTrue="1" operator="greaterThanOrEqual">
      <formula>9000</formula>
    </cfRule>
  </conditionalFormatting>
  <conditionalFormatting sqref="AJ26">
    <cfRule type="cellIs" dxfId="8480" priority="1120" stopIfTrue="1" operator="lessThanOrEqual">
      <formula>3000</formula>
    </cfRule>
    <cfRule type="cellIs" dxfId="8479" priority="1121" stopIfTrue="1" operator="between">
      <formula>3000</formula>
      <formula>9000</formula>
    </cfRule>
    <cfRule type="cellIs" dxfId="8478" priority="1122" stopIfTrue="1" operator="greaterThanOrEqual">
      <formula>9000</formula>
    </cfRule>
  </conditionalFormatting>
  <conditionalFormatting sqref="AH26">
    <cfRule type="cellIs" dxfId="8477" priority="1117" stopIfTrue="1" operator="lessThanOrEqual">
      <formula>3000</formula>
    </cfRule>
    <cfRule type="cellIs" dxfId="8476" priority="1118" stopIfTrue="1" operator="between">
      <formula>3000</formula>
      <formula>9000</formula>
    </cfRule>
    <cfRule type="cellIs" dxfId="8475" priority="1119" stopIfTrue="1" operator="greaterThanOrEqual">
      <formula>9000</formula>
    </cfRule>
  </conditionalFormatting>
  <conditionalFormatting sqref="AI26">
    <cfRule type="cellIs" dxfId="8474" priority="1114" stopIfTrue="1" operator="lessThanOrEqual">
      <formula>3000</formula>
    </cfRule>
    <cfRule type="cellIs" dxfId="8473" priority="1115" stopIfTrue="1" operator="between">
      <formula>3000</formula>
      <formula>9000</formula>
    </cfRule>
    <cfRule type="cellIs" dxfId="8472" priority="1116" stopIfTrue="1" operator="greaterThanOrEqual">
      <formula>9000</formula>
    </cfRule>
  </conditionalFormatting>
  <conditionalFormatting sqref="X38:Y38">
    <cfRule type="cellIs" dxfId="8471" priority="1111" stopIfTrue="1" operator="lessThanOrEqual">
      <formula>3000</formula>
    </cfRule>
    <cfRule type="cellIs" dxfId="8470" priority="1112" stopIfTrue="1" operator="between">
      <formula>3000</formula>
      <formula>9000</formula>
    </cfRule>
    <cfRule type="cellIs" dxfId="8469" priority="1113" stopIfTrue="1" operator="greaterThanOrEqual">
      <formula>9000</formula>
    </cfRule>
  </conditionalFormatting>
  <conditionalFormatting sqref="AA38">
    <cfRule type="cellIs" dxfId="8468" priority="1108" stopIfTrue="1" operator="lessThanOrEqual">
      <formula>3000</formula>
    </cfRule>
    <cfRule type="cellIs" dxfId="8467" priority="1109" stopIfTrue="1" operator="between">
      <formula>3000</formula>
      <formula>9000</formula>
    </cfRule>
    <cfRule type="cellIs" dxfId="8466" priority="1110" stopIfTrue="1" operator="greaterThanOrEqual">
      <formula>9000</formula>
    </cfRule>
  </conditionalFormatting>
  <conditionalFormatting sqref="V38:W38">
    <cfRule type="cellIs" dxfId="8465" priority="1105" stopIfTrue="1" operator="lessThanOrEqual">
      <formula>3000</formula>
    </cfRule>
    <cfRule type="cellIs" dxfId="8464" priority="1106" stopIfTrue="1" operator="between">
      <formula>3000</formula>
      <formula>9000</formula>
    </cfRule>
    <cfRule type="cellIs" dxfId="8463" priority="1107" stopIfTrue="1" operator="greaterThanOrEqual">
      <formula>9000</formula>
    </cfRule>
  </conditionalFormatting>
  <conditionalFormatting sqref="AF38">
    <cfRule type="cellIs" dxfId="8462" priority="1102" stopIfTrue="1" operator="lessThanOrEqual">
      <formula>3000</formula>
    </cfRule>
    <cfRule type="cellIs" dxfId="8461" priority="1103" stopIfTrue="1" operator="between">
      <formula>3000</formula>
      <formula>9000</formula>
    </cfRule>
    <cfRule type="cellIs" dxfId="8460" priority="1104" stopIfTrue="1" operator="greaterThanOrEqual">
      <formula>9000</formula>
    </cfRule>
  </conditionalFormatting>
  <conditionalFormatting sqref="AG38">
    <cfRule type="cellIs" dxfId="8459" priority="1099" stopIfTrue="1" operator="lessThanOrEqual">
      <formula>3000</formula>
    </cfRule>
    <cfRule type="cellIs" dxfId="8458" priority="1100" stopIfTrue="1" operator="between">
      <formula>3000</formula>
      <formula>9000</formula>
    </cfRule>
    <cfRule type="cellIs" dxfId="8457" priority="1101" stopIfTrue="1" operator="greaterThanOrEqual">
      <formula>9000</formula>
    </cfRule>
  </conditionalFormatting>
  <conditionalFormatting sqref="AH38">
    <cfRule type="cellIs" dxfId="8456" priority="1096" stopIfTrue="1" operator="lessThanOrEqual">
      <formula>3000</formula>
    </cfRule>
    <cfRule type="cellIs" dxfId="8455" priority="1097" stopIfTrue="1" operator="between">
      <formula>3000</formula>
      <formula>9000</formula>
    </cfRule>
    <cfRule type="cellIs" dxfId="8454" priority="1098" stopIfTrue="1" operator="greaterThanOrEqual">
      <formula>9000</formula>
    </cfRule>
  </conditionalFormatting>
  <conditionalFormatting sqref="AB50">
    <cfRule type="cellIs" dxfId="8453" priority="1093" stopIfTrue="1" operator="lessThanOrEqual">
      <formula>3000</formula>
    </cfRule>
    <cfRule type="cellIs" dxfId="8452" priority="1094" stopIfTrue="1" operator="between">
      <formula>3000</formula>
      <formula>9000</formula>
    </cfRule>
    <cfRule type="cellIs" dxfId="8451" priority="1095" stopIfTrue="1" operator="greaterThanOrEqual">
      <formula>9000</formula>
    </cfRule>
  </conditionalFormatting>
  <conditionalFormatting sqref="AC50">
    <cfRule type="cellIs" dxfId="8450" priority="1090" stopIfTrue="1" operator="lessThanOrEqual">
      <formula>3000</formula>
    </cfRule>
    <cfRule type="cellIs" dxfId="8449" priority="1091" stopIfTrue="1" operator="between">
      <formula>3000</formula>
      <formula>9000</formula>
    </cfRule>
    <cfRule type="cellIs" dxfId="8448" priority="1092" stopIfTrue="1" operator="greaterThanOrEqual">
      <formula>9000</formula>
    </cfRule>
  </conditionalFormatting>
  <conditionalFormatting sqref="AD50">
    <cfRule type="cellIs" dxfId="8447" priority="1087" stopIfTrue="1" operator="lessThanOrEqual">
      <formula>3000</formula>
    </cfRule>
    <cfRule type="cellIs" dxfId="8446" priority="1088" stopIfTrue="1" operator="between">
      <formula>3000</formula>
      <formula>9000</formula>
    </cfRule>
    <cfRule type="cellIs" dxfId="8445" priority="1089" stopIfTrue="1" operator="greaterThanOrEqual">
      <formula>9000</formula>
    </cfRule>
  </conditionalFormatting>
  <conditionalFormatting sqref="AJ50">
    <cfRule type="cellIs" dxfId="8444" priority="1084" stopIfTrue="1" operator="lessThanOrEqual">
      <formula>3000</formula>
    </cfRule>
    <cfRule type="cellIs" dxfId="8443" priority="1085" stopIfTrue="1" operator="between">
      <formula>3000</formula>
      <formula>9000</formula>
    </cfRule>
    <cfRule type="cellIs" dxfId="8442" priority="1086" stopIfTrue="1" operator="greaterThanOrEqual">
      <formula>9000</formula>
    </cfRule>
  </conditionalFormatting>
  <conditionalFormatting sqref="V50:W50">
    <cfRule type="cellIs" dxfId="8441" priority="1081" stopIfTrue="1" operator="lessThanOrEqual">
      <formula>3000</formula>
    </cfRule>
    <cfRule type="cellIs" dxfId="8440" priority="1082" stopIfTrue="1" operator="between">
      <formula>3000</formula>
      <formula>9000</formula>
    </cfRule>
    <cfRule type="cellIs" dxfId="8439" priority="1083" stopIfTrue="1" operator="greaterThanOrEqual">
      <formula>9000</formula>
    </cfRule>
  </conditionalFormatting>
  <conditionalFormatting sqref="AI50">
    <cfRule type="cellIs" dxfId="8438" priority="1078" stopIfTrue="1" operator="lessThanOrEqual">
      <formula>3000</formula>
    </cfRule>
    <cfRule type="cellIs" dxfId="8437" priority="1079" stopIfTrue="1" operator="between">
      <formula>3000</formula>
      <formula>9000</formula>
    </cfRule>
    <cfRule type="cellIs" dxfId="8436" priority="1080" stopIfTrue="1" operator="greaterThanOrEqual">
      <formula>9000</formula>
    </cfRule>
  </conditionalFormatting>
  <conditionalFormatting sqref="X56:Y56">
    <cfRule type="cellIs" dxfId="8435" priority="1075" stopIfTrue="1" operator="lessThanOrEqual">
      <formula>3000</formula>
    </cfRule>
    <cfRule type="cellIs" dxfId="8434" priority="1076" stopIfTrue="1" operator="between">
      <formula>3000</formula>
      <formula>9000</formula>
    </cfRule>
    <cfRule type="cellIs" dxfId="8433" priority="1077" stopIfTrue="1" operator="greaterThanOrEqual">
      <formula>9000</formula>
    </cfRule>
  </conditionalFormatting>
  <conditionalFormatting sqref="AA56">
    <cfRule type="cellIs" dxfId="8432" priority="1072" stopIfTrue="1" operator="lessThanOrEqual">
      <formula>3000</formula>
    </cfRule>
    <cfRule type="cellIs" dxfId="8431" priority="1073" stopIfTrue="1" operator="between">
      <formula>3000</formula>
      <formula>9000</formula>
    </cfRule>
    <cfRule type="cellIs" dxfId="8430" priority="1074" stopIfTrue="1" operator="greaterThanOrEqual">
      <formula>9000</formula>
    </cfRule>
  </conditionalFormatting>
  <conditionalFormatting sqref="AB56">
    <cfRule type="cellIs" dxfId="8429" priority="1069" stopIfTrue="1" operator="lessThanOrEqual">
      <formula>3000</formula>
    </cfRule>
    <cfRule type="cellIs" dxfId="8428" priority="1070" stopIfTrue="1" operator="between">
      <formula>3000</formula>
      <formula>9000</formula>
    </cfRule>
    <cfRule type="cellIs" dxfId="8427" priority="1071" stopIfTrue="1" operator="greaterThanOrEqual">
      <formula>9000</formula>
    </cfRule>
  </conditionalFormatting>
  <conditionalFormatting sqref="AF56">
    <cfRule type="cellIs" dxfId="8426" priority="1066" stopIfTrue="1" operator="lessThanOrEqual">
      <formula>3000</formula>
    </cfRule>
    <cfRule type="cellIs" dxfId="8425" priority="1067" stopIfTrue="1" operator="between">
      <formula>3000</formula>
      <formula>9000</formula>
    </cfRule>
    <cfRule type="cellIs" dxfId="8424" priority="1068" stopIfTrue="1" operator="greaterThanOrEqual">
      <formula>9000</formula>
    </cfRule>
  </conditionalFormatting>
  <conditionalFormatting sqref="AH56">
    <cfRule type="cellIs" dxfId="8423" priority="1063" stopIfTrue="1" operator="lessThanOrEqual">
      <formula>3000</formula>
    </cfRule>
    <cfRule type="cellIs" dxfId="8422" priority="1064" stopIfTrue="1" operator="between">
      <formula>3000</formula>
      <formula>9000</formula>
    </cfRule>
    <cfRule type="cellIs" dxfId="8421" priority="1065" stopIfTrue="1" operator="greaterThanOrEqual">
      <formula>9000</formula>
    </cfRule>
  </conditionalFormatting>
  <conditionalFormatting sqref="AI56">
    <cfRule type="cellIs" dxfId="8420" priority="1060" stopIfTrue="1" operator="lessThanOrEqual">
      <formula>3000</formula>
    </cfRule>
    <cfRule type="cellIs" dxfId="8419" priority="1061" stopIfTrue="1" operator="between">
      <formula>3000</formula>
      <formula>9000</formula>
    </cfRule>
    <cfRule type="cellIs" dxfId="8418" priority="1062" stopIfTrue="1" operator="greaterThanOrEqual">
      <formula>9000</formula>
    </cfRule>
  </conditionalFormatting>
  <conditionalFormatting sqref="AC68">
    <cfRule type="cellIs" dxfId="8417" priority="1057" stopIfTrue="1" operator="lessThanOrEqual">
      <formula>3000</formula>
    </cfRule>
    <cfRule type="cellIs" dxfId="8416" priority="1058" stopIfTrue="1" operator="between">
      <formula>3000</formula>
      <formula>9000</formula>
    </cfRule>
    <cfRule type="cellIs" dxfId="8415" priority="1059" stopIfTrue="1" operator="greaterThanOrEqual">
      <formula>9000</formula>
    </cfRule>
  </conditionalFormatting>
  <conditionalFormatting sqref="AD68">
    <cfRule type="cellIs" dxfId="8414" priority="1054" stopIfTrue="1" operator="lessThanOrEqual">
      <formula>3000</formula>
    </cfRule>
    <cfRule type="cellIs" dxfId="8413" priority="1055" stopIfTrue="1" operator="between">
      <formula>3000</formula>
      <formula>9000</formula>
    </cfRule>
    <cfRule type="cellIs" dxfId="8412" priority="1056" stopIfTrue="1" operator="greaterThanOrEqual">
      <formula>9000</formula>
    </cfRule>
  </conditionalFormatting>
  <conditionalFormatting sqref="AJ68">
    <cfRule type="cellIs" dxfId="8411" priority="1051" stopIfTrue="1" operator="lessThanOrEqual">
      <formula>3000</formula>
    </cfRule>
    <cfRule type="cellIs" dxfId="8410" priority="1052" stopIfTrue="1" operator="between">
      <formula>3000</formula>
      <formula>9000</formula>
    </cfRule>
    <cfRule type="cellIs" dxfId="8409" priority="1053" stopIfTrue="1" operator="greaterThanOrEqual">
      <formula>9000</formula>
    </cfRule>
  </conditionalFormatting>
  <conditionalFormatting sqref="V68:W68">
    <cfRule type="cellIs" dxfId="8408" priority="1048" stopIfTrue="1" operator="lessThanOrEqual">
      <formula>3000</formula>
    </cfRule>
    <cfRule type="cellIs" dxfId="8407" priority="1049" stopIfTrue="1" operator="between">
      <formula>3000</formula>
      <formula>9000</formula>
    </cfRule>
    <cfRule type="cellIs" dxfId="8406" priority="1050" stopIfTrue="1" operator="greaterThanOrEqual">
      <formula>9000</formula>
    </cfRule>
  </conditionalFormatting>
  <conditionalFormatting sqref="X74:Y74">
    <cfRule type="cellIs" dxfId="8405" priority="1045" stopIfTrue="1" operator="lessThanOrEqual">
      <formula>3000</formula>
    </cfRule>
    <cfRule type="cellIs" dxfId="8404" priority="1046" stopIfTrue="1" operator="between">
      <formula>3000</formula>
      <formula>9000</formula>
    </cfRule>
    <cfRule type="cellIs" dxfId="8403" priority="1047" stopIfTrue="1" operator="greaterThanOrEqual">
      <formula>9000</formula>
    </cfRule>
  </conditionalFormatting>
  <conditionalFormatting sqref="AA74">
    <cfRule type="cellIs" dxfId="8402" priority="1042" stopIfTrue="1" operator="lessThanOrEqual">
      <formula>3000</formula>
    </cfRule>
    <cfRule type="cellIs" dxfId="8401" priority="1043" stopIfTrue="1" operator="between">
      <formula>3000</formula>
      <formula>9000</formula>
    </cfRule>
    <cfRule type="cellIs" dxfId="8400" priority="1044" stopIfTrue="1" operator="greaterThanOrEqual">
      <formula>9000</formula>
    </cfRule>
  </conditionalFormatting>
  <conditionalFormatting sqref="AB74">
    <cfRule type="cellIs" dxfId="8399" priority="1039" stopIfTrue="1" operator="lessThanOrEqual">
      <formula>3000</formula>
    </cfRule>
    <cfRule type="cellIs" dxfId="8398" priority="1040" stopIfTrue="1" operator="between">
      <formula>3000</formula>
      <formula>9000</formula>
    </cfRule>
    <cfRule type="cellIs" dxfId="8397" priority="1041" stopIfTrue="1" operator="greaterThanOrEqual">
      <formula>9000</formula>
    </cfRule>
  </conditionalFormatting>
  <conditionalFormatting sqref="AC74">
    <cfRule type="cellIs" dxfId="8396" priority="1036" stopIfTrue="1" operator="lessThanOrEqual">
      <formula>3000</formula>
    </cfRule>
    <cfRule type="cellIs" dxfId="8395" priority="1037" stopIfTrue="1" operator="between">
      <formula>3000</formula>
      <formula>9000</formula>
    </cfRule>
    <cfRule type="cellIs" dxfId="8394" priority="1038" stopIfTrue="1" operator="greaterThanOrEqual">
      <formula>9000</formula>
    </cfRule>
  </conditionalFormatting>
  <conditionalFormatting sqref="AF74">
    <cfRule type="cellIs" dxfId="8393" priority="1033" stopIfTrue="1" operator="lessThanOrEqual">
      <formula>3000</formula>
    </cfRule>
    <cfRule type="cellIs" dxfId="8392" priority="1034" stopIfTrue="1" operator="between">
      <formula>3000</formula>
      <formula>9000</formula>
    </cfRule>
    <cfRule type="cellIs" dxfId="8391" priority="1035" stopIfTrue="1" operator="greaterThanOrEqual">
      <formula>9000</formula>
    </cfRule>
  </conditionalFormatting>
  <conditionalFormatting sqref="AG74">
    <cfRule type="cellIs" dxfId="8390" priority="1030" stopIfTrue="1" operator="lessThanOrEqual">
      <formula>3000</formula>
    </cfRule>
    <cfRule type="cellIs" dxfId="8389" priority="1031" stopIfTrue="1" operator="between">
      <formula>3000</formula>
      <formula>9000</formula>
    </cfRule>
    <cfRule type="cellIs" dxfId="8388" priority="1032" stopIfTrue="1" operator="greaterThanOrEqual">
      <formula>9000</formula>
    </cfRule>
  </conditionalFormatting>
  <conditionalFormatting sqref="AH74">
    <cfRule type="cellIs" dxfId="8387" priority="1027" stopIfTrue="1" operator="lessThanOrEqual">
      <formula>3000</formula>
    </cfRule>
    <cfRule type="cellIs" dxfId="8386" priority="1028" stopIfTrue="1" operator="between">
      <formula>3000</formula>
      <formula>9000</formula>
    </cfRule>
    <cfRule type="cellIs" dxfId="8385" priority="1029" stopIfTrue="1" operator="greaterThanOrEqual">
      <formula>9000</formula>
    </cfRule>
  </conditionalFormatting>
  <conditionalFormatting sqref="AI74">
    <cfRule type="cellIs" dxfId="8384" priority="1024" stopIfTrue="1" operator="lessThanOrEqual">
      <formula>3000</formula>
    </cfRule>
    <cfRule type="cellIs" dxfId="8383" priority="1025" stopIfTrue="1" operator="between">
      <formula>3000</formula>
      <formula>9000</formula>
    </cfRule>
    <cfRule type="cellIs" dxfId="8382" priority="1026" stopIfTrue="1" operator="greaterThanOrEqual">
      <formula>9000</formula>
    </cfRule>
  </conditionalFormatting>
  <conditionalFormatting sqref="AD80">
    <cfRule type="cellIs" dxfId="8381" priority="1021" stopIfTrue="1" operator="lessThanOrEqual">
      <formula>3000</formula>
    </cfRule>
    <cfRule type="cellIs" dxfId="8380" priority="1022" stopIfTrue="1" operator="between">
      <formula>3000</formula>
      <formula>9000</formula>
    </cfRule>
    <cfRule type="cellIs" dxfId="8379" priority="1023" stopIfTrue="1" operator="greaterThanOrEqual">
      <formula>9000</formula>
    </cfRule>
  </conditionalFormatting>
  <conditionalFormatting sqref="AJ80">
    <cfRule type="cellIs" dxfId="8378" priority="1018" stopIfTrue="1" operator="lessThanOrEqual">
      <formula>3000</formula>
    </cfRule>
    <cfRule type="cellIs" dxfId="8377" priority="1019" stopIfTrue="1" operator="between">
      <formula>3000</formula>
      <formula>9000</formula>
    </cfRule>
    <cfRule type="cellIs" dxfId="8376" priority="1020" stopIfTrue="1" operator="greaterThanOrEqual">
      <formula>9000</formula>
    </cfRule>
  </conditionalFormatting>
  <conditionalFormatting sqref="AF80">
    <cfRule type="cellIs" dxfId="8375" priority="1015" stopIfTrue="1" operator="lessThanOrEqual">
      <formula>3000</formula>
    </cfRule>
    <cfRule type="cellIs" dxfId="8374" priority="1016" stopIfTrue="1" operator="between">
      <formula>3000</formula>
      <formula>9000</formula>
    </cfRule>
    <cfRule type="cellIs" dxfId="8373" priority="1017" stopIfTrue="1" operator="greaterThanOrEqual">
      <formula>9000</formula>
    </cfRule>
  </conditionalFormatting>
  <conditionalFormatting sqref="X116:Y116">
    <cfRule type="cellIs" dxfId="8372" priority="1012" stopIfTrue="1" operator="lessThanOrEqual">
      <formula>3000</formula>
    </cfRule>
    <cfRule type="cellIs" dxfId="8371" priority="1013" stopIfTrue="1" operator="between">
      <formula>3000</formula>
      <formula>9000</formula>
    </cfRule>
    <cfRule type="cellIs" dxfId="8370" priority="1014" stopIfTrue="1" operator="greaterThanOrEqual">
      <formula>9000</formula>
    </cfRule>
  </conditionalFormatting>
  <conditionalFormatting sqref="AA116">
    <cfRule type="cellIs" dxfId="8369" priority="1009" stopIfTrue="1" operator="lessThanOrEqual">
      <formula>3000</formula>
    </cfRule>
    <cfRule type="cellIs" dxfId="8368" priority="1010" stopIfTrue="1" operator="between">
      <formula>3000</formula>
      <formula>9000</formula>
    </cfRule>
    <cfRule type="cellIs" dxfId="8367" priority="1011" stopIfTrue="1" operator="greaterThanOrEqual">
      <formula>9000</formula>
    </cfRule>
  </conditionalFormatting>
  <conditionalFormatting sqref="AB116">
    <cfRule type="cellIs" dxfId="8366" priority="1006" stopIfTrue="1" operator="lessThanOrEqual">
      <formula>3000</formula>
    </cfRule>
    <cfRule type="cellIs" dxfId="8365" priority="1007" stopIfTrue="1" operator="between">
      <formula>3000</formula>
      <formula>9000</formula>
    </cfRule>
    <cfRule type="cellIs" dxfId="8364" priority="1008" stopIfTrue="1" operator="greaterThanOrEqual">
      <formula>9000</formula>
    </cfRule>
  </conditionalFormatting>
  <conditionalFormatting sqref="AC116">
    <cfRule type="cellIs" dxfId="8363" priority="1003" stopIfTrue="1" operator="lessThanOrEqual">
      <formula>3000</formula>
    </cfRule>
    <cfRule type="cellIs" dxfId="8362" priority="1004" stopIfTrue="1" operator="between">
      <formula>3000</formula>
      <formula>9000</formula>
    </cfRule>
    <cfRule type="cellIs" dxfId="8361" priority="1005" stopIfTrue="1" operator="greaterThanOrEqual">
      <formula>9000</formula>
    </cfRule>
  </conditionalFormatting>
  <conditionalFormatting sqref="AD116">
    <cfRule type="cellIs" dxfId="8360" priority="1000" stopIfTrue="1" operator="lessThanOrEqual">
      <formula>3000</formula>
    </cfRule>
    <cfRule type="cellIs" dxfId="8359" priority="1001" stopIfTrue="1" operator="between">
      <formula>3000</formula>
      <formula>9000</formula>
    </cfRule>
    <cfRule type="cellIs" dxfId="8358" priority="1002" stopIfTrue="1" operator="greaterThanOrEqual">
      <formula>9000</formula>
    </cfRule>
  </conditionalFormatting>
  <conditionalFormatting sqref="AG116">
    <cfRule type="cellIs" dxfId="8357" priority="997" stopIfTrue="1" operator="lessThanOrEqual">
      <formula>3000</formula>
    </cfRule>
    <cfRule type="cellIs" dxfId="8356" priority="998" stopIfTrue="1" operator="between">
      <formula>3000</formula>
      <formula>9000</formula>
    </cfRule>
    <cfRule type="cellIs" dxfId="8355" priority="999" stopIfTrue="1" operator="greaterThanOrEqual">
      <formula>9000</formula>
    </cfRule>
  </conditionalFormatting>
  <conditionalFormatting sqref="AH116">
    <cfRule type="cellIs" dxfId="8354" priority="994" stopIfTrue="1" operator="lessThanOrEqual">
      <formula>3000</formula>
    </cfRule>
    <cfRule type="cellIs" dxfId="8353" priority="995" stopIfTrue="1" operator="between">
      <formula>3000</formula>
      <formula>9000</formula>
    </cfRule>
    <cfRule type="cellIs" dxfId="8352" priority="996" stopIfTrue="1" operator="greaterThanOrEqual">
      <formula>9000</formula>
    </cfRule>
  </conditionalFormatting>
  <conditionalFormatting sqref="AI116">
    <cfRule type="cellIs" dxfId="8351" priority="991" stopIfTrue="1" operator="lessThanOrEqual">
      <formula>3000</formula>
    </cfRule>
    <cfRule type="cellIs" dxfId="8350" priority="992" stopIfTrue="1" operator="between">
      <formula>3000</formula>
      <formula>9000</formula>
    </cfRule>
    <cfRule type="cellIs" dxfId="8349" priority="993" stopIfTrue="1" operator="greaterThanOrEqual">
      <formula>9000</formula>
    </cfRule>
  </conditionalFormatting>
  <conditionalFormatting sqref="X122:Y122">
    <cfRule type="cellIs" dxfId="8348" priority="988" stopIfTrue="1" operator="lessThanOrEqual">
      <formula>3000</formula>
    </cfRule>
    <cfRule type="cellIs" dxfId="8347" priority="989" stopIfTrue="1" operator="between">
      <formula>3000</formula>
      <formula>9000</formula>
    </cfRule>
    <cfRule type="cellIs" dxfId="8346" priority="990" stopIfTrue="1" operator="greaterThanOrEqual">
      <formula>9000</formula>
    </cfRule>
  </conditionalFormatting>
  <conditionalFormatting sqref="AJ122">
    <cfRule type="cellIs" dxfId="8345" priority="985" stopIfTrue="1" operator="lessThanOrEqual">
      <formula>3000</formula>
    </cfRule>
    <cfRule type="cellIs" dxfId="8344" priority="986" stopIfTrue="1" operator="between">
      <formula>3000</formula>
      <formula>9000</formula>
    </cfRule>
    <cfRule type="cellIs" dxfId="8343" priority="987" stopIfTrue="1" operator="greaterThanOrEqual">
      <formula>9000</formula>
    </cfRule>
  </conditionalFormatting>
  <conditionalFormatting sqref="V122:W122">
    <cfRule type="cellIs" dxfId="8342" priority="982" stopIfTrue="1" operator="lessThanOrEqual">
      <formula>3000</formula>
    </cfRule>
    <cfRule type="cellIs" dxfId="8341" priority="983" stopIfTrue="1" operator="between">
      <formula>3000</formula>
      <formula>9000</formula>
    </cfRule>
    <cfRule type="cellIs" dxfId="8340" priority="984" stopIfTrue="1" operator="greaterThanOrEqual">
      <formula>9000</formula>
    </cfRule>
  </conditionalFormatting>
  <conditionalFormatting sqref="AF122">
    <cfRule type="cellIs" dxfId="8339" priority="979" stopIfTrue="1" operator="lessThanOrEqual">
      <formula>3000</formula>
    </cfRule>
    <cfRule type="cellIs" dxfId="8338" priority="980" stopIfTrue="1" operator="between">
      <formula>3000</formula>
      <formula>9000</formula>
    </cfRule>
    <cfRule type="cellIs" dxfId="8337" priority="981" stopIfTrue="1" operator="greaterThanOrEqual">
      <formula>9000</formula>
    </cfRule>
  </conditionalFormatting>
  <conditionalFormatting sqref="AG122">
    <cfRule type="cellIs" dxfId="8336" priority="976" stopIfTrue="1" operator="lessThanOrEqual">
      <formula>3000</formula>
    </cfRule>
    <cfRule type="cellIs" dxfId="8335" priority="977" stopIfTrue="1" operator="between">
      <formula>3000</formula>
      <formula>9000</formula>
    </cfRule>
    <cfRule type="cellIs" dxfId="8334" priority="978" stopIfTrue="1" operator="greaterThanOrEqual">
      <formula>9000</formula>
    </cfRule>
  </conditionalFormatting>
  <conditionalFormatting sqref="AA128">
    <cfRule type="cellIs" dxfId="8333" priority="973" stopIfTrue="1" operator="lessThanOrEqual">
      <formula>3000</formula>
    </cfRule>
    <cfRule type="cellIs" dxfId="8332" priority="974" stopIfTrue="1" operator="between">
      <formula>3000</formula>
      <formula>9000</formula>
    </cfRule>
    <cfRule type="cellIs" dxfId="8331" priority="975" stopIfTrue="1" operator="greaterThanOrEqual">
      <formula>9000</formula>
    </cfRule>
  </conditionalFormatting>
  <conditionalFormatting sqref="AB128">
    <cfRule type="cellIs" dxfId="8330" priority="970" stopIfTrue="1" operator="lessThanOrEqual">
      <formula>3000</formula>
    </cfRule>
    <cfRule type="cellIs" dxfId="8329" priority="971" stopIfTrue="1" operator="between">
      <formula>3000</formula>
      <formula>9000</formula>
    </cfRule>
    <cfRule type="cellIs" dxfId="8328" priority="972" stopIfTrue="1" operator="greaterThanOrEqual">
      <formula>9000</formula>
    </cfRule>
  </conditionalFormatting>
  <conditionalFormatting sqref="AC128">
    <cfRule type="cellIs" dxfId="8327" priority="967" stopIfTrue="1" operator="lessThanOrEqual">
      <formula>3000</formula>
    </cfRule>
    <cfRule type="cellIs" dxfId="8326" priority="968" stopIfTrue="1" operator="between">
      <formula>3000</formula>
      <formula>9000</formula>
    </cfRule>
    <cfRule type="cellIs" dxfId="8325" priority="969" stopIfTrue="1" operator="greaterThanOrEqual">
      <formula>9000</formula>
    </cfRule>
  </conditionalFormatting>
  <conditionalFormatting sqref="AD128">
    <cfRule type="cellIs" dxfId="8324" priority="964" stopIfTrue="1" operator="lessThanOrEqual">
      <formula>3000</formula>
    </cfRule>
    <cfRule type="cellIs" dxfId="8323" priority="965" stopIfTrue="1" operator="between">
      <formula>3000</formula>
      <formula>9000</formula>
    </cfRule>
    <cfRule type="cellIs" dxfId="8322" priority="966" stopIfTrue="1" operator="greaterThanOrEqual">
      <formula>9000</formula>
    </cfRule>
  </conditionalFormatting>
  <conditionalFormatting sqref="AJ128">
    <cfRule type="cellIs" dxfId="8321" priority="961" stopIfTrue="1" operator="lessThanOrEqual">
      <formula>3000</formula>
    </cfRule>
    <cfRule type="cellIs" dxfId="8320" priority="962" stopIfTrue="1" operator="between">
      <formula>3000</formula>
      <formula>9000</formula>
    </cfRule>
    <cfRule type="cellIs" dxfId="8319" priority="963" stopIfTrue="1" operator="greaterThanOrEqual">
      <formula>9000</formula>
    </cfRule>
  </conditionalFormatting>
  <conditionalFormatting sqref="X188:Y188">
    <cfRule type="cellIs" dxfId="8318" priority="958" stopIfTrue="1" operator="lessThanOrEqual">
      <formula>3000</formula>
    </cfRule>
    <cfRule type="cellIs" dxfId="8317" priority="959" stopIfTrue="1" operator="between">
      <formula>3000</formula>
      <formula>9000</formula>
    </cfRule>
    <cfRule type="cellIs" dxfId="8316" priority="960" stopIfTrue="1" operator="greaterThanOrEqual">
      <formula>9000</formula>
    </cfRule>
  </conditionalFormatting>
  <conditionalFormatting sqref="AA188">
    <cfRule type="cellIs" dxfId="8315" priority="955" stopIfTrue="1" operator="lessThanOrEqual">
      <formula>3000</formula>
    </cfRule>
    <cfRule type="cellIs" dxfId="8314" priority="956" stopIfTrue="1" operator="between">
      <formula>3000</formula>
      <formula>9000</formula>
    </cfRule>
    <cfRule type="cellIs" dxfId="8313" priority="957" stopIfTrue="1" operator="greaterThanOrEqual">
      <formula>9000</formula>
    </cfRule>
  </conditionalFormatting>
  <conditionalFormatting sqref="AB188">
    <cfRule type="cellIs" dxfId="8312" priority="952" stopIfTrue="1" operator="lessThanOrEqual">
      <formula>3000</formula>
    </cfRule>
    <cfRule type="cellIs" dxfId="8311" priority="953" stopIfTrue="1" operator="between">
      <formula>3000</formula>
      <formula>9000</formula>
    </cfRule>
    <cfRule type="cellIs" dxfId="8310" priority="954" stopIfTrue="1" operator="greaterThanOrEqual">
      <formula>9000</formula>
    </cfRule>
  </conditionalFormatting>
  <conditionalFormatting sqref="AC188">
    <cfRule type="cellIs" dxfId="8309" priority="949" stopIfTrue="1" operator="lessThanOrEqual">
      <formula>3000</formula>
    </cfRule>
    <cfRule type="cellIs" dxfId="8308" priority="950" stopIfTrue="1" operator="between">
      <formula>3000</formula>
      <formula>9000</formula>
    </cfRule>
    <cfRule type="cellIs" dxfId="8307" priority="951" stopIfTrue="1" operator="greaterThanOrEqual">
      <formula>9000</formula>
    </cfRule>
  </conditionalFormatting>
  <conditionalFormatting sqref="AD188">
    <cfRule type="cellIs" dxfId="8306" priority="946" stopIfTrue="1" operator="lessThanOrEqual">
      <formula>3000</formula>
    </cfRule>
    <cfRule type="cellIs" dxfId="8305" priority="947" stopIfTrue="1" operator="between">
      <formula>3000</formula>
      <formula>9000</formula>
    </cfRule>
    <cfRule type="cellIs" dxfId="8304" priority="948" stopIfTrue="1" operator="greaterThanOrEqual">
      <formula>9000</formula>
    </cfRule>
  </conditionalFormatting>
  <conditionalFormatting sqref="AJ188">
    <cfRule type="cellIs" dxfId="8303" priority="943" stopIfTrue="1" operator="lessThanOrEqual">
      <formula>3000</formula>
    </cfRule>
    <cfRule type="cellIs" dxfId="8302" priority="944" stopIfTrue="1" operator="between">
      <formula>3000</formula>
      <formula>9000</formula>
    </cfRule>
    <cfRule type="cellIs" dxfId="8301" priority="945" stopIfTrue="1" operator="greaterThanOrEqual">
      <formula>9000</formula>
    </cfRule>
  </conditionalFormatting>
  <conditionalFormatting sqref="V188:W188">
    <cfRule type="cellIs" dxfId="8300" priority="940" stopIfTrue="1" operator="lessThanOrEqual">
      <formula>3000</formula>
    </cfRule>
    <cfRule type="cellIs" dxfId="8299" priority="941" stopIfTrue="1" operator="between">
      <formula>3000</formula>
      <formula>9000</formula>
    </cfRule>
    <cfRule type="cellIs" dxfId="8298" priority="942" stopIfTrue="1" operator="greaterThanOrEqual">
      <formula>9000</formula>
    </cfRule>
  </conditionalFormatting>
  <conditionalFormatting sqref="AF188">
    <cfRule type="cellIs" dxfId="8297" priority="937" stopIfTrue="1" operator="lessThanOrEqual">
      <formula>3000</formula>
    </cfRule>
    <cfRule type="cellIs" dxfId="8296" priority="938" stopIfTrue="1" operator="between">
      <formula>3000</formula>
      <formula>9000</formula>
    </cfRule>
    <cfRule type="cellIs" dxfId="8295" priority="939" stopIfTrue="1" operator="greaterThanOrEqual">
      <formula>9000</formula>
    </cfRule>
  </conditionalFormatting>
  <conditionalFormatting sqref="AG188">
    <cfRule type="cellIs" dxfId="8294" priority="934" stopIfTrue="1" operator="lessThanOrEqual">
      <formula>3000</formula>
    </cfRule>
    <cfRule type="cellIs" dxfId="8293" priority="935" stopIfTrue="1" operator="between">
      <formula>3000</formula>
      <formula>9000</formula>
    </cfRule>
    <cfRule type="cellIs" dxfId="8292" priority="936" stopIfTrue="1" operator="greaterThanOrEqual">
      <formula>9000</formula>
    </cfRule>
  </conditionalFormatting>
  <conditionalFormatting sqref="AH188">
    <cfRule type="cellIs" dxfId="8291" priority="931" stopIfTrue="1" operator="lessThanOrEqual">
      <formula>3000</formula>
    </cfRule>
    <cfRule type="cellIs" dxfId="8290" priority="932" stopIfTrue="1" operator="between">
      <formula>3000</formula>
      <formula>9000</formula>
    </cfRule>
    <cfRule type="cellIs" dxfId="8289" priority="933" stopIfTrue="1" operator="greaterThanOrEqual">
      <formula>9000</formula>
    </cfRule>
  </conditionalFormatting>
  <conditionalFormatting sqref="AI188">
    <cfRule type="cellIs" dxfId="8288" priority="928" stopIfTrue="1" operator="lessThanOrEqual">
      <formula>3000</formula>
    </cfRule>
    <cfRule type="cellIs" dxfId="8287" priority="929" stopIfTrue="1" operator="between">
      <formula>3000</formula>
      <formula>9000</formula>
    </cfRule>
    <cfRule type="cellIs" dxfId="8286" priority="930" stopIfTrue="1" operator="greaterThanOrEqual">
      <formula>9000</formula>
    </cfRule>
  </conditionalFormatting>
  <conditionalFormatting sqref="X194:Y194">
    <cfRule type="cellIs" dxfId="8285" priority="925" stopIfTrue="1" operator="lessThanOrEqual">
      <formula>3000</formula>
    </cfRule>
    <cfRule type="cellIs" dxfId="8284" priority="926" stopIfTrue="1" operator="between">
      <formula>3000</formula>
      <formula>9000</formula>
    </cfRule>
    <cfRule type="cellIs" dxfId="8283" priority="927" stopIfTrue="1" operator="greaterThanOrEqual">
      <formula>9000</formula>
    </cfRule>
  </conditionalFormatting>
  <conditionalFormatting sqref="AA194">
    <cfRule type="cellIs" dxfId="8282" priority="922" stopIfTrue="1" operator="lessThanOrEqual">
      <formula>3000</formula>
    </cfRule>
    <cfRule type="cellIs" dxfId="8281" priority="923" stopIfTrue="1" operator="between">
      <formula>3000</formula>
      <formula>9000</formula>
    </cfRule>
    <cfRule type="cellIs" dxfId="8280" priority="924" stopIfTrue="1" operator="greaterThanOrEqual">
      <formula>9000</formula>
    </cfRule>
  </conditionalFormatting>
  <conditionalFormatting sqref="AB194">
    <cfRule type="cellIs" dxfId="8279" priority="919" stopIfTrue="1" operator="lessThanOrEqual">
      <formula>3000</formula>
    </cfRule>
    <cfRule type="cellIs" dxfId="8278" priority="920" stopIfTrue="1" operator="between">
      <formula>3000</formula>
      <formula>9000</formula>
    </cfRule>
    <cfRule type="cellIs" dxfId="8277" priority="921" stopIfTrue="1" operator="greaterThanOrEqual">
      <formula>9000</formula>
    </cfRule>
  </conditionalFormatting>
  <conditionalFormatting sqref="AC194">
    <cfRule type="cellIs" dxfId="8276" priority="916" stopIfTrue="1" operator="lessThanOrEqual">
      <formula>3000</formula>
    </cfRule>
    <cfRule type="cellIs" dxfId="8275" priority="917" stopIfTrue="1" operator="between">
      <formula>3000</formula>
      <formula>9000</formula>
    </cfRule>
    <cfRule type="cellIs" dxfId="8274" priority="918" stopIfTrue="1" operator="greaterThanOrEqual">
      <formula>9000</formula>
    </cfRule>
  </conditionalFormatting>
  <conditionalFormatting sqref="AD194">
    <cfRule type="cellIs" dxfId="8273" priority="913" stopIfTrue="1" operator="lessThanOrEqual">
      <formula>3000</formula>
    </cfRule>
    <cfRule type="cellIs" dxfId="8272" priority="914" stopIfTrue="1" operator="between">
      <formula>3000</formula>
      <formula>9000</formula>
    </cfRule>
    <cfRule type="cellIs" dxfId="8271" priority="915" stopIfTrue="1" operator="greaterThanOrEqual">
      <formula>9000</formula>
    </cfRule>
  </conditionalFormatting>
  <conditionalFormatting sqref="AJ194">
    <cfRule type="cellIs" dxfId="8270" priority="910" stopIfTrue="1" operator="lessThanOrEqual">
      <formula>3000</formula>
    </cfRule>
    <cfRule type="cellIs" dxfId="8269" priority="911" stopIfTrue="1" operator="between">
      <formula>3000</formula>
      <formula>9000</formula>
    </cfRule>
    <cfRule type="cellIs" dxfId="8268" priority="912" stopIfTrue="1" operator="greaterThanOrEqual">
      <formula>9000</formula>
    </cfRule>
  </conditionalFormatting>
  <conditionalFormatting sqref="V194:W194">
    <cfRule type="cellIs" dxfId="8267" priority="907" stopIfTrue="1" operator="lessThanOrEqual">
      <formula>3000</formula>
    </cfRule>
    <cfRule type="cellIs" dxfId="8266" priority="908" stopIfTrue="1" operator="between">
      <formula>3000</formula>
      <formula>9000</formula>
    </cfRule>
    <cfRule type="cellIs" dxfId="8265" priority="909" stopIfTrue="1" operator="greaterThanOrEqual">
      <formula>9000</formula>
    </cfRule>
  </conditionalFormatting>
  <conditionalFormatting sqref="AF194">
    <cfRule type="cellIs" dxfId="8264" priority="904" stopIfTrue="1" operator="lessThanOrEqual">
      <formula>3000</formula>
    </cfRule>
    <cfRule type="cellIs" dxfId="8263" priority="905" stopIfTrue="1" operator="between">
      <formula>3000</formula>
      <formula>9000</formula>
    </cfRule>
    <cfRule type="cellIs" dxfId="8262" priority="906" stopIfTrue="1" operator="greaterThanOrEqual">
      <formula>9000</formula>
    </cfRule>
  </conditionalFormatting>
  <conditionalFormatting sqref="AG194">
    <cfRule type="cellIs" dxfId="8261" priority="901" stopIfTrue="1" operator="lessThanOrEqual">
      <formula>3000</formula>
    </cfRule>
    <cfRule type="cellIs" dxfId="8260" priority="902" stopIfTrue="1" operator="between">
      <formula>3000</formula>
      <formula>9000</formula>
    </cfRule>
    <cfRule type="cellIs" dxfId="8259" priority="903" stopIfTrue="1" operator="greaterThanOrEqual">
      <formula>9000</formula>
    </cfRule>
  </conditionalFormatting>
  <conditionalFormatting sqref="AH194">
    <cfRule type="cellIs" dxfId="8258" priority="898" stopIfTrue="1" operator="lessThanOrEqual">
      <formula>3000</formula>
    </cfRule>
    <cfRule type="cellIs" dxfId="8257" priority="899" stopIfTrue="1" operator="between">
      <formula>3000</formula>
      <formula>9000</formula>
    </cfRule>
    <cfRule type="cellIs" dxfId="8256" priority="900" stopIfTrue="1" operator="greaterThanOrEqual">
      <formula>9000</formula>
    </cfRule>
  </conditionalFormatting>
  <conditionalFormatting sqref="AI194">
    <cfRule type="cellIs" dxfId="8255" priority="895" stopIfTrue="1" operator="lessThanOrEqual">
      <formula>3000</formula>
    </cfRule>
    <cfRule type="cellIs" dxfId="8254" priority="896" stopIfTrue="1" operator="between">
      <formula>3000</formula>
      <formula>9000</formula>
    </cfRule>
    <cfRule type="cellIs" dxfId="8253" priority="897" stopIfTrue="1" operator="greaterThanOrEqual">
      <formula>9000</formula>
    </cfRule>
  </conditionalFormatting>
  <conditionalFormatting sqref="X206:Y206">
    <cfRule type="cellIs" dxfId="8252" priority="892" stopIfTrue="1" operator="lessThanOrEqual">
      <formula>3000</formula>
    </cfRule>
    <cfRule type="cellIs" dxfId="8251" priority="893" stopIfTrue="1" operator="between">
      <formula>3000</formula>
      <formula>9000</formula>
    </cfRule>
    <cfRule type="cellIs" dxfId="8250" priority="894" stopIfTrue="1" operator="greaterThanOrEqual">
      <formula>9000</formula>
    </cfRule>
  </conditionalFormatting>
  <conditionalFormatting sqref="AA206">
    <cfRule type="cellIs" dxfId="8249" priority="889" stopIfTrue="1" operator="lessThanOrEqual">
      <formula>3000</formula>
    </cfRule>
    <cfRule type="cellIs" dxfId="8248" priority="890" stopIfTrue="1" operator="between">
      <formula>3000</formula>
      <formula>9000</formula>
    </cfRule>
    <cfRule type="cellIs" dxfId="8247" priority="891" stopIfTrue="1" operator="greaterThanOrEqual">
      <formula>9000</formula>
    </cfRule>
  </conditionalFormatting>
  <conditionalFormatting sqref="AB206">
    <cfRule type="cellIs" dxfId="8246" priority="886" stopIfTrue="1" operator="lessThanOrEqual">
      <formula>3000</formula>
    </cfRule>
    <cfRule type="cellIs" dxfId="8245" priority="887" stopIfTrue="1" operator="between">
      <formula>3000</formula>
      <formula>9000</formula>
    </cfRule>
    <cfRule type="cellIs" dxfId="8244" priority="888" stopIfTrue="1" operator="greaterThanOrEqual">
      <formula>9000</formula>
    </cfRule>
  </conditionalFormatting>
  <conditionalFormatting sqref="AC206">
    <cfRule type="cellIs" dxfId="8243" priority="883" stopIfTrue="1" operator="lessThanOrEqual">
      <formula>3000</formula>
    </cfRule>
    <cfRule type="cellIs" dxfId="8242" priority="884" stopIfTrue="1" operator="between">
      <formula>3000</formula>
      <formula>9000</formula>
    </cfRule>
    <cfRule type="cellIs" dxfId="8241" priority="885" stopIfTrue="1" operator="greaterThanOrEqual">
      <formula>9000</formula>
    </cfRule>
  </conditionalFormatting>
  <conditionalFormatting sqref="AD206">
    <cfRule type="cellIs" dxfId="8240" priority="880" stopIfTrue="1" operator="lessThanOrEqual">
      <formula>3000</formula>
    </cfRule>
    <cfRule type="cellIs" dxfId="8239" priority="881" stopIfTrue="1" operator="between">
      <formula>3000</formula>
      <formula>9000</formula>
    </cfRule>
    <cfRule type="cellIs" dxfId="8238" priority="882" stopIfTrue="1" operator="greaterThanOrEqual">
      <formula>9000</formula>
    </cfRule>
  </conditionalFormatting>
  <conditionalFormatting sqref="AJ206">
    <cfRule type="cellIs" dxfId="8237" priority="877" stopIfTrue="1" operator="lessThanOrEqual">
      <formula>3000</formula>
    </cfRule>
    <cfRule type="cellIs" dxfId="8236" priority="878" stopIfTrue="1" operator="between">
      <formula>3000</formula>
      <formula>9000</formula>
    </cfRule>
    <cfRule type="cellIs" dxfId="8235" priority="879" stopIfTrue="1" operator="greaterThanOrEqual">
      <formula>9000</formula>
    </cfRule>
  </conditionalFormatting>
  <conditionalFormatting sqref="V206:W206">
    <cfRule type="cellIs" dxfId="8234" priority="874" stopIfTrue="1" operator="lessThanOrEqual">
      <formula>3000</formula>
    </cfRule>
    <cfRule type="cellIs" dxfId="8233" priority="875" stopIfTrue="1" operator="between">
      <formula>3000</formula>
      <formula>9000</formula>
    </cfRule>
    <cfRule type="cellIs" dxfId="8232" priority="876" stopIfTrue="1" operator="greaterThanOrEqual">
      <formula>9000</formula>
    </cfRule>
  </conditionalFormatting>
  <conditionalFormatting sqref="AF206">
    <cfRule type="cellIs" dxfId="8231" priority="871" stopIfTrue="1" operator="lessThanOrEqual">
      <formula>3000</formula>
    </cfRule>
    <cfRule type="cellIs" dxfId="8230" priority="872" stopIfTrue="1" operator="between">
      <formula>3000</formula>
      <formula>9000</formula>
    </cfRule>
    <cfRule type="cellIs" dxfId="8229" priority="873" stopIfTrue="1" operator="greaterThanOrEqual">
      <formula>9000</formula>
    </cfRule>
  </conditionalFormatting>
  <conditionalFormatting sqref="AG206">
    <cfRule type="cellIs" dxfId="8228" priority="868" stopIfTrue="1" operator="lessThanOrEqual">
      <formula>3000</formula>
    </cfRule>
    <cfRule type="cellIs" dxfId="8227" priority="869" stopIfTrue="1" operator="between">
      <formula>3000</formula>
      <formula>9000</formula>
    </cfRule>
    <cfRule type="cellIs" dxfId="8226" priority="870" stopIfTrue="1" operator="greaterThanOrEqual">
      <formula>9000</formula>
    </cfRule>
  </conditionalFormatting>
  <conditionalFormatting sqref="AH206">
    <cfRule type="cellIs" dxfId="8225" priority="865" stopIfTrue="1" operator="lessThanOrEqual">
      <formula>3000</formula>
    </cfRule>
    <cfRule type="cellIs" dxfId="8224" priority="866" stopIfTrue="1" operator="between">
      <formula>3000</formula>
      <formula>9000</formula>
    </cfRule>
    <cfRule type="cellIs" dxfId="8223" priority="867" stopIfTrue="1" operator="greaterThanOrEqual">
      <formula>9000</formula>
    </cfRule>
  </conditionalFormatting>
  <conditionalFormatting sqref="AI206">
    <cfRule type="cellIs" dxfId="8222" priority="862" stopIfTrue="1" operator="lessThanOrEqual">
      <formula>3000</formula>
    </cfRule>
    <cfRule type="cellIs" dxfId="8221" priority="863" stopIfTrue="1" operator="between">
      <formula>3000</formula>
      <formula>9000</formula>
    </cfRule>
    <cfRule type="cellIs" dxfId="8220" priority="864" stopIfTrue="1" operator="greaterThanOrEqual">
      <formula>9000</formula>
    </cfRule>
  </conditionalFormatting>
  <conditionalFormatting sqref="X212:Y212">
    <cfRule type="cellIs" dxfId="8219" priority="859" stopIfTrue="1" operator="lessThanOrEqual">
      <formula>3000</formula>
    </cfRule>
    <cfRule type="cellIs" dxfId="8218" priority="860" stopIfTrue="1" operator="between">
      <formula>3000</formula>
      <formula>9000</formula>
    </cfRule>
    <cfRule type="cellIs" dxfId="8217" priority="861" stopIfTrue="1" operator="greaterThanOrEqual">
      <formula>9000</formula>
    </cfRule>
  </conditionalFormatting>
  <conditionalFormatting sqref="AA212">
    <cfRule type="cellIs" dxfId="8216" priority="856" stopIfTrue="1" operator="lessThanOrEqual">
      <formula>3000</formula>
    </cfRule>
    <cfRule type="cellIs" dxfId="8215" priority="857" stopIfTrue="1" operator="between">
      <formula>3000</formula>
      <formula>9000</formula>
    </cfRule>
    <cfRule type="cellIs" dxfId="8214" priority="858" stopIfTrue="1" operator="greaterThanOrEqual">
      <formula>9000</formula>
    </cfRule>
  </conditionalFormatting>
  <conditionalFormatting sqref="AB212">
    <cfRule type="cellIs" dxfId="8213" priority="853" stopIfTrue="1" operator="lessThanOrEqual">
      <formula>3000</formula>
    </cfRule>
    <cfRule type="cellIs" dxfId="8212" priority="854" stopIfTrue="1" operator="between">
      <formula>3000</formula>
      <formula>9000</formula>
    </cfRule>
    <cfRule type="cellIs" dxfId="8211" priority="855" stopIfTrue="1" operator="greaterThanOrEqual">
      <formula>9000</formula>
    </cfRule>
  </conditionalFormatting>
  <conditionalFormatting sqref="AC212">
    <cfRule type="cellIs" dxfId="8210" priority="850" stopIfTrue="1" operator="lessThanOrEqual">
      <formula>3000</formula>
    </cfRule>
    <cfRule type="cellIs" dxfId="8209" priority="851" stopIfTrue="1" operator="between">
      <formula>3000</formula>
      <formula>9000</formula>
    </cfRule>
    <cfRule type="cellIs" dxfId="8208" priority="852" stopIfTrue="1" operator="greaterThanOrEqual">
      <formula>9000</formula>
    </cfRule>
  </conditionalFormatting>
  <conditionalFormatting sqref="AD212">
    <cfRule type="cellIs" dxfId="8207" priority="847" stopIfTrue="1" operator="lessThanOrEqual">
      <formula>3000</formula>
    </cfRule>
    <cfRule type="cellIs" dxfId="8206" priority="848" stopIfTrue="1" operator="between">
      <formula>3000</formula>
      <formula>9000</formula>
    </cfRule>
    <cfRule type="cellIs" dxfId="8205" priority="849" stopIfTrue="1" operator="greaterThanOrEqual">
      <formula>9000</formula>
    </cfRule>
  </conditionalFormatting>
  <conditionalFormatting sqref="AJ212">
    <cfRule type="cellIs" dxfId="8204" priority="844" stopIfTrue="1" operator="lessThanOrEqual">
      <formula>3000</formula>
    </cfRule>
    <cfRule type="cellIs" dxfId="8203" priority="845" stopIfTrue="1" operator="between">
      <formula>3000</formula>
      <formula>9000</formula>
    </cfRule>
    <cfRule type="cellIs" dxfId="8202" priority="846" stopIfTrue="1" operator="greaterThanOrEqual">
      <formula>9000</formula>
    </cfRule>
  </conditionalFormatting>
  <conditionalFormatting sqref="V212:W212">
    <cfRule type="cellIs" dxfId="8201" priority="841" stopIfTrue="1" operator="lessThanOrEqual">
      <formula>3000</formula>
    </cfRule>
    <cfRule type="cellIs" dxfId="8200" priority="842" stopIfTrue="1" operator="between">
      <formula>3000</formula>
      <formula>9000</formula>
    </cfRule>
    <cfRule type="cellIs" dxfId="8199" priority="843" stopIfTrue="1" operator="greaterThanOrEqual">
      <formula>9000</formula>
    </cfRule>
  </conditionalFormatting>
  <conditionalFormatting sqref="AF212">
    <cfRule type="cellIs" dxfId="8198" priority="838" stopIfTrue="1" operator="lessThanOrEqual">
      <formula>3000</formula>
    </cfRule>
    <cfRule type="cellIs" dxfId="8197" priority="839" stopIfTrue="1" operator="between">
      <formula>3000</formula>
      <formula>9000</formula>
    </cfRule>
    <cfRule type="cellIs" dxfId="8196" priority="840" stopIfTrue="1" operator="greaterThanOrEqual">
      <formula>9000</formula>
    </cfRule>
  </conditionalFormatting>
  <conditionalFormatting sqref="AG212">
    <cfRule type="cellIs" dxfId="8195" priority="835" stopIfTrue="1" operator="lessThanOrEqual">
      <formula>3000</formula>
    </cfRule>
    <cfRule type="cellIs" dxfId="8194" priority="836" stopIfTrue="1" operator="between">
      <formula>3000</formula>
      <formula>9000</formula>
    </cfRule>
    <cfRule type="cellIs" dxfId="8193" priority="837" stopIfTrue="1" operator="greaterThanOrEqual">
      <formula>9000</formula>
    </cfRule>
  </conditionalFormatting>
  <conditionalFormatting sqref="AH212">
    <cfRule type="cellIs" dxfId="8192" priority="832" stopIfTrue="1" operator="lessThanOrEqual">
      <formula>3000</formula>
    </cfRule>
    <cfRule type="cellIs" dxfId="8191" priority="833" stopIfTrue="1" operator="between">
      <formula>3000</formula>
      <formula>9000</formula>
    </cfRule>
    <cfRule type="cellIs" dxfId="8190" priority="834" stopIfTrue="1" operator="greaterThanOrEqual">
      <formula>9000</formula>
    </cfRule>
  </conditionalFormatting>
  <conditionalFormatting sqref="AI212">
    <cfRule type="cellIs" dxfId="8189" priority="829" stopIfTrue="1" operator="lessThanOrEqual">
      <formula>3000</formula>
    </cfRule>
    <cfRule type="cellIs" dxfId="8188" priority="830" stopIfTrue="1" operator="between">
      <formula>3000</formula>
      <formula>9000</formula>
    </cfRule>
    <cfRule type="cellIs" dxfId="8187" priority="831" stopIfTrue="1" operator="greaterThanOrEqual">
      <formula>9000</formula>
    </cfRule>
  </conditionalFormatting>
  <conditionalFormatting sqref="X236:Y236">
    <cfRule type="cellIs" dxfId="8186" priority="826" stopIfTrue="1" operator="lessThanOrEqual">
      <formula>3000</formula>
    </cfRule>
    <cfRule type="cellIs" dxfId="8185" priority="827" stopIfTrue="1" operator="between">
      <formula>3000</formula>
      <formula>9000</formula>
    </cfRule>
    <cfRule type="cellIs" dxfId="8184" priority="828" stopIfTrue="1" operator="greaterThanOrEqual">
      <formula>9000</formula>
    </cfRule>
  </conditionalFormatting>
  <conditionalFormatting sqref="AA236">
    <cfRule type="cellIs" dxfId="8183" priority="823" stopIfTrue="1" operator="lessThanOrEqual">
      <formula>3000</formula>
    </cfRule>
    <cfRule type="cellIs" dxfId="8182" priority="824" stopIfTrue="1" operator="between">
      <formula>3000</formula>
      <formula>9000</formula>
    </cfRule>
    <cfRule type="cellIs" dxfId="8181" priority="825" stopIfTrue="1" operator="greaterThanOrEqual">
      <formula>9000</formula>
    </cfRule>
  </conditionalFormatting>
  <conditionalFormatting sqref="AB236">
    <cfRule type="cellIs" dxfId="8180" priority="820" stopIfTrue="1" operator="lessThanOrEqual">
      <formula>3000</formula>
    </cfRule>
    <cfRule type="cellIs" dxfId="8179" priority="821" stopIfTrue="1" operator="between">
      <formula>3000</formula>
      <formula>9000</formula>
    </cfRule>
    <cfRule type="cellIs" dxfId="8178" priority="822" stopIfTrue="1" operator="greaterThanOrEqual">
      <formula>9000</formula>
    </cfRule>
  </conditionalFormatting>
  <conditionalFormatting sqref="AC236">
    <cfRule type="cellIs" dxfId="8177" priority="817" stopIfTrue="1" operator="lessThanOrEqual">
      <formula>3000</formula>
    </cfRule>
    <cfRule type="cellIs" dxfId="8176" priority="818" stopIfTrue="1" operator="between">
      <formula>3000</formula>
      <formula>9000</formula>
    </cfRule>
    <cfRule type="cellIs" dxfId="8175" priority="819" stopIfTrue="1" operator="greaterThanOrEqual">
      <formula>9000</formula>
    </cfRule>
  </conditionalFormatting>
  <conditionalFormatting sqref="AD236">
    <cfRule type="cellIs" dxfId="8174" priority="814" stopIfTrue="1" operator="lessThanOrEqual">
      <formula>3000</formula>
    </cfRule>
    <cfRule type="cellIs" dxfId="8173" priority="815" stopIfTrue="1" operator="between">
      <formula>3000</formula>
      <formula>9000</formula>
    </cfRule>
    <cfRule type="cellIs" dxfId="8172" priority="816" stopIfTrue="1" operator="greaterThanOrEqual">
      <formula>9000</formula>
    </cfRule>
  </conditionalFormatting>
  <conditionalFormatting sqref="AJ236">
    <cfRule type="cellIs" dxfId="8171" priority="811" stopIfTrue="1" operator="lessThanOrEqual">
      <formula>3000</formula>
    </cfRule>
    <cfRule type="cellIs" dxfId="8170" priority="812" stopIfTrue="1" operator="between">
      <formula>3000</formula>
      <formula>9000</formula>
    </cfRule>
    <cfRule type="cellIs" dxfId="8169" priority="813" stopIfTrue="1" operator="greaterThanOrEqual">
      <formula>9000</formula>
    </cfRule>
  </conditionalFormatting>
  <conditionalFormatting sqref="V236:W236">
    <cfRule type="cellIs" dxfId="8168" priority="808" stopIfTrue="1" operator="lessThanOrEqual">
      <formula>3000</formula>
    </cfRule>
    <cfRule type="cellIs" dxfId="8167" priority="809" stopIfTrue="1" operator="between">
      <formula>3000</formula>
      <formula>9000</formula>
    </cfRule>
    <cfRule type="cellIs" dxfId="8166" priority="810" stopIfTrue="1" operator="greaterThanOrEqual">
      <formula>9000</formula>
    </cfRule>
  </conditionalFormatting>
  <conditionalFormatting sqref="AF236">
    <cfRule type="cellIs" dxfId="8165" priority="805" stopIfTrue="1" operator="lessThanOrEqual">
      <formula>3000</formula>
    </cfRule>
    <cfRule type="cellIs" dxfId="8164" priority="806" stopIfTrue="1" operator="between">
      <formula>3000</formula>
      <formula>9000</formula>
    </cfRule>
    <cfRule type="cellIs" dxfId="8163" priority="807" stopIfTrue="1" operator="greaterThanOrEqual">
      <formula>9000</formula>
    </cfRule>
  </conditionalFormatting>
  <conditionalFormatting sqref="AG236">
    <cfRule type="cellIs" dxfId="8162" priority="802" stopIfTrue="1" operator="lessThanOrEqual">
      <formula>3000</formula>
    </cfRule>
    <cfRule type="cellIs" dxfId="8161" priority="803" stopIfTrue="1" operator="between">
      <formula>3000</formula>
      <formula>9000</formula>
    </cfRule>
    <cfRule type="cellIs" dxfId="8160" priority="804" stopIfTrue="1" operator="greaterThanOrEqual">
      <formula>9000</formula>
    </cfRule>
  </conditionalFormatting>
  <conditionalFormatting sqref="AH236">
    <cfRule type="cellIs" dxfId="8159" priority="799" stopIfTrue="1" operator="lessThanOrEqual">
      <formula>3000</formula>
    </cfRule>
    <cfRule type="cellIs" dxfId="8158" priority="800" stopIfTrue="1" operator="between">
      <formula>3000</formula>
      <formula>9000</formula>
    </cfRule>
    <cfRule type="cellIs" dxfId="8157" priority="801" stopIfTrue="1" operator="greaterThanOrEqual">
      <formula>9000</formula>
    </cfRule>
  </conditionalFormatting>
  <conditionalFormatting sqref="AI236">
    <cfRule type="cellIs" dxfId="8156" priority="796" stopIfTrue="1" operator="lessThanOrEqual">
      <formula>3000</formula>
    </cfRule>
    <cfRule type="cellIs" dxfId="8155" priority="797" stopIfTrue="1" operator="between">
      <formula>3000</formula>
      <formula>9000</formula>
    </cfRule>
    <cfRule type="cellIs" dxfId="8154" priority="798" stopIfTrue="1" operator="greaterThanOrEqual">
      <formula>9000</formula>
    </cfRule>
  </conditionalFormatting>
  <conditionalFormatting sqref="X242:Y242">
    <cfRule type="cellIs" dxfId="8153" priority="793" stopIfTrue="1" operator="lessThanOrEqual">
      <formula>3000</formula>
    </cfRule>
    <cfRule type="cellIs" dxfId="8152" priority="794" stopIfTrue="1" operator="between">
      <formula>3000</formula>
      <formula>9000</formula>
    </cfRule>
    <cfRule type="cellIs" dxfId="8151" priority="795" stopIfTrue="1" operator="greaterThanOrEqual">
      <formula>9000</formula>
    </cfRule>
  </conditionalFormatting>
  <conditionalFormatting sqref="AA242">
    <cfRule type="cellIs" dxfId="8150" priority="790" stopIfTrue="1" operator="lessThanOrEqual">
      <formula>3000</formula>
    </cfRule>
    <cfRule type="cellIs" dxfId="8149" priority="791" stopIfTrue="1" operator="between">
      <formula>3000</formula>
      <formula>9000</formula>
    </cfRule>
    <cfRule type="cellIs" dxfId="8148" priority="792" stopIfTrue="1" operator="greaterThanOrEqual">
      <formula>9000</formula>
    </cfRule>
  </conditionalFormatting>
  <conditionalFormatting sqref="AB242">
    <cfRule type="cellIs" dxfId="8147" priority="787" stopIfTrue="1" operator="lessThanOrEqual">
      <formula>3000</formula>
    </cfRule>
    <cfRule type="cellIs" dxfId="8146" priority="788" stopIfTrue="1" operator="between">
      <formula>3000</formula>
      <formula>9000</formula>
    </cfRule>
    <cfRule type="cellIs" dxfId="8145" priority="789" stopIfTrue="1" operator="greaterThanOrEqual">
      <formula>9000</formula>
    </cfRule>
  </conditionalFormatting>
  <conditionalFormatting sqref="AC242">
    <cfRule type="cellIs" dxfId="8144" priority="784" stopIfTrue="1" operator="lessThanOrEqual">
      <formula>3000</formula>
    </cfRule>
    <cfRule type="cellIs" dxfId="8143" priority="785" stopIfTrue="1" operator="between">
      <formula>3000</formula>
      <formula>9000</formula>
    </cfRule>
    <cfRule type="cellIs" dxfId="8142" priority="786" stopIfTrue="1" operator="greaterThanOrEqual">
      <formula>9000</formula>
    </cfRule>
  </conditionalFormatting>
  <conditionalFormatting sqref="AD242">
    <cfRule type="cellIs" dxfId="8141" priority="781" stopIfTrue="1" operator="lessThanOrEqual">
      <formula>3000</formula>
    </cfRule>
    <cfRule type="cellIs" dxfId="8140" priority="782" stopIfTrue="1" operator="between">
      <formula>3000</formula>
      <formula>9000</formula>
    </cfRule>
    <cfRule type="cellIs" dxfId="8139" priority="783" stopIfTrue="1" operator="greaterThanOrEqual">
      <formula>9000</formula>
    </cfRule>
  </conditionalFormatting>
  <conditionalFormatting sqref="AJ242">
    <cfRule type="cellIs" dxfId="8138" priority="778" stopIfTrue="1" operator="lessThanOrEqual">
      <formula>3000</formula>
    </cfRule>
    <cfRule type="cellIs" dxfId="8137" priority="779" stopIfTrue="1" operator="between">
      <formula>3000</formula>
      <formula>9000</formula>
    </cfRule>
    <cfRule type="cellIs" dxfId="8136" priority="780" stopIfTrue="1" operator="greaterThanOrEqual">
      <formula>9000</formula>
    </cfRule>
  </conditionalFormatting>
  <conditionalFormatting sqref="V242:W242">
    <cfRule type="cellIs" dxfId="8135" priority="775" stopIfTrue="1" operator="lessThanOrEqual">
      <formula>3000</formula>
    </cfRule>
    <cfRule type="cellIs" dxfId="8134" priority="776" stopIfTrue="1" operator="between">
      <formula>3000</formula>
      <formula>9000</formula>
    </cfRule>
    <cfRule type="cellIs" dxfId="8133" priority="777" stopIfTrue="1" operator="greaterThanOrEqual">
      <formula>9000</formula>
    </cfRule>
  </conditionalFormatting>
  <conditionalFormatting sqref="AF242">
    <cfRule type="cellIs" dxfId="8132" priority="772" stopIfTrue="1" operator="lessThanOrEqual">
      <formula>3000</formula>
    </cfRule>
    <cfRule type="cellIs" dxfId="8131" priority="773" stopIfTrue="1" operator="between">
      <formula>3000</formula>
      <formula>9000</formula>
    </cfRule>
    <cfRule type="cellIs" dxfId="8130" priority="774" stopIfTrue="1" operator="greaterThanOrEqual">
      <formula>9000</formula>
    </cfRule>
  </conditionalFormatting>
  <conditionalFormatting sqref="AG242">
    <cfRule type="cellIs" dxfId="8129" priority="769" stopIfTrue="1" operator="lessThanOrEqual">
      <formula>3000</formula>
    </cfRule>
    <cfRule type="cellIs" dxfId="8128" priority="770" stopIfTrue="1" operator="between">
      <formula>3000</formula>
      <formula>9000</formula>
    </cfRule>
    <cfRule type="cellIs" dxfId="8127" priority="771" stopIfTrue="1" operator="greaterThanOrEqual">
      <formula>9000</formula>
    </cfRule>
  </conditionalFormatting>
  <conditionalFormatting sqref="AH242">
    <cfRule type="cellIs" dxfId="8126" priority="766" stopIfTrue="1" operator="lessThanOrEqual">
      <formula>3000</formula>
    </cfRule>
    <cfRule type="cellIs" dxfId="8125" priority="767" stopIfTrue="1" operator="between">
      <formula>3000</formula>
      <formula>9000</formula>
    </cfRule>
    <cfRule type="cellIs" dxfId="8124" priority="768" stopIfTrue="1" operator="greaterThanOrEqual">
      <formula>9000</formula>
    </cfRule>
  </conditionalFormatting>
  <conditionalFormatting sqref="AI242">
    <cfRule type="cellIs" dxfId="8123" priority="763" stopIfTrue="1" operator="lessThanOrEqual">
      <formula>3000</formula>
    </cfRule>
    <cfRule type="cellIs" dxfId="8122" priority="764" stopIfTrue="1" operator="between">
      <formula>3000</formula>
      <formula>9000</formula>
    </cfRule>
    <cfRule type="cellIs" dxfId="8121" priority="765" stopIfTrue="1" operator="greaterThanOrEqual">
      <formula>9000</formula>
    </cfRule>
  </conditionalFormatting>
  <conditionalFormatting sqref="X248:Y248">
    <cfRule type="cellIs" dxfId="8120" priority="760" stopIfTrue="1" operator="lessThanOrEqual">
      <formula>3000</formula>
    </cfRule>
    <cfRule type="cellIs" dxfId="8119" priority="761" stopIfTrue="1" operator="between">
      <formula>3000</formula>
      <formula>9000</formula>
    </cfRule>
    <cfRule type="cellIs" dxfId="8118" priority="762" stopIfTrue="1" operator="greaterThanOrEqual">
      <formula>9000</formula>
    </cfRule>
  </conditionalFormatting>
  <conditionalFormatting sqref="AA248">
    <cfRule type="cellIs" dxfId="8117" priority="757" stopIfTrue="1" operator="lessThanOrEqual">
      <formula>3000</formula>
    </cfRule>
    <cfRule type="cellIs" dxfId="8116" priority="758" stopIfTrue="1" operator="between">
      <formula>3000</formula>
      <formula>9000</formula>
    </cfRule>
    <cfRule type="cellIs" dxfId="8115" priority="759" stopIfTrue="1" operator="greaterThanOrEqual">
      <formula>9000</formula>
    </cfRule>
  </conditionalFormatting>
  <conditionalFormatting sqref="AB248">
    <cfRule type="cellIs" dxfId="8114" priority="754" stopIfTrue="1" operator="lessThanOrEqual">
      <formula>3000</formula>
    </cfRule>
    <cfRule type="cellIs" dxfId="8113" priority="755" stopIfTrue="1" operator="between">
      <formula>3000</formula>
      <formula>9000</formula>
    </cfRule>
    <cfRule type="cellIs" dxfId="8112" priority="756" stopIfTrue="1" operator="greaterThanOrEqual">
      <formula>9000</formula>
    </cfRule>
  </conditionalFormatting>
  <conditionalFormatting sqref="AC248">
    <cfRule type="cellIs" dxfId="8111" priority="751" stopIfTrue="1" operator="lessThanOrEqual">
      <formula>3000</formula>
    </cfRule>
    <cfRule type="cellIs" dxfId="8110" priority="752" stopIfTrue="1" operator="between">
      <formula>3000</formula>
      <formula>9000</formula>
    </cfRule>
    <cfRule type="cellIs" dxfId="8109" priority="753" stopIfTrue="1" operator="greaterThanOrEqual">
      <formula>9000</formula>
    </cfRule>
  </conditionalFormatting>
  <conditionalFormatting sqref="AD248">
    <cfRule type="cellIs" dxfId="8108" priority="748" stopIfTrue="1" operator="lessThanOrEqual">
      <formula>3000</formula>
    </cfRule>
    <cfRule type="cellIs" dxfId="8107" priority="749" stopIfTrue="1" operator="between">
      <formula>3000</formula>
      <formula>9000</formula>
    </cfRule>
    <cfRule type="cellIs" dxfId="8106" priority="750" stopIfTrue="1" operator="greaterThanOrEqual">
      <formula>9000</formula>
    </cfRule>
  </conditionalFormatting>
  <conditionalFormatting sqref="AJ248">
    <cfRule type="cellIs" dxfId="8105" priority="745" stopIfTrue="1" operator="lessThanOrEqual">
      <formula>3000</formula>
    </cfRule>
    <cfRule type="cellIs" dxfId="8104" priority="746" stopIfTrue="1" operator="between">
      <formula>3000</formula>
      <formula>9000</formula>
    </cfRule>
    <cfRule type="cellIs" dxfId="8103" priority="747" stopIfTrue="1" operator="greaterThanOrEqual">
      <formula>9000</formula>
    </cfRule>
  </conditionalFormatting>
  <conditionalFormatting sqref="V248:W248">
    <cfRule type="cellIs" dxfId="8102" priority="742" stopIfTrue="1" operator="lessThanOrEqual">
      <formula>3000</formula>
    </cfRule>
    <cfRule type="cellIs" dxfId="8101" priority="743" stopIfTrue="1" operator="between">
      <formula>3000</formula>
      <formula>9000</formula>
    </cfRule>
    <cfRule type="cellIs" dxfId="8100" priority="744" stopIfTrue="1" operator="greaterThanOrEqual">
      <formula>9000</formula>
    </cfRule>
  </conditionalFormatting>
  <conditionalFormatting sqref="AF248">
    <cfRule type="cellIs" dxfId="8099" priority="739" stopIfTrue="1" operator="lessThanOrEqual">
      <formula>3000</formula>
    </cfRule>
    <cfRule type="cellIs" dxfId="8098" priority="740" stopIfTrue="1" operator="between">
      <formula>3000</formula>
      <formula>9000</formula>
    </cfRule>
    <cfRule type="cellIs" dxfId="8097" priority="741" stopIfTrue="1" operator="greaterThanOrEqual">
      <formula>9000</formula>
    </cfRule>
  </conditionalFormatting>
  <conditionalFormatting sqref="AG248">
    <cfRule type="cellIs" dxfId="8096" priority="736" stopIfTrue="1" operator="lessThanOrEqual">
      <formula>3000</formula>
    </cfRule>
    <cfRule type="cellIs" dxfId="8095" priority="737" stopIfTrue="1" operator="between">
      <formula>3000</formula>
      <formula>9000</formula>
    </cfRule>
    <cfRule type="cellIs" dxfId="8094" priority="738" stopIfTrue="1" operator="greaterThanOrEqual">
      <formula>9000</formula>
    </cfRule>
  </conditionalFormatting>
  <conditionalFormatting sqref="AH248">
    <cfRule type="cellIs" dxfId="8093" priority="733" stopIfTrue="1" operator="lessThanOrEqual">
      <formula>3000</formula>
    </cfRule>
    <cfRule type="cellIs" dxfId="8092" priority="734" stopIfTrue="1" operator="between">
      <formula>3000</formula>
      <formula>9000</formula>
    </cfRule>
    <cfRule type="cellIs" dxfId="8091" priority="735" stopIfTrue="1" operator="greaterThanOrEqual">
      <formula>9000</formula>
    </cfRule>
  </conditionalFormatting>
  <conditionalFormatting sqref="AI248">
    <cfRule type="cellIs" dxfId="8090" priority="730" stopIfTrue="1" operator="lessThanOrEqual">
      <formula>3000</formula>
    </cfRule>
    <cfRule type="cellIs" dxfId="8089" priority="731" stopIfTrue="1" operator="between">
      <formula>3000</formula>
      <formula>9000</formula>
    </cfRule>
    <cfRule type="cellIs" dxfId="8088" priority="732" stopIfTrue="1" operator="greaterThanOrEqual">
      <formula>9000</formula>
    </cfRule>
  </conditionalFormatting>
  <conditionalFormatting sqref="X254:Y254">
    <cfRule type="cellIs" dxfId="8087" priority="727" stopIfTrue="1" operator="lessThanOrEqual">
      <formula>3000</formula>
    </cfRule>
    <cfRule type="cellIs" dxfId="8086" priority="728" stopIfTrue="1" operator="between">
      <formula>3000</formula>
      <formula>9000</formula>
    </cfRule>
    <cfRule type="cellIs" dxfId="8085" priority="729" stopIfTrue="1" operator="greaterThanOrEqual">
      <formula>9000</formula>
    </cfRule>
  </conditionalFormatting>
  <conditionalFormatting sqref="AA254">
    <cfRule type="cellIs" dxfId="8084" priority="724" stopIfTrue="1" operator="lessThanOrEqual">
      <formula>3000</formula>
    </cfRule>
    <cfRule type="cellIs" dxfId="8083" priority="725" stopIfTrue="1" operator="between">
      <formula>3000</formula>
      <formula>9000</formula>
    </cfRule>
    <cfRule type="cellIs" dxfId="8082" priority="726" stopIfTrue="1" operator="greaterThanOrEqual">
      <formula>9000</formula>
    </cfRule>
  </conditionalFormatting>
  <conditionalFormatting sqref="AB254">
    <cfRule type="cellIs" dxfId="8081" priority="721" stopIfTrue="1" operator="lessThanOrEqual">
      <formula>3000</formula>
    </cfRule>
    <cfRule type="cellIs" dxfId="8080" priority="722" stopIfTrue="1" operator="between">
      <formula>3000</formula>
      <formula>9000</formula>
    </cfRule>
    <cfRule type="cellIs" dxfId="8079" priority="723" stopIfTrue="1" operator="greaterThanOrEqual">
      <formula>9000</formula>
    </cfRule>
  </conditionalFormatting>
  <conditionalFormatting sqref="AC254">
    <cfRule type="cellIs" dxfId="8078" priority="718" stopIfTrue="1" operator="lessThanOrEqual">
      <formula>3000</formula>
    </cfRule>
    <cfRule type="cellIs" dxfId="8077" priority="719" stopIfTrue="1" operator="between">
      <formula>3000</formula>
      <formula>9000</formula>
    </cfRule>
    <cfRule type="cellIs" dxfId="8076" priority="720" stopIfTrue="1" operator="greaterThanOrEqual">
      <formula>9000</formula>
    </cfRule>
  </conditionalFormatting>
  <conditionalFormatting sqref="AD254">
    <cfRule type="cellIs" dxfId="8075" priority="715" stopIfTrue="1" operator="lessThanOrEqual">
      <formula>3000</formula>
    </cfRule>
    <cfRule type="cellIs" dxfId="8074" priority="716" stopIfTrue="1" operator="between">
      <formula>3000</formula>
      <formula>9000</formula>
    </cfRule>
    <cfRule type="cellIs" dxfId="8073" priority="717" stopIfTrue="1" operator="greaterThanOrEqual">
      <formula>9000</formula>
    </cfRule>
  </conditionalFormatting>
  <conditionalFormatting sqref="AJ254">
    <cfRule type="cellIs" dxfId="8072" priority="712" stopIfTrue="1" operator="lessThanOrEqual">
      <formula>3000</formula>
    </cfRule>
    <cfRule type="cellIs" dxfId="8071" priority="713" stopIfTrue="1" operator="between">
      <formula>3000</formula>
      <formula>9000</formula>
    </cfRule>
    <cfRule type="cellIs" dxfId="8070" priority="714" stopIfTrue="1" operator="greaterThanOrEqual">
      <formula>9000</formula>
    </cfRule>
  </conditionalFormatting>
  <conditionalFormatting sqref="V254:W254">
    <cfRule type="cellIs" dxfId="8069" priority="709" stopIfTrue="1" operator="lessThanOrEqual">
      <formula>3000</formula>
    </cfRule>
    <cfRule type="cellIs" dxfId="8068" priority="710" stopIfTrue="1" operator="between">
      <formula>3000</formula>
      <formula>9000</formula>
    </cfRule>
    <cfRule type="cellIs" dxfId="8067" priority="711" stopIfTrue="1" operator="greaterThanOrEqual">
      <formula>9000</formula>
    </cfRule>
  </conditionalFormatting>
  <conditionalFormatting sqref="AF254">
    <cfRule type="cellIs" dxfId="8066" priority="706" stopIfTrue="1" operator="lessThanOrEqual">
      <formula>3000</formula>
    </cfRule>
    <cfRule type="cellIs" dxfId="8065" priority="707" stopIfTrue="1" operator="between">
      <formula>3000</formula>
      <formula>9000</formula>
    </cfRule>
    <cfRule type="cellIs" dxfId="8064" priority="708" stopIfTrue="1" operator="greaterThanOrEqual">
      <formula>9000</formula>
    </cfRule>
  </conditionalFormatting>
  <conditionalFormatting sqref="AG254">
    <cfRule type="cellIs" dxfId="8063" priority="703" stopIfTrue="1" operator="lessThanOrEqual">
      <formula>3000</formula>
    </cfRule>
    <cfRule type="cellIs" dxfId="8062" priority="704" stopIfTrue="1" operator="between">
      <formula>3000</formula>
      <formula>9000</formula>
    </cfRule>
    <cfRule type="cellIs" dxfId="8061" priority="705" stopIfTrue="1" operator="greaterThanOrEqual">
      <formula>9000</formula>
    </cfRule>
  </conditionalFormatting>
  <conditionalFormatting sqref="AH254">
    <cfRule type="cellIs" dxfId="8060" priority="700" stopIfTrue="1" operator="lessThanOrEqual">
      <formula>3000</formula>
    </cfRule>
    <cfRule type="cellIs" dxfId="8059" priority="701" stopIfTrue="1" operator="between">
      <formula>3000</formula>
      <formula>9000</formula>
    </cfRule>
    <cfRule type="cellIs" dxfId="8058" priority="702" stopIfTrue="1" operator="greaterThanOrEqual">
      <formula>9000</formula>
    </cfRule>
  </conditionalFormatting>
  <conditionalFormatting sqref="AI254">
    <cfRule type="cellIs" dxfId="8057" priority="697" stopIfTrue="1" operator="lessThanOrEqual">
      <formula>3000</formula>
    </cfRule>
    <cfRule type="cellIs" dxfId="8056" priority="698" stopIfTrue="1" operator="between">
      <formula>3000</formula>
      <formula>9000</formula>
    </cfRule>
    <cfRule type="cellIs" dxfId="8055" priority="699" stopIfTrue="1" operator="greaterThanOrEqual">
      <formula>9000</formula>
    </cfRule>
  </conditionalFormatting>
  <conditionalFormatting sqref="X260:Y260">
    <cfRule type="cellIs" dxfId="8054" priority="694" stopIfTrue="1" operator="lessThanOrEqual">
      <formula>3000</formula>
    </cfRule>
    <cfRule type="cellIs" dxfId="8053" priority="695" stopIfTrue="1" operator="between">
      <formula>3000</formula>
      <formula>9000</formula>
    </cfRule>
    <cfRule type="cellIs" dxfId="8052" priority="696" stopIfTrue="1" operator="greaterThanOrEqual">
      <formula>9000</formula>
    </cfRule>
  </conditionalFormatting>
  <conditionalFormatting sqref="AA260">
    <cfRule type="cellIs" dxfId="8051" priority="691" stopIfTrue="1" operator="lessThanOrEqual">
      <formula>3000</formula>
    </cfRule>
    <cfRule type="cellIs" dxfId="8050" priority="692" stopIfTrue="1" operator="between">
      <formula>3000</formula>
      <formula>9000</formula>
    </cfRule>
    <cfRule type="cellIs" dxfId="8049" priority="693" stopIfTrue="1" operator="greaterThanOrEqual">
      <formula>9000</formula>
    </cfRule>
  </conditionalFormatting>
  <conditionalFormatting sqref="AB260">
    <cfRule type="cellIs" dxfId="8048" priority="688" stopIfTrue="1" operator="lessThanOrEqual">
      <formula>3000</formula>
    </cfRule>
    <cfRule type="cellIs" dxfId="8047" priority="689" stopIfTrue="1" operator="between">
      <formula>3000</formula>
      <formula>9000</formula>
    </cfRule>
    <cfRule type="cellIs" dxfId="8046" priority="690" stopIfTrue="1" operator="greaterThanOrEqual">
      <formula>9000</formula>
    </cfRule>
  </conditionalFormatting>
  <conditionalFormatting sqref="AC260">
    <cfRule type="cellIs" dxfId="8045" priority="685" stopIfTrue="1" operator="lessThanOrEqual">
      <formula>3000</formula>
    </cfRule>
    <cfRule type="cellIs" dxfId="8044" priority="686" stopIfTrue="1" operator="between">
      <formula>3000</formula>
      <formula>9000</formula>
    </cfRule>
    <cfRule type="cellIs" dxfId="8043" priority="687" stopIfTrue="1" operator="greaterThanOrEqual">
      <formula>9000</formula>
    </cfRule>
  </conditionalFormatting>
  <conditionalFormatting sqref="AD260">
    <cfRule type="cellIs" dxfId="8042" priority="682" stopIfTrue="1" operator="lessThanOrEqual">
      <formula>3000</formula>
    </cfRule>
    <cfRule type="cellIs" dxfId="8041" priority="683" stopIfTrue="1" operator="between">
      <formula>3000</formula>
      <formula>9000</formula>
    </cfRule>
    <cfRule type="cellIs" dxfId="8040" priority="684" stopIfTrue="1" operator="greaterThanOrEqual">
      <formula>9000</formula>
    </cfRule>
  </conditionalFormatting>
  <conditionalFormatting sqref="AJ260">
    <cfRule type="cellIs" dxfId="8039" priority="679" stopIfTrue="1" operator="lessThanOrEqual">
      <formula>3000</formula>
    </cfRule>
    <cfRule type="cellIs" dxfId="8038" priority="680" stopIfTrue="1" operator="between">
      <formula>3000</formula>
      <formula>9000</formula>
    </cfRule>
    <cfRule type="cellIs" dxfId="8037" priority="681" stopIfTrue="1" operator="greaterThanOrEqual">
      <formula>9000</formula>
    </cfRule>
  </conditionalFormatting>
  <conditionalFormatting sqref="V260:W260">
    <cfRule type="cellIs" dxfId="8036" priority="676" stopIfTrue="1" operator="lessThanOrEqual">
      <formula>3000</formula>
    </cfRule>
    <cfRule type="cellIs" dxfId="8035" priority="677" stopIfTrue="1" operator="between">
      <formula>3000</formula>
      <formula>9000</formula>
    </cfRule>
    <cfRule type="cellIs" dxfId="8034" priority="678" stopIfTrue="1" operator="greaterThanOrEqual">
      <formula>9000</formula>
    </cfRule>
  </conditionalFormatting>
  <conditionalFormatting sqref="AF260">
    <cfRule type="cellIs" dxfId="8033" priority="673" stopIfTrue="1" operator="lessThanOrEqual">
      <formula>3000</formula>
    </cfRule>
    <cfRule type="cellIs" dxfId="8032" priority="674" stopIfTrue="1" operator="between">
      <formula>3000</formula>
      <formula>9000</formula>
    </cfRule>
    <cfRule type="cellIs" dxfId="8031" priority="675" stopIfTrue="1" operator="greaterThanOrEqual">
      <formula>9000</formula>
    </cfRule>
  </conditionalFormatting>
  <conditionalFormatting sqref="AG260">
    <cfRule type="cellIs" dxfId="8030" priority="670" stopIfTrue="1" operator="lessThanOrEqual">
      <formula>3000</formula>
    </cfRule>
    <cfRule type="cellIs" dxfId="8029" priority="671" stopIfTrue="1" operator="between">
      <formula>3000</formula>
      <formula>9000</formula>
    </cfRule>
    <cfRule type="cellIs" dxfId="8028" priority="672" stopIfTrue="1" operator="greaterThanOrEqual">
      <formula>9000</formula>
    </cfRule>
  </conditionalFormatting>
  <conditionalFormatting sqref="AH260">
    <cfRule type="cellIs" dxfId="8027" priority="667" stopIfTrue="1" operator="lessThanOrEqual">
      <formula>3000</formula>
    </cfRule>
    <cfRule type="cellIs" dxfId="8026" priority="668" stopIfTrue="1" operator="between">
      <formula>3000</formula>
      <formula>9000</formula>
    </cfRule>
    <cfRule type="cellIs" dxfId="8025" priority="669" stopIfTrue="1" operator="greaterThanOrEqual">
      <formula>9000</formula>
    </cfRule>
  </conditionalFormatting>
  <conditionalFormatting sqref="AI260">
    <cfRule type="cellIs" dxfId="8024" priority="664" stopIfTrue="1" operator="lessThanOrEqual">
      <formula>3000</formula>
    </cfRule>
    <cfRule type="cellIs" dxfId="8023" priority="665" stopIfTrue="1" operator="between">
      <formula>3000</formula>
      <formula>9000</formula>
    </cfRule>
    <cfRule type="cellIs" dxfId="8022" priority="666" stopIfTrue="1" operator="greaterThanOrEqual">
      <formula>9000</formula>
    </cfRule>
  </conditionalFormatting>
  <conditionalFormatting sqref="X182:Y182">
    <cfRule type="cellIs" dxfId="8021" priority="661" stopIfTrue="1" operator="lessThanOrEqual">
      <formula>3000</formula>
    </cfRule>
    <cfRule type="cellIs" dxfId="8020" priority="662" stopIfTrue="1" operator="between">
      <formula>3000</formula>
      <formula>9000</formula>
    </cfRule>
    <cfRule type="cellIs" dxfId="8019" priority="663" stopIfTrue="1" operator="greaterThanOrEqual">
      <formula>9000</formula>
    </cfRule>
  </conditionalFormatting>
  <conditionalFormatting sqref="AA182">
    <cfRule type="cellIs" dxfId="8018" priority="658" stopIfTrue="1" operator="lessThanOrEqual">
      <formula>3000</formula>
    </cfRule>
    <cfRule type="cellIs" dxfId="8017" priority="659" stopIfTrue="1" operator="between">
      <formula>3000</formula>
      <formula>9000</formula>
    </cfRule>
    <cfRule type="cellIs" dxfId="8016" priority="660" stopIfTrue="1" operator="greaterThanOrEqual">
      <formula>9000</formula>
    </cfRule>
  </conditionalFormatting>
  <conditionalFormatting sqref="AB182">
    <cfRule type="cellIs" dxfId="8015" priority="655" stopIfTrue="1" operator="lessThanOrEqual">
      <formula>3000</formula>
    </cfRule>
    <cfRule type="cellIs" dxfId="8014" priority="656" stopIfTrue="1" operator="between">
      <formula>3000</formula>
      <formula>9000</formula>
    </cfRule>
    <cfRule type="cellIs" dxfId="8013" priority="657" stopIfTrue="1" operator="greaterThanOrEqual">
      <formula>9000</formula>
    </cfRule>
  </conditionalFormatting>
  <conditionalFormatting sqref="AC182">
    <cfRule type="cellIs" dxfId="8012" priority="652" stopIfTrue="1" operator="lessThanOrEqual">
      <formula>3000</formula>
    </cfRule>
    <cfRule type="cellIs" dxfId="8011" priority="653" stopIfTrue="1" operator="between">
      <formula>3000</formula>
      <formula>9000</formula>
    </cfRule>
    <cfRule type="cellIs" dxfId="8010" priority="654" stopIfTrue="1" operator="greaterThanOrEqual">
      <formula>9000</formula>
    </cfRule>
  </conditionalFormatting>
  <conditionalFormatting sqref="AD182">
    <cfRule type="cellIs" dxfId="8009" priority="649" stopIfTrue="1" operator="lessThanOrEqual">
      <formula>3000</formula>
    </cfRule>
    <cfRule type="cellIs" dxfId="8008" priority="650" stopIfTrue="1" operator="between">
      <formula>3000</formula>
      <formula>9000</formula>
    </cfRule>
    <cfRule type="cellIs" dxfId="8007" priority="651" stopIfTrue="1" operator="greaterThanOrEqual">
      <formula>9000</formula>
    </cfRule>
  </conditionalFormatting>
  <conditionalFormatting sqref="AJ182">
    <cfRule type="cellIs" dxfId="8006" priority="646" stopIfTrue="1" operator="lessThanOrEqual">
      <formula>3000</formula>
    </cfRule>
    <cfRule type="cellIs" dxfId="8005" priority="647" stopIfTrue="1" operator="between">
      <formula>3000</formula>
      <formula>9000</formula>
    </cfRule>
    <cfRule type="cellIs" dxfId="8004" priority="648" stopIfTrue="1" operator="greaterThanOrEqual">
      <formula>9000</formula>
    </cfRule>
  </conditionalFormatting>
  <conditionalFormatting sqref="V182:W182">
    <cfRule type="cellIs" dxfId="8003" priority="643" stopIfTrue="1" operator="lessThanOrEqual">
      <formula>3000</formula>
    </cfRule>
    <cfRule type="cellIs" dxfId="8002" priority="644" stopIfTrue="1" operator="between">
      <formula>3000</formula>
      <formula>9000</formula>
    </cfRule>
    <cfRule type="cellIs" dxfId="8001" priority="645" stopIfTrue="1" operator="greaterThanOrEqual">
      <formula>9000</formula>
    </cfRule>
  </conditionalFormatting>
  <conditionalFormatting sqref="AF182">
    <cfRule type="cellIs" dxfId="8000" priority="640" stopIfTrue="1" operator="lessThanOrEqual">
      <formula>3000</formula>
    </cfRule>
    <cfRule type="cellIs" dxfId="7999" priority="641" stopIfTrue="1" operator="between">
      <formula>3000</formula>
      <formula>9000</formula>
    </cfRule>
    <cfRule type="cellIs" dxfId="7998" priority="642" stopIfTrue="1" operator="greaterThanOrEqual">
      <formula>9000</formula>
    </cfRule>
  </conditionalFormatting>
  <conditionalFormatting sqref="AG182">
    <cfRule type="cellIs" dxfId="7997" priority="637" stopIfTrue="1" operator="lessThanOrEqual">
      <formula>3000</formula>
    </cfRule>
    <cfRule type="cellIs" dxfId="7996" priority="638" stopIfTrue="1" operator="between">
      <formula>3000</formula>
      <formula>9000</formula>
    </cfRule>
    <cfRule type="cellIs" dxfId="7995" priority="639" stopIfTrue="1" operator="greaterThanOrEqual">
      <formula>9000</formula>
    </cfRule>
  </conditionalFormatting>
  <conditionalFormatting sqref="AH182">
    <cfRule type="cellIs" dxfId="7994" priority="634" stopIfTrue="1" operator="lessThanOrEqual">
      <formula>3000</formula>
    </cfRule>
    <cfRule type="cellIs" dxfId="7993" priority="635" stopIfTrue="1" operator="between">
      <formula>3000</formula>
      <formula>9000</formula>
    </cfRule>
    <cfRule type="cellIs" dxfId="7992" priority="636" stopIfTrue="1" operator="greaterThanOrEqual">
      <formula>9000</formula>
    </cfRule>
  </conditionalFormatting>
  <conditionalFormatting sqref="AI182">
    <cfRule type="cellIs" dxfId="7991" priority="631" stopIfTrue="1" operator="lessThanOrEqual">
      <formula>3000</formula>
    </cfRule>
    <cfRule type="cellIs" dxfId="7990" priority="632" stopIfTrue="1" operator="between">
      <formula>3000</formula>
      <formula>9000</formula>
    </cfRule>
    <cfRule type="cellIs" dxfId="7989" priority="633" stopIfTrue="1" operator="greaterThanOrEqual">
      <formula>9000</formula>
    </cfRule>
  </conditionalFormatting>
  <conditionalFormatting sqref="X200:Y200">
    <cfRule type="cellIs" dxfId="7988" priority="628" stopIfTrue="1" operator="lessThanOrEqual">
      <formula>3000</formula>
    </cfRule>
    <cfRule type="cellIs" dxfId="7987" priority="629" stopIfTrue="1" operator="between">
      <formula>3000</formula>
      <formula>9000</formula>
    </cfRule>
    <cfRule type="cellIs" dxfId="7986" priority="630" stopIfTrue="1" operator="greaterThanOrEqual">
      <formula>9000</formula>
    </cfRule>
  </conditionalFormatting>
  <conditionalFormatting sqref="AA200">
    <cfRule type="cellIs" dxfId="7985" priority="625" stopIfTrue="1" operator="lessThanOrEqual">
      <formula>3000</formula>
    </cfRule>
    <cfRule type="cellIs" dxfId="7984" priority="626" stopIfTrue="1" operator="between">
      <formula>3000</formula>
      <formula>9000</formula>
    </cfRule>
    <cfRule type="cellIs" dxfId="7983" priority="627" stopIfTrue="1" operator="greaterThanOrEqual">
      <formula>9000</formula>
    </cfRule>
  </conditionalFormatting>
  <conditionalFormatting sqref="AB200">
    <cfRule type="cellIs" dxfId="7982" priority="622" stopIfTrue="1" operator="lessThanOrEqual">
      <formula>3000</formula>
    </cfRule>
    <cfRule type="cellIs" dxfId="7981" priority="623" stopIfTrue="1" operator="between">
      <formula>3000</formula>
      <formula>9000</formula>
    </cfRule>
    <cfRule type="cellIs" dxfId="7980" priority="624" stopIfTrue="1" operator="greaterThanOrEqual">
      <formula>9000</formula>
    </cfRule>
  </conditionalFormatting>
  <conditionalFormatting sqref="AC200">
    <cfRule type="cellIs" dxfId="7979" priority="619" stopIfTrue="1" operator="lessThanOrEqual">
      <formula>3000</formula>
    </cfRule>
    <cfRule type="cellIs" dxfId="7978" priority="620" stopIfTrue="1" operator="between">
      <formula>3000</formula>
      <formula>9000</formula>
    </cfRule>
    <cfRule type="cellIs" dxfId="7977" priority="621" stopIfTrue="1" operator="greaterThanOrEqual">
      <formula>9000</formula>
    </cfRule>
  </conditionalFormatting>
  <conditionalFormatting sqref="AD200">
    <cfRule type="cellIs" dxfId="7976" priority="616" stopIfTrue="1" operator="lessThanOrEqual">
      <formula>3000</formula>
    </cfRule>
    <cfRule type="cellIs" dxfId="7975" priority="617" stopIfTrue="1" operator="between">
      <formula>3000</formula>
      <formula>9000</formula>
    </cfRule>
    <cfRule type="cellIs" dxfId="7974" priority="618" stopIfTrue="1" operator="greaterThanOrEqual">
      <formula>9000</formula>
    </cfRule>
  </conditionalFormatting>
  <conditionalFormatting sqref="AJ200">
    <cfRule type="cellIs" dxfId="7973" priority="613" stopIfTrue="1" operator="lessThanOrEqual">
      <formula>3000</formula>
    </cfRule>
    <cfRule type="cellIs" dxfId="7972" priority="614" stopIfTrue="1" operator="between">
      <formula>3000</formula>
      <formula>9000</formula>
    </cfRule>
    <cfRule type="cellIs" dxfId="7971" priority="615" stopIfTrue="1" operator="greaterThanOrEqual">
      <formula>9000</formula>
    </cfRule>
  </conditionalFormatting>
  <conditionalFormatting sqref="V200:W200">
    <cfRule type="cellIs" dxfId="7970" priority="610" stopIfTrue="1" operator="lessThanOrEqual">
      <formula>3000</formula>
    </cfRule>
    <cfRule type="cellIs" dxfId="7969" priority="611" stopIfTrue="1" operator="between">
      <formula>3000</formula>
      <formula>9000</formula>
    </cfRule>
    <cfRule type="cellIs" dxfId="7968" priority="612" stopIfTrue="1" operator="greaterThanOrEqual">
      <formula>9000</formula>
    </cfRule>
  </conditionalFormatting>
  <conditionalFormatting sqref="AF200">
    <cfRule type="cellIs" dxfId="7967" priority="607" stopIfTrue="1" operator="lessThanOrEqual">
      <formula>3000</formula>
    </cfRule>
    <cfRule type="cellIs" dxfId="7966" priority="608" stopIfTrue="1" operator="between">
      <formula>3000</formula>
      <formula>9000</formula>
    </cfRule>
    <cfRule type="cellIs" dxfId="7965" priority="609" stopIfTrue="1" operator="greaterThanOrEqual">
      <formula>9000</formula>
    </cfRule>
  </conditionalFormatting>
  <conditionalFormatting sqref="AG200">
    <cfRule type="cellIs" dxfId="7964" priority="604" stopIfTrue="1" operator="lessThanOrEqual">
      <formula>3000</formula>
    </cfRule>
    <cfRule type="cellIs" dxfId="7963" priority="605" stopIfTrue="1" operator="between">
      <formula>3000</formula>
      <formula>9000</formula>
    </cfRule>
    <cfRule type="cellIs" dxfId="7962" priority="606" stopIfTrue="1" operator="greaterThanOrEqual">
      <formula>9000</formula>
    </cfRule>
  </conditionalFormatting>
  <conditionalFormatting sqref="AH200">
    <cfRule type="cellIs" dxfId="7961" priority="601" stopIfTrue="1" operator="lessThanOrEqual">
      <formula>3000</formula>
    </cfRule>
    <cfRule type="cellIs" dxfId="7960" priority="602" stopIfTrue="1" operator="between">
      <formula>3000</formula>
      <formula>9000</formula>
    </cfRule>
    <cfRule type="cellIs" dxfId="7959" priority="603" stopIfTrue="1" operator="greaterThanOrEqual">
      <formula>9000</formula>
    </cfRule>
  </conditionalFormatting>
  <conditionalFormatting sqref="AI200">
    <cfRule type="cellIs" dxfId="7958" priority="598" stopIfTrue="1" operator="lessThanOrEqual">
      <formula>3000</formula>
    </cfRule>
    <cfRule type="cellIs" dxfId="7957" priority="599" stopIfTrue="1" operator="between">
      <formula>3000</formula>
      <formula>9000</formula>
    </cfRule>
    <cfRule type="cellIs" dxfId="7956" priority="600" stopIfTrue="1" operator="greaterThanOrEqual">
      <formula>9000</formula>
    </cfRule>
  </conditionalFormatting>
  <conditionalFormatting sqref="V8:Y8">
    <cfRule type="cellIs" dxfId="7955" priority="595" stopIfTrue="1" operator="lessThanOrEqual">
      <formula>3000</formula>
    </cfRule>
    <cfRule type="cellIs" dxfId="7954" priority="596" stopIfTrue="1" operator="between">
      <formula>3000</formula>
      <formula>9000</formula>
    </cfRule>
    <cfRule type="cellIs" dxfId="7953" priority="597" stopIfTrue="1" operator="greaterThanOrEqual">
      <formula>9000</formula>
    </cfRule>
  </conditionalFormatting>
  <conditionalFormatting sqref="V86:W86">
    <cfRule type="cellIs" dxfId="7952" priority="592" stopIfTrue="1" operator="lessThanOrEqual">
      <formula>3000</formula>
    </cfRule>
    <cfRule type="cellIs" dxfId="7951" priority="593" stopIfTrue="1" operator="between">
      <formula>3000</formula>
      <formula>9000</formula>
    </cfRule>
    <cfRule type="cellIs" dxfId="7950" priority="594" stopIfTrue="1" operator="greaterThanOrEqual">
      <formula>9000</formula>
    </cfRule>
  </conditionalFormatting>
  <conditionalFormatting sqref="AG86">
    <cfRule type="cellIs" dxfId="7949" priority="589" stopIfTrue="1" operator="lessThanOrEqual">
      <formula>3000</formula>
    </cfRule>
    <cfRule type="cellIs" dxfId="7948" priority="590" stopIfTrue="1" operator="between">
      <formula>3000</formula>
      <formula>9000</formula>
    </cfRule>
    <cfRule type="cellIs" dxfId="7947" priority="591" stopIfTrue="1" operator="greaterThanOrEqual">
      <formula>9000</formula>
    </cfRule>
  </conditionalFormatting>
  <conditionalFormatting sqref="AH86">
    <cfRule type="cellIs" dxfId="7946" priority="586" stopIfTrue="1" operator="lessThanOrEqual">
      <formula>3000</formula>
    </cfRule>
    <cfRule type="cellIs" dxfId="7945" priority="587" stopIfTrue="1" operator="between">
      <formula>3000</formula>
      <formula>9000</formula>
    </cfRule>
    <cfRule type="cellIs" dxfId="7944" priority="588" stopIfTrue="1" operator="greaterThanOrEqual">
      <formula>9000</formula>
    </cfRule>
  </conditionalFormatting>
  <conditionalFormatting sqref="AI86">
    <cfRule type="cellIs" dxfId="7943" priority="583" stopIfTrue="1" operator="lessThanOrEqual">
      <formula>3000</formula>
    </cfRule>
    <cfRule type="cellIs" dxfId="7942" priority="584" stopIfTrue="1" operator="between">
      <formula>3000</formula>
      <formula>9000</formula>
    </cfRule>
    <cfRule type="cellIs" dxfId="7941" priority="585" stopIfTrue="1" operator="greaterThanOrEqual">
      <formula>9000</formula>
    </cfRule>
  </conditionalFormatting>
  <conditionalFormatting sqref="X86:Y86">
    <cfRule type="cellIs" dxfId="7940" priority="580" stopIfTrue="1" operator="lessThanOrEqual">
      <formula>3000</formula>
    </cfRule>
    <cfRule type="cellIs" dxfId="7939" priority="581" stopIfTrue="1" operator="between">
      <formula>3000</formula>
      <formula>9000</formula>
    </cfRule>
    <cfRule type="cellIs" dxfId="7938" priority="582" stopIfTrue="1" operator="greaterThanOrEqual">
      <formula>9000</formula>
    </cfRule>
  </conditionalFormatting>
  <conditionalFormatting sqref="AA86">
    <cfRule type="cellIs" dxfId="7937" priority="577" stopIfTrue="1" operator="lessThanOrEqual">
      <formula>3000</formula>
    </cfRule>
    <cfRule type="cellIs" dxfId="7936" priority="578" stopIfTrue="1" operator="between">
      <formula>3000</formula>
      <formula>9000</formula>
    </cfRule>
    <cfRule type="cellIs" dxfId="7935" priority="579" stopIfTrue="1" operator="greaterThanOrEqual">
      <formula>9000</formula>
    </cfRule>
  </conditionalFormatting>
  <conditionalFormatting sqref="AB86">
    <cfRule type="cellIs" dxfId="7934" priority="574" stopIfTrue="1" operator="lessThanOrEqual">
      <formula>3000</formula>
    </cfRule>
    <cfRule type="cellIs" dxfId="7933" priority="575" stopIfTrue="1" operator="between">
      <formula>3000</formula>
      <formula>9000</formula>
    </cfRule>
    <cfRule type="cellIs" dxfId="7932" priority="576" stopIfTrue="1" operator="greaterThanOrEqual">
      <formula>9000</formula>
    </cfRule>
  </conditionalFormatting>
  <conditionalFormatting sqref="AC86">
    <cfRule type="cellIs" dxfId="7931" priority="571" stopIfTrue="1" operator="lessThanOrEqual">
      <formula>3000</formula>
    </cfRule>
    <cfRule type="cellIs" dxfId="7930" priority="572" stopIfTrue="1" operator="between">
      <formula>3000</formula>
      <formula>9000</formula>
    </cfRule>
    <cfRule type="cellIs" dxfId="7929" priority="573" stopIfTrue="1" operator="greaterThanOrEqual">
      <formula>9000</formula>
    </cfRule>
  </conditionalFormatting>
  <conditionalFormatting sqref="AD86">
    <cfRule type="cellIs" dxfId="7928" priority="568" stopIfTrue="1" operator="lessThanOrEqual">
      <formula>3000</formula>
    </cfRule>
    <cfRule type="cellIs" dxfId="7927" priority="569" stopIfTrue="1" operator="between">
      <formula>3000</formula>
      <formula>9000</formula>
    </cfRule>
    <cfRule type="cellIs" dxfId="7926" priority="570" stopIfTrue="1" operator="greaterThanOrEqual">
      <formula>9000</formula>
    </cfRule>
  </conditionalFormatting>
  <conditionalFormatting sqref="AJ86">
    <cfRule type="cellIs" dxfId="7925" priority="565" stopIfTrue="1" operator="lessThanOrEqual">
      <formula>3000</formula>
    </cfRule>
    <cfRule type="cellIs" dxfId="7924" priority="566" stopIfTrue="1" operator="between">
      <formula>3000</formula>
      <formula>9000</formula>
    </cfRule>
    <cfRule type="cellIs" dxfId="7923" priority="567" stopIfTrue="1" operator="greaterThanOrEqual">
      <formula>9000</formula>
    </cfRule>
  </conditionalFormatting>
  <conditionalFormatting sqref="AF86">
    <cfRule type="cellIs" dxfId="7922" priority="562" stopIfTrue="1" operator="lessThanOrEqual">
      <formula>3000</formula>
    </cfRule>
    <cfRule type="cellIs" dxfId="7921" priority="563" stopIfTrue="1" operator="between">
      <formula>3000</formula>
      <formula>9000</formula>
    </cfRule>
    <cfRule type="cellIs" dxfId="7920" priority="564" stopIfTrue="1" operator="greaterThanOrEqual">
      <formula>9000</formula>
    </cfRule>
  </conditionalFormatting>
  <conditionalFormatting sqref="V92:W92">
    <cfRule type="cellIs" dxfId="7919" priority="559" stopIfTrue="1" operator="lessThanOrEqual">
      <formula>3000</formula>
    </cfRule>
    <cfRule type="cellIs" dxfId="7918" priority="560" stopIfTrue="1" operator="between">
      <formula>3000</formula>
      <formula>9000</formula>
    </cfRule>
    <cfRule type="cellIs" dxfId="7917" priority="561" stopIfTrue="1" operator="greaterThanOrEqual">
      <formula>9000</formula>
    </cfRule>
  </conditionalFormatting>
  <conditionalFormatting sqref="AG92">
    <cfRule type="cellIs" dxfId="7916" priority="556" stopIfTrue="1" operator="lessThanOrEqual">
      <formula>3000</formula>
    </cfRule>
    <cfRule type="cellIs" dxfId="7915" priority="557" stopIfTrue="1" operator="between">
      <formula>3000</formula>
      <formula>9000</formula>
    </cfRule>
    <cfRule type="cellIs" dxfId="7914" priority="558" stopIfTrue="1" operator="greaterThanOrEqual">
      <formula>9000</formula>
    </cfRule>
  </conditionalFormatting>
  <conditionalFormatting sqref="AH92">
    <cfRule type="cellIs" dxfId="7913" priority="553" stopIfTrue="1" operator="lessThanOrEqual">
      <formula>3000</formula>
    </cfRule>
    <cfRule type="cellIs" dxfId="7912" priority="554" stopIfTrue="1" operator="between">
      <formula>3000</formula>
      <formula>9000</formula>
    </cfRule>
    <cfRule type="cellIs" dxfId="7911" priority="555" stopIfTrue="1" operator="greaterThanOrEqual">
      <formula>9000</formula>
    </cfRule>
  </conditionalFormatting>
  <conditionalFormatting sqref="AI92">
    <cfRule type="cellIs" dxfId="7910" priority="550" stopIfTrue="1" operator="lessThanOrEqual">
      <formula>3000</formula>
    </cfRule>
    <cfRule type="cellIs" dxfId="7909" priority="551" stopIfTrue="1" operator="between">
      <formula>3000</formula>
      <formula>9000</formula>
    </cfRule>
    <cfRule type="cellIs" dxfId="7908" priority="552" stopIfTrue="1" operator="greaterThanOrEqual">
      <formula>9000</formula>
    </cfRule>
  </conditionalFormatting>
  <conditionalFormatting sqref="X92:Y92">
    <cfRule type="cellIs" dxfId="7907" priority="547" stopIfTrue="1" operator="lessThanOrEqual">
      <formula>3000</formula>
    </cfRule>
    <cfRule type="cellIs" dxfId="7906" priority="548" stopIfTrue="1" operator="between">
      <formula>3000</formula>
      <formula>9000</formula>
    </cfRule>
    <cfRule type="cellIs" dxfId="7905" priority="549" stopIfTrue="1" operator="greaterThanOrEqual">
      <formula>9000</formula>
    </cfRule>
  </conditionalFormatting>
  <conditionalFormatting sqref="AA92">
    <cfRule type="cellIs" dxfId="7904" priority="544" stopIfTrue="1" operator="lessThanOrEqual">
      <formula>3000</formula>
    </cfRule>
    <cfRule type="cellIs" dxfId="7903" priority="545" stopIfTrue="1" operator="between">
      <formula>3000</formula>
      <formula>9000</formula>
    </cfRule>
    <cfRule type="cellIs" dxfId="7902" priority="546" stopIfTrue="1" operator="greaterThanOrEqual">
      <formula>9000</formula>
    </cfRule>
  </conditionalFormatting>
  <conditionalFormatting sqref="AB92">
    <cfRule type="cellIs" dxfId="7901" priority="541" stopIfTrue="1" operator="lessThanOrEqual">
      <formula>3000</formula>
    </cfRule>
    <cfRule type="cellIs" dxfId="7900" priority="542" stopIfTrue="1" operator="between">
      <formula>3000</formula>
      <formula>9000</formula>
    </cfRule>
    <cfRule type="cellIs" dxfId="7899" priority="543" stopIfTrue="1" operator="greaterThanOrEqual">
      <formula>9000</formula>
    </cfRule>
  </conditionalFormatting>
  <conditionalFormatting sqref="AC92">
    <cfRule type="cellIs" dxfId="7898" priority="538" stopIfTrue="1" operator="lessThanOrEqual">
      <formula>3000</formula>
    </cfRule>
    <cfRule type="cellIs" dxfId="7897" priority="539" stopIfTrue="1" operator="between">
      <formula>3000</formula>
      <formula>9000</formula>
    </cfRule>
    <cfRule type="cellIs" dxfId="7896" priority="540" stopIfTrue="1" operator="greaterThanOrEqual">
      <formula>9000</formula>
    </cfRule>
  </conditionalFormatting>
  <conditionalFormatting sqref="AD92">
    <cfRule type="cellIs" dxfId="7895" priority="535" stopIfTrue="1" operator="lessThanOrEqual">
      <formula>3000</formula>
    </cfRule>
    <cfRule type="cellIs" dxfId="7894" priority="536" stopIfTrue="1" operator="between">
      <formula>3000</formula>
      <formula>9000</formula>
    </cfRule>
    <cfRule type="cellIs" dxfId="7893" priority="537" stopIfTrue="1" operator="greaterThanOrEqual">
      <formula>9000</formula>
    </cfRule>
  </conditionalFormatting>
  <conditionalFormatting sqref="AJ92">
    <cfRule type="cellIs" dxfId="7892" priority="532" stopIfTrue="1" operator="lessThanOrEqual">
      <formula>3000</formula>
    </cfRule>
    <cfRule type="cellIs" dxfId="7891" priority="533" stopIfTrue="1" operator="between">
      <formula>3000</formula>
      <formula>9000</formula>
    </cfRule>
    <cfRule type="cellIs" dxfId="7890" priority="534" stopIfTrue="1" operator="greaterThanOrEqual">
      <formula>9000</formula>
    </cfRule>
  </conditionalFormatting>
  <conditionalFormatting sqref="AF92">
    <cfRule type="cellIs" dxfId="7889" priority="529" stopIfTrue="1" operator="lessThanOrEqual">
      <formula>3000</formula>
    </cfRule>
    <cfRule type="cellIs" dxfId="7888" priority="530" stopIfTrue="1" operator="between">
      <formula>3000</formula>
      <formula>9000</formula>
    </cfRule>
    <cfRule type="cellIs" dxfId="7887" priority="531" stopIfTrue="1" operator="greaterThanOrEqual">
      <formula>9000</formula>
    </cfRule>
  </conditionalFormatting>
  <conditionalFormatting sqref="V98:W98">
    <cfRule type="cellIs" dxfId="7886" priority="526" stopIfTrue="1" operator="lessThanOrEqual">
      <formula>3000</formula>
    </cfRule>
    <cfRule type="cellIs" dxfId="7885" priority="527" stopIfTrue="1" operator="between">
      <formula>3000</formula>
      <formula>9000</formula>
    </cfRule>
    <cfRule type="cellIs" dxfId="7884" priority="528" stopIfTrue="1" operator="greaterThanOrEqual">
      <formula>9000</formula>
    </cfRule>
  </conditionalFormatting>
  <conditionalFormatting sqref="AG98">
    <cfRule type="cellIs" dxfId="7883" priority="523" stopIfTrue="1" operator="lessThanOrEqual">
      <formula>3000</formula>
    </cfRule>
    <cfRule type="cellIs" dxfId="7882" priority="524" stopIfTrue="1" operator="between">
      <formula>3000</formula>
      <formula>9000</formula>
    </cfRule>
    <cfRule type="cellIs" dxfId="7881" priority="525" stopIfTrue="1" operator="greaterThanOrEqual">
      <formula>9000</formula>
    </cfRule>
  </conditionalFormatting>
  <conditionalFormatting sqref="AH98">
    <cfRule type="cellIs" dxfId="7880" priority="520" stopIfTrue="1" operator="lessThanOrEqual">
      <formula>3000</formula>
    </cfRule>
    <cfRule type="cellIs" dxfId="7879" priority="521" stopIfTrue="1" operator="between">
      <formula>3000</formula>
      <formula>9000</formula>
    </cfRule>
    <cfRule type="cellIs" dxfId="7878" priority="522" stopIfTrue="1" operator="greaterThanOrEqual">
      <formula>9000</formula>
    </cfRule>
  </conditionalFormatting>
  <conditionalFormatting sqref="AI98">
    <cfRule type="cellIs" dxfId="7877" priority="517" stopIfTrue="1" operator="lessThanOrEqual">
      <formula>3000</formula>
    </cfRule>
    <cfRule type="cellIs" dxfId="7876" priority="518" stopIfTrue="1" operator="between">
      <formula>3000</formula>
      <formula>9000</formula>
    </cfRule>
    <cfRule type="cellIs" dxfId="7875" priority="519" stopIfTrue="1" operator="greaterThanOrEqual">
      <formula>9000</formula>
    </cfRule>
  </conditionalFormatting>
  <conditionalFormatting sqref="X98:Y98">
    <cfRule type="cellIs" dxfId="7874" priority="514" stopIfTrue="1" operator="lessThanOrEqual">
      <formula>3000</formula>
    </cfRule>
    <cfRule type="cellIs" dxfId="7873" priority="515" stopIfTrue="1" operator="between">
      <formula>3000</formula>
      <formula>9000</formula>
    </cfRule>
    <cfRule type="cellIs" dxfId="7872" priority="516" stopIfTrue="1" operator="greaterThanOrEqual">
      <formula>9000</formula>
    </cfRule>
  </conditionalFormatting>
  <conditionalFormatting sqref="AA98">
    <cfRule type="cellIs" dxfId="7871" priority="511" stopIfTrue="1" operator="lessThanOrEqual">
      <formula>3000</formula>
    </cfRule>
    <cfRule type="cellIs" dxfId="7870" priority="512" stopIfTrue="1" operator="between">
      <formula>3000</formula>
      <formula>9000</formula>
    </cfRule>
    <cfRule type="cellIs" dxfId="7869" priority="513" stopIfTrue="1" operator="greaterThanOrEqual">
      <formula>9000</formula>
    </cfRule>
  </conditionalFormatting>
  <conditionalFormatting sqref="AB98">
    <cfRule type="cellIs" dxfId="7868" priority="508" stopIfTrue="1" operator="lessThanOrEqual">
      <formula>3000</formula>
    </cfRule>
    <cfRule type="cellIs" dxfId="7867" priority="509" stopIfTrue="1" operator="between">
      <formula>3000</formula>
      <formula>9000</formula>
    </cfRule>
    <cfRule type="cellIs" dxfId="7866" priority="510" stopIfTrue="1" operator="greaterThanOrEqual">
      <formula>9000</formula>
    </cfRule>
  </conditionalFormatting>
  <conditionalFormatting sqref="AC98">
    <cfRule type="cellIs" dxfId="7865" priority="505" stopIfTrue="1" operator="lessThanOrEqual">
      <formula>3000</formula>
    </cfRule>
    <cfRule type="cellIs" dxfId="7864" priority="506" stopIfTrue="1" operator="between">
      <formula>3000</formula>
      <formula>9000</formula>
    </cfRule>
    <cfRule type="cellIs" dxfId="7863" priority="507" stopIfTrue="1" operator="greaterThanOrEqual">
      <formula>9000</formula>
    </cfRule>
  </conditionalFormatting>
  <conditionalFormatting sqref="AD98">
    <cfRule type="cellIs" dxfId="7862" priority="502" stopIfTrue="1" operator="lessThanOrEqual">
      <formula>3000</formula>
    </cfRule>
    <cfRule type="cellIs" dxfId="7861" priority="503" stopIfTrue="1" operator="between">
      <formula>3000</formula>
      <formula>9000</formula>
    </cfRule>
    <cfRule type="cellIs" dxfId="7860" priority="504" stopIfTrue="1" operator="greaterThanOrEqual">
      <formula>9000</formula>
    </cfRule>
  </conditionalFormatting>
  <conditionalFormatting sqref="AJ98">
    <cfRule type="cellIs" dxfId="7859" priority="499" stopIfTrue="1" operator="lessThanOrEqual">
      <formula>3000</formula>
    </cfRule>
    <cfRule type="cellIs" dxfId="7858" priority="500" stopIfTrue="1" operator="between">
      <formula>3000</formula>
      <formula>9000</formula>
    </cfRule>
    <cfRule type="cellIs" dxfId="7857" priority="501" stopIfTrue="1" operator="greaterThanOrEqual">
      <formula>9000</formula>
    </cfRule>
  </conditionalFormatting>
  <conditionalFormatting sqref="AF98">
    <cfRule type="cellIs" dxfId="7856" priority="496" stopIfTrue="1" operator="lessThanOrEqual">
      <formula>3000</formula>
    </cfRule>
    <cfRule type="cellIs" dxfId="7855" priority="497" stopIfTrue="1" operator="between">
      <formula>3000</formula>
      <formula>9000</formula>
    </cfRule>
    <cfRule type="cellIs" dxfId="7854" priority="498" stopIfTrue="1" operator="greaterThanOrEqual">
      <formula>9000</formula>
    </cfRule>
  </conditionalFormatting>
  <conditionalFormatting sqref="V104:W104">
    <cfRule type="cellIs" dxfId="7853" priority="493" stopIfTrue="1" operator="lessThanOrEqual">
      <formula>3000</formula>
    </cfRule>
    <cfRule type="cellIs" dxfId="7852" priority="494" stopIfTrue="1" operator="between">
      <formula>3000</formula>
      <formula>9000</formula>
    </cfRule>
    <cfRule type="cellIs" dxfId="7851" priority="495" stopIfTrue="1" operator="greaterThanOrEqual">
      <formula>9000</formula>
    </cfRule>
  </conditionalFormatting>
  <conditionalFormatting sqref="AG104">
    <cfRule type="cellIs" dxfId="7850" priority="490" stopIfTrue="1" operator="lessThanOrEqual">
      <formula>3000</formula>
    </cfRule>
    <cfRule type="cellIs" dxfId="7849" priority="491" stopIfTrue="1" operator="between">
      <formula>3000</formula>
      <formula>9000</formula>
    </cfRule>
    <cfRule type="cellIs" dxfId="7848" priority="492" stopIfTrue="1" operator="greaterThanOrEqual">
      <formula>9000</formula>
    </cfRule>
  </conditionalFormatting>
  <conditionalFormatting sqref="AH104">
    <cfRule type="cellIs" dxfId="7847" priority="487" stopIfTrue="1" operator="lessThanOrEqual">
      <formula>3000</formula>
    </cfRule>
    <cfRule type="cellIs" dxfId="7846" priority="488" stopIfTrue="1" operator="between">
      <formula>3000</formula>
      <formula>9000</formula>
    </cfRule>
    <cfRule type="cellIs" dxfId="7845" priority="489" stopIfTrue="1" operator="greaterThanOrEqual">
      <formula>9000</formula>
    </cfRule>
  </conditionalFormatting>
  <conditionalFormatting sqref="AI104">
    <cfRule type="cellIs" dxfId="7844" priority="484" stopIfTrue="1" operator="lessThanOrEqual">
      <formula>3000</formula>
    </cfRule>
    <cfRule type="cellIs" dxfId="7843" priority="485" stopIfTrue="1" operator="between">
      <formula>3000</formula>
      <formula>9000</formula>
    </cfRule>
    <cfRule type="cellIs" dxfId="7842" priority="486" stopIfTrue="1" operator="greaterThanOrEqual">
      <formula>9000</formula>
    </cfRule>
  </conditionalFormatting>
  <conditionalFormatting sqref="X104:Y104">
    <cfRule type="cellIs" dxfId="7841" priority="481" stopIfTrue="1" operator="lessThanOrEqual">
      <formula>3000</formula>
    </cfRule>
    <cfRule type="cellIs" dxfId="7840" priority="482" stopIfTrue="1" operator="between">
      <formula>3000</formula>
      <formula>9000</formula>
    </cfRule>
    <cfRule type="cellIs" dxfId="7839" priority="483" stopIfTrue="1" operator="greaterThanOrEqual">
      <formula>9000</formula>
    </cfRule>
  </conditionalFormatting>
  <conditionalFormatting sqref="AA104">
    <cfRule type="cellIs" dxfId="7838" priority="478" stopIfTrue="1" operator="lessThanOrEqual">
      <formula>3000</formula>
    </cfRule>
    <cfRule type="cellIs" dxfId="7837" priority="479" stopIfTrue="1" operator="between">
      <formula>3000</formula>
      <formula>9000</formula>
    </cfRule>
    <cfRule type="cellIs" dxfId="7836" priority="480" stopIfTrue="1" operator="greaterThanOrEqual">
      <formula>9000</formula>
    </cfRule>
  </conditionalFormatting>
  <conditionalFormatting sqref="AB104">
    <cfRule type="cellIs" dxfId="7835" priority="475" stopIfTrue="1" operator="lessThanOrEqual">
      <formula>3000</formula>
    </cfRule>
    <cfRule type="cellIs" dxfId="7834" priority="476" stopIfTrue="1" operator="between">
      <formula>3000</formula>
      <formula>9000</formula>
    </cfRule>
    <cfRule type="cellIs" dxfId="7833" priority="477" stopIfTrue="1" operator="greaterThanOrEqual">
      <formula>9000</formula>
    </cfRule>
  </conditionalFormatting>
  <conditionalFormatting sqref="AC104">
    <cfRule type="cellIs" dxfId="7832" priority="472" stopIfTrue="1" operator="lessThanOrEqual">
      <formula>3000</formula>
    </cfRule>
    <cfRule type="cellIs" dxfId="7831" priority="473" stopIfTrue="1" operator="between">
      <formula>3000</formula>
      <formula>9000</formula>
    </cfRule>
    <cfRule type="cellIs" dxfId="7830" priority="474" stopIfTrue="1" operator="greaterThanOrEqual">
      <formula>9000</formula>
    </cfRule>
  </conditionalFormatting>
  <conditionalFormatting sqref="AD104">
    <cfRule type="cellIs" dxfId="7829" priority="469" stopIfTrue="1" operator="lessThanOrEqual">
      <formula>3000</formula>
    </cfRule>
    <cfRule type="cellIs" dxfId="7828" priority="470" stopIfTrue="1" operator="between">
      <formula>3000</formula>
      <formula>9000</formula>
    </cfRule>
    <cfRule type="cellIs" dxfId="7827" priority="471" stopIfTrue="1" operator="greaterThanOrEqual">
      <formula>9000</formula>
    </cfRule>
  </conditionalFormatting>
  <conditionalFormatting sqref="AJ104">
    <cfRule type="cellIs" dxfId="7826" priority="466" stopIfTrue="1" operator="lessThanOrEqual">
      <formula>3000</formula>
    </cfRule>
    <cfRule type="cellIs" dxfId="7825" priority="467" stopIfTrue="1" operator="between">
      <formula>3000</formula>
      <formula>9000</formula>
    </cfRule>
    <cfRule type="cellIs" dxfId="7824" priority="468" stopIfTrue="1" operator="greaterThanOrEqual">
      <formula>9000</formula>
    </cfRule>
  </conditionalFormatting>
  <conditionalFormatting sqref="AF104">
    <cfRule type="cellIs" dxfId="7823" priority="463" stopIfTrue="1" operator="lessThanOrEqual">
      <formula>3000</formula>
    </cfRule>
    <cfRule type="cellIs" dxfId="7822" priority="464" stopIfTrue="1" operator="between">
      <formula>3000</formula>
      <formula>9000</formula>
    </cfRule>
    <cfRule type="cellIs" dxfId="7821" priority="465" stopIfTrue="1" operator="greaterThanOrEqual">
      <formula>9000</formula>
    </cfRule>
  </conditionalFormatting>
  <conditionalFormatting sqref="V110:W110">
    <cfRule type="cellIs" dxfId="7820" priority="460" stopIfTrue="1" operator="lessThanOrEqual">
      <formula>3000</formula>
    </cfRule>
    <cfRule type="cellIs" dxfId="7819" priority="461" stopIfTrue="1" operator="between">
      <formula>3000</formula>
      <formula>9000</formula>
    </cfRule>
    <cfRule type="cellIs" dxfId="7818" priority="462" stopIfTrue="1" operator="greaterThanOrEqual">
      <formula>9000</formula>
    </cfRule>
  </conditionalFormatting>
  <conditionalFormatting sqref="AG110">
    <cfRule type="cellIs" dxfId="7817" priority="457" stopIfTrue="1" operator="lessThanOrEqual">
      <formula>3000</formula>
    </cfRule>
    <cfRule type="cellIs" dxfId="7816" priority="458" stopIfTrue="1" operator="between">
      <formula>3000</formula>
      <formula>9000</formula>
    </cfRule>
    <cfRule type="cellIs" dxfId="7815" priority="459" stopIfTrue="1" operator="greaterThanOrEqual">
      <formula>9000</formula>
    </cfRule>
  </conditionalFormatting>
  <conditionalFormatting sqref="AH110">
    <cfRule type="cellIs" dxfId="7814" priority="454" stopIfTrue="1" operator="lessThanOrEqual">
      <formula>3000</formula>
    </cfRule>
    <cfRule type="cellIs" dxfId="7813" priority="455" stopIfTrue="1" operator="between">
      <formula>3000</formula>
      <formula>9000</formula>
    </cfRule>
    <cfRule type="cellIs" dxfId="7812" priority="456" stopIfTrue="1" operator="greaterThanOrEqual">
      <formula>9000</formula>
    </cfRule>
  </conditionalFormatting>
  <conditionalFormatting sqref="AI110">
    <cfRule type="cellIs" dxfId="7811" priority="451" stopIfTrue="1" operator="lessThanOrEqual">
      <formula>3000</formula>
    </cfRule>
    <cfRule type="cellIs" dxfId="7810" priority="452" stopIfTrue="1" operator="between">
      <formula>3000</formula>
      <formula>9000</formula>
    </cfRule>
    <cfRule type="cellIs" dxfId="7809" priority="453" stopIfTrue="1" operator="greaterThanOrEqual">
      <formula>9000</formula>
    </cfRule>
  </conditionalFormatting>
  <conditionalFormatting sqref="X110:Y110">
    <cfRule type="cellIs" dxfId="7808" priority="448" stopIfTrue="1" operator="lessThanOrEqual">
      <formula>3000</formula>
    </cfRule>
    <cfRule type="cellIs" dxfId="7807" priority="449" stopIfTrue="1" operator="between">
      <formula>3000</formula>
      <formula>9000</formula>
    </cfRule>
    <cfRule type="cellIs" dxfId="7806" priority="450" stopIfTrue="1" operator="greaterThanOrEqual">
      <formula>9000</formula>
    </cfRule>
  </conditionalFormatting>
  <conditionalFormatting sqref="AA110">
    <cfRule type="cellIs" dxfId="7805" priority="445" stopIfTrue="1" operator="lessThanOrEqual">
      <formula>3000</formula>
    </cfRule>
    <cfRule type="cellIs" dxfId="7804" priority="446" stopIfTrue="1" operator="between">
      <formula>3000</formula>
      <formula>9000</formula>
    </cfRule>
    <cfRule type="cellIs" dxfId="7803" priority="447" stopIfTrue="1" operator="greaterThanOrEqual">
      <formula>9000</formula>
    </cfRule>
  </conditionalFormatting>
  <conditionalFormatting sqref="AB110">
    <cfRule type="cellIs" dxfId="7802" priority="442" stopIfTrue="1" operator="lessThanOrEqual">
      <formula>3000</formula>
    </cfRule>
    <cfRule type="cellIs" dxfId="7801" priority="443" stopIfTrue="1" operator="between">
      <formula>3000</formula>
      <formula>9000</formula>
    </cfRule>
    <cfRule type="cellIs" dxfId="7800" priority="444" stopIfTrue="1" operator="greaterThanOrEqual">
      <formula>9000</formula>
    </cfRule>
  </conditionalFormatting>
  <conditionalFormatting sqref="AC110">
    <cfRule type="cellIs" dxfId="7799" priority="439" stopIfTrue="1" operator="lessThanOrEqual">
      <formula>3000</formula>
    </cfRule>
    <cfRule type="cellIs" dxfId="7798" priority="440" stopIfTrue="1" operator="between">
      <formula>3000</formula>
      <formula>9000</formula>
    </cfRule>
    <cfRule type="cellIs" dxfId="7797" priority="441" stopIfTrue="1" operator="greaterThanOrEqual">
      <formula>9000</formula>
    </cfRule>
  </conditionalFormatting>
  <conditionalFormatting sqref="AD110">
    <cfRule type="cellIs" dxfId="7796" priority="436" stopIfTrue="1" operator="lessThanOrEqual">
      <formula>3000</formula>
    </cfRule>
    <cfRule type="cellIs" dxfId="7795" priority="437" stopIfTrue="1" operator="between">
      <formula>3000</formula>
      <formula>9000</formula>
    </cfRule>
    <cfRule type="cellIs" dxfId="7794" priority="438" stopIfTrue="1" operator="greaterThanOrEqual">
      <formula>9000</formula>
    </cfRule>
  </conditionalFormatting>
  <conditionalFormatting sqref="AJ110">
    <cfRule type="cellIs" dxfId="7793" priority="433" stopIfTrue="1" operator="lessThanOrEqual">
      <formula>3000</formula>
    </cfRule>
    <cfRule type="cellIs" dxfId="7792" priority="434" stopIfTrue="1" operator="between">
      <formula>3000</formula>
      <formula>9000</formula>
    </cfRule>
    <cfRule type="cellIs" dxfId="7791" priority="435" stopIfTrue="1" operator="greaterThanOrEqual">
      <formula>9000</formula>
    </cfRule>
  </conditionalFormatting>
  <conditionalFormatting sqref="AF110">
    <cfRule type="cellIs" dxfId="7790" priority="430" stopIfTrue="1" operator="lessThanOrEqual">
      <formula>3000</formula>
    </cfRule>
    <cfRule type="cellIs" dxfId="7789" priority="431" stopIfTrue="1" operator="between">
      <formula>3000</formula>
      <formula>9000</formula>
    </cfRule>
    <cfRule type="cellIs" dxfId="7788" priority="432" stopIfTrue="1" operator="greaterThanOrEqual">
      <formula>9000</formula>
    </cfRule>
  </conditionalFormatting>
  <conditionalFormatting sqref="X158:Y158">
    <cfRule type="cellIs" dxfId="7787" priority="427" stopIfTrue="1" operator="lessThanOrEqual">
      <formula>3000</formula>
    </cfRule>
    <cfRule type="cellIs" dxfId="7786" priority="428" stopIfTrue="1" operator="between">
      <formula>3000</formula>
      <formula>9000</formula>
    </cfRule>
    <cfRule type="cellIs" dxfId="7785" priority="429" stopIfTrue="1" operator="greaterThanOrEqual">
      <formula>9000</formula>
    </cfRule>
  </conditionalFormatting>
  <conditionalFormatting sqref="AA158">
    <cfRule type="cellIs" dxfId="7784" priority="424" stopIfTrue="1" operator="lessThanOrEqual">
      <formula>3000</formula>
    </cfRule>
    <cfRule type="cellIs" dxfId="7783" priority="425" stopIfTrue="1" operator="between">
      <formula>3000</formula>
      <formula>9000</formula>
    </cfRule>
    <cfRule type="cellIs" dxfId="7782" priority="426" stopIfTrue="1" operator="greaterThanOrEqual">
      <formula>9000</formula>
    </cfRule>
  </conditionalFormatting>
  <conditionalFormatting sqref="AB158">
    <cfRule type="cellIs" dxfId="7781" priority="421" stopIfTrue="1" operator="lessThanOrEqual">
      <formula>3000</formula>
    </cfRule>
    <cfRule type="cellIs" dxfId="7780" priority="422" stopIfTrue="1" operator="between">
      <formula>3000</formula>
      <formula>9000</formula>
    </cfRule>
    <cfRule type="cellIs" dxfId="7779" priority="423" stopIfTrue="1" operator="greaterThanOrEqual">
      <formula>9000</formula>
    </cfRule>
  </conditionalFormatting>
  <conditionalFormatting sqref="AC158">
    <cfRule type="cellIs" dxfId="7778" priority="418" stopIfTrue="1" operator="lessThanOrEqual">
      <formula>3000</formula>
    </cfRule>
    <cfRule type="cellIs" dxfId="7777" priority="419" stopIfTrue="1" operator="between">
      <formula>3000</formula>
      <formula>9000</formula>
    </cfRule>
    <cfRule type="cellIs" dxfId="7776" priority="420" stopIfTrue="1" operator="greaterThanOrEqual">
      <formula>9000</formula>
    </cfRule>
  </conditionalFormatting>
  <conditionalFormatting sqref="AD158">
    <cfRule type="cellIs" dxfId="7775" priority="415" stopIfTrue="1" operator="lessThanOrEqual">
      <formula>3000</formula>
    </cfRule>
    <cfRule type="cellIs" dxfId="7774" priority="416" stopIfTrue="1" operator="between">
      <formula>3000</formula>
      <formula>9000</formula>
    </cfRule>
    <cfRule type="cellIs" dxfId="7773" priority="417" stopIfTrue="1" operator="greaterThanOrEqual">
      <formula>9000</formula>
    </cfRule>
  </conditionalFormatting>
  <conditionalFormatting sqref="AJ158">
    <cfRule type="cellIs" dxfId="7772" priority="412" stopIfTrue="1" operator="lessThanOrEqual">
      <formula>3000</formula>
    </cfRule>
    <cfRule type="cellIs" dxfId="7771" priority="413" stopIfTrue="1" operator="between">
      <formula>3000</formula>
      <formula>9000</formula>
    </cfRule>
    <cfRule type="cellIs" dxfId="7770" priority="414" stopIfTrue="1" operator="greaterThanOrEqual">
      <formula>9000</formula>
    </cfRule>
  </conditionalFormatting>
  <conditionalFormatting sqref="V158:W158">
    <cfRule type="cellIs" dxfId="7769" priority="409" stopIfTrue="1" operator="lessThanOrEqual">
      <formula>3000</formula>
    </cfRule>
    <cfRule type="cellIs" dxfId="7768" priority="410" stopIfTrue="1" operator="between">
      <formula>3000</formula>
      <formula>9000</formula>
    </cfRule>
    <cfRule type="cellIs" dxfId="7767" priority="411" stopIfTrue="1" operator="greaterThanOrEqual">
      <formula>9000</formula>
    </cfRule>
  </conditionalFormatting>
  <conditionalFormatting sqref="AF158">
    <cfRule type="cellIs" dxfId="7766" priority="406" stopIfTrue="1" operator="lessThanOrEqual">
      <formula>3000</formula>
    </cfRule>
    <cfRule type="cellIs" dxfId="7765" priority="407" stopIfTrue="1" operator="between">
      <formula>3000</formula>
      <formula>9000</formula>
    </cfRule>
    <cfRule type="cellIs" dxfId="7764" priority="408" stopIfTrue="1" operator="greaterThanOrEqual">
      <formula>9000</formula>
    </cfRule>
  </conditionalFormatting>
  <conditionalFormatting sqref="AG158">
    <cfRule type="cellIs" dxfId="7763" priority="403" stopIfTrue="1" operator="lessThanOrEqual">
      <formula>3000</formula>
    </cfRule>
    <cfRule type="cellIs" dxfId="7762" priority="404" stopIfTrue="1" operator="between">
      <formula>3000</formula>
      <formula>9000</formula>
    </cfRule>
    <cfRule type="cellIs" dxfId="7761" priority="405" stopIfTrue="1" operator="greaterThanOrEqual">
      <formula>9000</formula>
    </cfRule>
  </conditionalFormatting>
  <conditionalFormatting sqref="AH158">
    <cfRule type="cellIs" dxfId="7760" priority="400" stopIfTrue="1" operator="lessThanOrEqual">
      <formula>3000</formula>
    </cfRule>
    <cfRule type="cellIs" dxfId="7759" priority="401" stopIfTrue="1" operator="between">
      <formula>3000</formula>
      <formula>9000</formula>
    </cfRule>
    <cfRule type="cellIs" dxfId="7758" priority="402" stopIfTrue="1" operator="greaterThanOrEqual">
      <formula>9000</formula>
    </cfRule>
  </conditionalFormatting>
  <conditionalFormatting sqref="AI158">
    <cfRule type="cellIs" dxfId="7757" priority="397" stopIfTrue="1" operator="lessThanOrEqual">
      <formula>3000</formula>
    </cfRule>
    <cfRule type="cellIs" dxfId="7756" priority="398" stopIfTrue="1" operator="between">
      <formula>3000</formula>
      <formula>9000</formula>
    </cfRule>
    <cfRule type="cellIs" dxfId="7755" priority="399" stopIfTrue="1" operator="greaterThanOrEqual">
      <formula>9000</formula>
    </cfRule>
  </conditionalFormatting>
  <conditionalFormatting sqref="AI44">
    <cfRule type="cellIs" dxfId="7754" priority="394" stopIfTrue="1" operator="lessThanOrEqual">
      <formula>3000</formula>
    </cfRule>
    <cfRule type="cellIs" dxfId="7753" priority="395" stopIfTrue="1" operator="between">
      <formula>3000</formula>
      <formula>9000</formula>
    </cfRule>
    <cfRule type="cellIs" dxfId="7752" priority="396" stopIfTrue="1" operator="greaterThanOrEqual">
      <formula>9000</formula>
    </cfRule>
  </conditionalFormatting>
  <conditionalFormatting sqref="AB44">
    <cfRule type="cellIs" dxfId="7751" priority="391" stopIfTrue="1" operator="lessThanOrEqual">
      <formula>3000</formula>
    </cfRule>
    <cfRule type="cellIs" dxfId="7750" priority="392" stopIfTrue="1" operator="between">
      <formula>3000</formula>
      <formula>9000</formula>
    </cfRule>
    <cfRule type="cellIs" dxfId="7749" priority="393" stopIfTrue="1" operator="greaterThanOrEqual">
      <formula>9000</formula>
    </cfRule>
  </conditionalFormatting>
  <conditionalFormatting sqref="AC44">
    <cfRule type="cellIs" dxfId="7748" priority="388" stopIfTrue="1" operator="lessThanOrEqual">
      <formula>3000</formula>
    </cfRule>
    <cfRule type="cellIs" dxfId="7747" priority="389" stopIfTrue="1" operator="between">
      <formula>3000</formula>
      <formula>9000</formula>
    </cfRule>
    <cfRule type="cellIs" dxfId="7746" priority="390" stopIfTrue="1" operator="greaterThanOrEqual">
      <formula>9000</formula>
    </cfRule>
  </conditionalFormatting>
  <conditionalFormatting sqref="AD44">
    <cfRule type="cellIs" dxfId="7745" priority="385" stopIfTrue="1" operator="lessThanOrEqual">
      <formula>3000</formula>
    </cfRule>
    <cfRule type="cellIs" dxfId="7744" priority="386" stopIfTrue="1" operator="between">
      <formula>3000</formula>
      <formula>9000</formula>
    </cfRule>
    <cfRule type="cellIs" dxfId="7743" priority="387" stopIfTrue="1" operator="greaterThanOrEqual">
      <formula>9000</formula>
    </cfRule>
  </conditionalFormatting>
  <conditionalFormatting sqref="AJ44">
    <cfRule type="cellIs" dxfId="7742" priority="382" stopIfTrue="1" operator="lessThanOrEqual">
      <formula>3000</formula>
    </cfRule>
    <cfRule type="cellIs" dxfId="7741" priority="383" stopIfTrue="1" operator="between">
      <formula>3000</formula>
      <formula>9000</formula>
    </cfRule>
    <cfRule type="cellIs" dxfId="7740" priority="384" stopIfTrue="1" operator="greaterThanOrEqual">
      <formula>9000</formula>
    </cfRule>
  </conditionalFormatting>
  <conditionalFormatting sqref="X44:Y44">
    <cfRule type="cellIs" dxfId="7739" priority="379" stopIfTrue="1" operator="lessThanOrEqual">
      <formula>3000</formula>
    </cfRule>
    <cfRule type="cellIs" dxfId="7738" priority="380" stopIfTrue="1" operator="between">
      <formula>3000</formula>
      <formula>9000</formula>
    </cfRule>
    <cfRule type="cellIs" dxfId="7737" priority="381" stopIfTrue="1" operator="greaterThanOrEqual">
      <formula>9000</formula>
    </cfRule>
  </conditionalFormatting>
  <conditionalFormatting sqref="AA44">
    <cfRule type="cellIs" dxfId="7736" priority="376" stopIfTrue="1" operator="lessThanOrEqual">
      <formula>3000</formula>
    </cfRule>
    <cfRule type="cellIs" dxfId="7735" priority="377" stopIfTrue="1" operator="between">
      <formula>3000</formula>
      <formula>9000</formula>
    </cfRule>
    <cfRule type="cellIs" dxfId="7734" priority="378" stopIfTrue="1" operator="greaterThanOrEqual">
      <formula>9000</formula>
    </cfRule>
  </conditionalFormatting>
  <conditionalFormatting sqref="V44:W44">
    <cfRule type="cellIs" dxfId="7733" priority="373" stopIfTrue="1" operator="lessThanOrEqual">
      <formula>3000</formula>
    </cfRule>
    <cfRule type="cellIs" dxfId="7732" priority="374" stopIfTrue="1" operator="between">
      <formula>3000</formula>
      <formula>9000</formula>
    </cfRule>
    <cfRule type="cellIs" dxfId="7731" priority="375" stopIfTrue="1" operator="greaterThanOrEqual">
      <formula>9000</formula>
    </cfRule>
  </conditionalFormatting>
  <conditionalFormatting sqref="AF44">
    <cfRule type="cellIs" dxfId="7730" priority="370" stopIfTrue="1" operator="lessThanOrEqual">
      <formula>3000</formula>
    </cfRule>
    <cfRule type="cellIs" dxfId="7729" priority="371" stopIfTrue="1" operator="between">
      <formula>3000</formula>
      <formula>9000</formula>
    </cfRule>
    <cfRule type="cellIs" dxfId="7728" priority="372" stopIfTrue="1" operator="greaterThanOrEqual">
      <formula>9000</formula>
    </cfRule>
  </conditionalFormatting>
  <conditionalFormatting sqref="AG44">
    <cfRule type="cellIs" dxfId="7727" priority="367" stopIfTrue="1" operator="lessThanOrEqual">
      <formula>3000</formula>
    </cfRule>
    <cfRule type="cellIs" dxfId="7726" priority="368" stopIfTrue="1" operator="between">
      <formula>3000</formula>
      <formula>9000</formula>
    </cfRule>
    <cfRule type="cellIs" dxfId="7725" priority="369" stopIfTrue="1" operator="greaterThanOrEqual">
      <formula>9000</formula>
    </cfRule>
  </conditionalFormatting>
  <conditionalFormatting sqref="AH44">
    <cfRule type="cellIs" dxfId="7724" priority="364" stopIfTrue="1" operator="lessThanOrEqual">
      <formula>3000</formula>
    </cfRule>
    <cfRule type="cellIs" dxfId="7723" priority="365" stopIfTrue="1" operator="between">
      <formula>3000</formula>
      <formula>9000</formula>
    </cfRule>
    <cfRule type="cellIs" dxfId="7722" priority="366" stopIfTrue="1" operator="greaterThanOrEqual">
      <formula>9000</formula>
    </cfRule>
  </conditionalFormatting>
  <conditionalFormatting sqref="AG62">
    <cfRule type="cellIs" dxfId="7721" priority="361" stopIfTrue="1" operator="lessThanOrEqual">
      <formula>3000</formula>
    </cfRule>
    <cfRule type="cellIs" dxfId="7720" priority="362" stopIfTrue="1" operator="between">
      <formula>3000</formula>
      <formula>9000</formula>
    </cfRule>
    <cfRule type="cellIs" dxfId="7719" priority="363" stopIfTrue="1" operator="greaterThanOrEqual">
      <formula>9000</formula>
    </cfRule>
  </conditionalFormatting>
  <conditionalFormatting sqref="AC62">
    <cfRule type="cellIs" dxfId="7718" priority="358" stopIfTrue="1" operator="lessThanOrEqual">
      <formula>3000</formula>
    </cfRule>
    <cfRule type="cellIs" dxfId="7717" priority="359" stopIfTrue="1" operator="between">
      <formula>3000</formula>
      <formula>9000</formula>
    </cfRule>
    <cfRule type="cellIs" dxfId="7716" priority="360" stopIfTrue="1" operator="greaterThanOrEqual">
      <formula>9000</formula>
    </cfRule>
  </conditionalFormatting>
  <conditionalFormatting sqref="AD62">
    <cfRule type="cellIs" dxfId="7715" priority="355" stopIfTrue="1" operator="lessThanOrEqual">
      <formula>3000</formula>
    </cfRule>
    <cfRule type="cellIs" dxfId="7714" priority="356" stopIfTrue="1" operator="between">
      <formula>3000</formula>
      <formula>9000</formula>
    </cfRule>
    <cfRule type="cellIs" dxfId="7713" priority="357" stopIfTrue="1" operator="greaterThanOrEqual">
      <formula>9000</formula>
    </cfRule>
  </conditionalFormatting>
  <conditionalFormatting sqref="AJ62">
    <cfRule type="cellIs" dxfId="7712" priority="352" stopIfTrue="1" operator="lessThanOrEqual">
      <formula>3000</formula>
    </cfRule>
    <cfRule type="cellIs" dxfId="7711" priority="353" stopIfTrue="1" operator="between">
      <formula>3000</formula>
      <formula>9000</formula>
    </cfRule>
    <cfRule type="cellIs" dxfId="7710" priority="354" stopIfTrue="1" operator="greaterThanOrEqual">
      <formula>9000</formula>
    </cfRule>
  </conditionalFormatting>
  <conditionalFormatting sqref="V62:W62">
    <cfRule type="cellIs" dxfId="7709" priority="349" stopIfTrue="1" operator="lessThanOrEqual">
      <formula>3000</formula>
    </cfRule>
    <cfRule type="cellIs" dxfId="7708" priority="350" stopIfTrue="1" operator="between">
      <formula>3000</formula>
      <formula>9000</formula>
    </cfRule>
    <cfRule type="cellIs" dxfId="7707" priority="351" stopIfTrue="1" operator="greaterThanOrEqual">
      <formula>9000</formula>
    </cfRule>
  </conditionalFormatting>
  <conditionalFormatting sqref="X62:Y62">
    <cfRule type="cellIs" dxfId="7706" priority="346" stopIfTrue="1" operator="lessThanOrEqual">
      <formula>3000</formula>
    </cfRule>
    <cfRule type="cellIs" dxfId="7705" priority="347" stopIfTrue="1" operator="between">
      <formula>3000</formula>
      <formula>9000</formula>
    </cfRule>
    <cfRule type="cellIs" dxfId="7704" priority="348" stopIfTrue="1" operator="greaterThanOrEqual">
      <formula>9000</formula>
    </cfRule>
  </conditionalFormatting>
  <conditionalFormatting sqref="AA62">
    <cfRule type="cellIs" dxfId="7703" priority="343" stopIfTrue="1" operator="lessThanOrEqual">
      <formula>3000</formula>
    </cfRule>
    <cfRule type="cellIs" dxfId="7702" priority="344" stopIfTrue="1" operator="between">
      <formula>3000</formula>
      <formula>9000</formula>
    </cfRule>
    <cfRule type="cellIs" dxfId="7701" priority="345" stopIfTrue="1" operator="greaterThanOrEqual">
      <formula>9000</formula>
    </cfRule>
  </conditionalFormatting>
  <conditionalFormatting sqref="AB62">
    <cfRule type="cellIs" dxfId="7700" priority="340" stopIfTrue="1" operator="lessThanOrEqual">
      <formula>3000</formula>
    </cfRule>
    <cfRule type="cellIs" dxfId="7699" priority="341" stopIfTrue="1" operator="between">
      <formula>3000</formula>
      <formula>9000</formula>
    </cfRule>
    <cfRule type="cellIs" dxfId="7698" priority="342" stopIfTrue="1" operator="greaterThanOrEqual">
      <formula>9000</formula>
    </cfRule>
  </conditionalFormatting>
  <conditionalFormatting sqref="AF62">
    <cfRule type="cellIs" dxfId="7697" priority="337" stopIfTrue="1" operator="lessThanOrEqual">
      <formula>3000</formula>
    </cfRule>
    <cfRule type="cellIs" dxfId="7696" priority="338" stopIfTrue="1" operator="between">
      <formula>3000</formula>
      <formula>9000</formula>
    </cfRule>
    <cfRule type="cellIs" dxfId="7695" priority="339" stopIfTrue="1" operator="greaterThanOrEqual">
      <formula>9000</formula>
    </cfRule>
  </conditionalFormatting>
  <conditionalFormatting sqref="AH62">
    <cfRule type="cellIs" dxfId="7694" priority="334" stopIfTrue="1" operator="lessThanOrEqual">
      <formula>3000</formula>
    </cfRule>
    <cfRule type="cellIs" dxfId="7693" priority="335" stopIfTrue="1" operator="between">
      <formula>3000</formula>
      <formula>9000</formula>
    </cfRule>
    <cfRule type="cellIs" dxfId="7692" priority="336" stopIfTrue="1" operator="greaterThanOrEqual">
      <formula>9000</formula>
    </cfRule>
  </conditionalFormatting>
  <conditionalFormatting sqref="AI62">
    <cfRule type="cellIs" dxfId="7691" priority="331" stopIfTrue="1" operator="lessThanOrEqual">
      <formula>3000</formula>
    </cfRule>
    <cfRule type="cellIs" dxfId="7690" priority="332" stopIfTrue="1" operator="between">
      <formula>3000</formula>
      <formula>9000</formula>
    </cfRule>
    <cfRule type="cellIs" dxfId="7689" priority="333" stopIfTrue="1" operator="greaterThanOrEqual">
      <formula>9000</formula>
    </cfRule>
  </conditionalFormatting>
  <conditionalFormatting sqref="X218:Y218">
    <cfRule type="cellIs" dxfId="7688" priority="328" stopIfTrue="1" operator="lessThanOrEqual">
      <formula>3000</formula>
    </cfRule>
    <cfRule type="cellIs" dxfId="7687" priority="329" stopIfTrue="1" operator="between">
      <formula>3000</formula>
      <formula>9000</formula>
    </cfRule>
    <cfRule type="cellIs" dxfId="7686" priority="330" stopIfTrue="1" operator="greaterThanOrEqual">
      <formula>9000</formula>
    </cfRule>
  </conditionalFormatting>
  <conditionalFormatting sqref="AA218">
    <cfRule type="cellIs" dxfId="7685" priority="325" stopIfTrue="1" operator="lessThanOrEqual">
      <formula>3000</formula>
    </cfRule>
    <cfRule type="cellIs" dxfId="7684" priority="326" stopIfTrue="1" operator="between">
      <formula>3000</formula>
      <formula>9000</formula>
    </cfRule>
    <cfRule type="cellIs" dxfId="7683" priority="327" stopIfTrue="1" operator="greaterThanOrEqual">
      <formula>9000</formula>
    </cfRule>
  </conditionalFormatting>
  <conditionalFormatting sqref="AB218">
    <cfRule type="cellIs" dxfId="7682" priority="322" stopIfTrue="1" operator="lessThanOrEqual">
      <formula>3000</formula>
    </cfRule>
    <cfRule type="cellIs" dxfId="7681" priority="323" stopIfTrue="1" operator="between">
      <formula>3000</formula>
      <formula>9000</formula>
    </cfRule>
    <cfRule type="cellIs" dxfId="7680" priority="324" stopIfTrue="1" operator="greaterThanOrEqual">
      <formula>9000</formula>
    </cfRule>
  </conditionalFormatting>
  <conditionalFormatting sqref="AC218">
    <cfRule type="cellIs" dxfId="7679" priority="319" stopIfTrue="1" operator="lessThanOrEqual">
      <formula>3000</formula>
    </cfRule>
    <cfRule type="cellIs" dxfId="7678" priority="320" stopIfTrue="1" operator="between">
      <formula>3000</formula>
      <formula>9000</formula>
    </cfRule>
    <cfRule type="cellIs" dxfId="7677" priority="321" stopIfTrue="1" operator="greaterThanOrEqual">
      <formula>9000</formula>
    </cfRule>
  </conditionalFormatting>
  <conditionalFormatting sqref="AD218">
    <cfRule type="cellIs" dxfId="7676" priority="316" stopIfTrue="1" operator="lessThanOrEqual">
      <formula>3000</formula>
    </cfRule>
    <cfRule type="cellIs" dxfId="7675" priority="317" stopIfTrue="1" operator="between">
      <formula>3000</formula>
      <formula>9000</formula>
    </cfRule>
    <cfRule type="cellIs" dxfId="7674" priority="318" stopIfTrue="1" operator="greaterThanOrEqual">
      <formula>9000</formula>
    </cfRule>
  </conditionalFormatting>
  <conditionalFormatting sqref="AJ218">
    <cfRule type="cellIs" dxfId="7673" priority="313" stopIfTrue="1" operator="lessThanOrEqual">
      <formula>3000</formula>
    </cfRule>
    <cfRule type="cellIs" dxfId="7672" priority="314" stopIfTrue="1" operator="between">
      <formula>3000</formula>
      <formula>9000</formula>
    </cfRule>
    <cfRule type="cellIs" dxfId="7671" priority="315" stopIfTrue="1" operator="greaterThanOrEqual">
      <formula>9000</formula>
    </cfRule>
  </conditionalFormatting>
  <conditionalFormatting sqref="V218:W218">
    <cfRule type="cellIs" dxfId="7670" priority="310" stopIfTrue="1" operator="lessThanOrEqual">
      <formula>3000</formula>
    </cfRule>
    <cfRule type="cellIs" dxfId="7669" priority="311" stopIfTrue="1" operator="between">
      <formula>3000</formula>
      <formula>9000</formula>
    </cfRule>
    <cfRule type="cellIs" dxfId="7668" priority="312" stopIfTrue="1" operator="greaterThanOrEqual">
      <formula>9000</formula>
    </cfRule>
  </conditionalFormatting>
  <conditionalFormatting sqref="AF218">
    <cfRule type="cellIs" dxfId="7667" priority="307" stopIfTrue="1" operator="lessThanOrEqual">
      <formula>3000</formula>
    </cfRule>
    <cfRule type="cellIs" dxfId="7666" priority="308" stopIfTrue="1" operator="between">
      <formula>3000</formula>
      <formula>9000</formula>
    </cfRule>
    <cfRule type="cellIs" dxfId="7665" priority="309" stopIfTrue="1" operator="greaterThanOrEqual">
      <formula>9000</formula>
    </cfRule>
  </conditionalFormatting>
  <conditionalFormatting sqref="AG218">
    <cfRule type="cellIs" dxfId="7664" priority="304" stopIfTrue="1" operator="lessThanOrEqual">
      <formula>3000</formula>
    </cfRule>
    <cfRule type="cellIs" dxfId="7663" priority="305" stopIfTrue="1" operator="between">
      <formula>3000</formula>
      <formula>9000</formula>
    </cfRule>
    <cfRule type="cellIs" dxfId="7662" priority="306" stopIfTrue="1" operator="greaterThanOrEqual">
      <formula>9000</formula>
    </cfRule>
  </conditionalFormatting>
  <conditionalFormatting sqref="AH218">
    <cfRule type="cellIs" dxfId="7661" priority="301" stopIfTrue="1" operator="lessThanOrEqual">
      <formula>3000</formula>
    </cfRule>
    <cfRule type="cellIs" dxfId="7660" priority="302" stopIfTrue="1" operator="between">
      <formula>3000</formula>
      <formula>9000</formula>
    </cfRule>
    <cfRule type="cellIs" dxfId="7659" priority="303" stopIfTrue="1" operator="greaterThanOrEqual">
      <formula>9000</formula>
    </cfRule>
  </conditionalFormatting>
  <conditionalFormatting sqref="AI218">
    <cfRule type="cellIs" dxfId="7658" priority="298" stopIfTrue="1" operator="lessThanOrEqual">
      <formula>3000</formula>
    </cfRule>
    <cfRule type="cellIs" dxfId="7657" priority="299" stopIfTrue="1" operator="between">
      <formula>3000</formula>
      <formula>9000</formula>
    </cfRule>
    <cfRule type="cellIs" dxfId="7656" priority="300" stopIfTrue="1" operator="greaterThanOrEqual">
      <formula>9000</formula>
    </cfRule>
  </conditionalFormatting>
  <conditionalFormatting sqref="X224:Y224">
    <cfRule type="cellIs" dxfId="7655" priority="295" stopIfTrue="1" operator="lessThanOrEqual">
      <formula>3000</formula>
    </cfRule>
    <cfRule type="cellIs" dxfId="7654" priority="296" stopIfTrue="1" operator="between">
      <formula>3000</formula>
      <formula>9000</formula>
    </cfRule>
    <cfRule type="cellIs" dxfId="7653" priority="297" stopIfTrue="1" operator="greaterThanOrEqual">
      <formula>9000</formula>
    </cfRule>
  </conditionalFormatting>
  <conditionalFormatting sqref="AA224">
    <cfRule type="cellIs" dxfId="7652" priority="292" stopIfTrue="1" operator="lessThanOrEqual">
      <formula>3000</formula>
    </cfRule>
    <cfRule type="cellIs" dxfId="7651" priority="293" stopIfTrue="1" operator="between">
      <formula>3000</formula>
      <formula>9000</formula>
    </cfRule>
    <cfRule type="cellIs" dxfId="7650" priority="294" stopIfTrue="1" operator="greaterThanOrEqual">
      <formula>9000</formula>
    </cfRule>
  </conditionalFormatting>
  <conditionalFormatting sqref="AB224">
    <cfRule type="cellIs" dxfId="7649" priority="289" stopIfTrue="1" operator="lessThanOrEqual">
      <formula>3000</formula>
    </cfRule>
    <cfRule type="cellIs" dxfId="7648" priority="290" stopIfTrue="1" operator="between">
      <formula>3000</formula>
      <formula>9000</formula>
    </cfRule>
    <cfRule type="cellIs" dxfId="7647" priority="291" stopIfTrue="1" operator="greaterThanOrEqual">
      <formula>9000</formula>
    </cfRule>
  </conditionalFormatting>
  <conditionalFormatting sqref="AC224">
    <cfRule type="cellIs" dxfId="7646" priority="286" stopIfTrue="1" operator="lessThanOrEqual">
      <formula>3000</formula>
    </cfRule>
    <cfRule type="cellIs" dxfId="7645" priority="287" stopIfTrue="1" operator="between">
      <formula>3000</formula>
      <formula>9000</formula>
    </cfRule>
    <cfRule type="cellIs" dxfId="7644" priority="288" stopIfTrue="1" operator="greaterThanOrEqual">
      <formula>9000</formula>
    </cfRule>
  </conditionalFormatting>
  <conditionalFormatting sqref="AD224">
    <cfRule type="cellIs" dxfId="7643" priority="283" stopIfTrue="1" operator="lessThanOrEqual">
      <formula>3000</formula>
    </cfRule>
    <cfRule type="cellIs" dxfId="7642" priority="284" stopIfTrue="1" operator="between">
      <formula>3000</formula>
      <formula>9000</formula>
    </cfRule>
    <cfRule type="cellIs" dxfId="7641" priority="285" stopIfTrue="1" operator="greaterThanOrEqual">
      <formula>9000</formula>
    </cfRule>
  </conditionalFormatting>
  <conditionalFormatting sqref="AJ224">
    <cfRule type="cellIs" dxfId="7640" priority="280" stopIfTrue="1" operator="lessThanOrEqual">
      <formula>3000</formula>
    </cfRule>
    <cfRule type="cellIs" dxfId="7639" priority="281" stopIfTrue="1" operator="between">
      <formula>3000</formula>
      <formula>9000</formula>
    </cfRule>
    <cfRule type="cellIs" dxfId="7638" priority="282" stopIfTrue="1" operator="greaterThanOrEqual">
      <formula>9000</formula>
    </cfRule>
  </conditionalFormatting>
  <conditionalFormatting sqref="V224:W224">
    <cfRule type="cellIs" dxfId="7637" priority="277" stopIfTrue="1" operator="lessThanOrEqual">
      <formula>3000</formula>
    </cfRule>
    <cfRule type="cellIs" dxfId="7636" priority="278" stopIfTrue="1" operator="between">
      <formula>3000</formula>
      <formula>9000</formula>
    </cfRule>
    <cfRule type="cellIs" dxfId="7635" priority="279" stopIfTrue="1" operator="greaterThanOrEqual">
      <formula>9000</formula>
    </cfRule>
  </conditionalFormatting>
  <conditionalFormatting sqref="AF224">
    <cfRule type="cellIs" dxfId="7634" priority="274" stopIfTrue="1" operator="lessThanOrEqual">
      <formula>3000</formula>
    </cfRule>
    <cfRule type="cellIs" dxfId="7633" priority="275" stopIfTrue="1" operator="between">
      <formula>3000</formula>
      <formula>9000</formula>
    </cfRule>
    <cfRule type="cellIs" dxfId="7632" priority="276" stopIfTrue="1" operator="greaterThanOrEqual">
      <formula>9000</formula>
    </cfRule>
  </conditionalFormatting>
  <conditionalFormatting sqref="AG224">
    <cfRule type="cellIs" dxfId="7631" priority="271" stopIfTrue="1" operator="lessThanOrEqual">
      <formula>3000</formula>
    </cfRule>
    <cfRule type="cellIs" dxfId="7630" priority="272" stopIfTrue="1" operator="between">
      <formula>3000</formula>
      <formula>9000</formula>
    </cfRule>
    <cfRule type="cellIs" dxfId="7629" priority="273" stopIfTrue="1" operator="greaterThanOrEqual">
      <formula>9000</formula>
    </cfRule>
  </conditionalFormatting>
  <conditionalFormatting sqref="AH224">
    <cfRule type="cellIs" dxfId="7628" priority="268" stopIfTrue="1" operator="lessThanOrEqual">
      <formula>3000</formula>
    </cfRule>
    <cfRule type="cellIs" dxfId="7627" priority="269" stopIfTrue="1" operator="between">
      <formula>3000</formula>
      <formula>9000</formula>
    </cfRule>
    <cfRule type="cellIs" dxfId="7626" priority="270" stopIfTrue="1" operator="greaterThanOrEqual">
      <formula>9000</formula>
    </cfRule>
  </conditionalFormatting>
  <conditionalFormatting sqref="AI224">
    <cfRule type="cellIs" dxfId="7625" priority="265" stopIfTrue="1" operator="lessThanOrEqual">
      <formula>3000</formula>
    </cfRule>
    <cfRule type="cellIs" dxfId="7624" priority="266" stopIfTrue="1" operator="between">
      <formula>3000</formula>
      <formula>9000</formula>
    </cfRule>
    <cfRule type="cellIs" dxfId="7623" priority="267" stopIfTrue="1" operator="greaterThanOrEqual">
      <formula>9000</formula>
    </cfRule>
  </conditionalFormatting>
  <conditionalFormatting sqref="X230:Y230">
    <cfRule type="cellIs" dxfId="7622" priority="262" stopIfTrue="1" operator="lessThanOrEqual">
      <formula>3000</formula>
    </cfRule>
    <cfRule type="cellIs" dxfId="7621" priority="263" stopIfTrue="1" operator="between">
      <formula>3000</formula>
      <formula>9000</formula>
    </cfRule>
    <cfRule type="cellIs" dxfId="7620" priority="264" stopIfTrue="1" operator="greaterThanOrEqual">
      <formula>9000</formula>
    </cfRule>
  </conditionalFormatting>
  <conditionalFormatting sqref="AA230">
    <cfRule type="cellIs" dxfId="7619" priority="259" stopIfTrue="1" operator="lessThanOrEqual">
      <formula>3000</formula>
    </cfRule>
    <cfRule type="cellIs" dxfId="7618" priority="260" stopIfTrue="1" operator="between">
      <formula>3000</formula>
      <formula>9000</formula>
    </cfRule>
    <cfRule type="cellIs" dxfId="7617" priority="261" stopIfTrue="1" operator="greaterThanOrEqual">
      <formula>9000</formula>
    </cfRule>
  </conditionalFormatting>
  <conditionalFormatting sqref="AB230">
    <cfRule type="cellIs" dxfId="7616" priority="256" stopIfTrue="1" operator="lessThanOrEqual">
      <formula>3000</formula>
    </cfRule>
    <cfRule type="cellIs" dxfId="7615" priority="257" stopIfTrue="1" operator="between">
      <formula>3000</formula>
      <formula>9000</formula>
    </cfRule>
    <cfRule type="cellIs" dxfId="7614" priority="258" stopIfTrue="1" operator="greaterThanOrEqual">
      <formula>9000</formula>
    </cfRule>
  </conditionalFormatting>
  <conditionalFormatting sqref="AC230">
    <cfRule type="cellIs" dxfId="7613" priority="253" stopIfTrue="1" operator="lessThanOrEqual">
      <formula>3000</formula>
    </cfRule>
    <cfRule type="cellIs" dxfId="7612" priority="254" stopIfTrue="1" operator="between">
      <formula>3000</formula>
      <formula>9000</formula>
    </cfRule>
    <cfRule type="cellIs" dxfId="7611" priority="255" stopIfTrue="1" operator="greaterThanOrEqual">
      <formula>9000</formula>
    </cfRule>
  </conditionalFormatting>
  <conditionalFormatting sqref="AD230">
    <cfRule type="cellIs" dxfId="7610" priority="250" stopIfTrue="1" operator="lessThanOrEqual">
      <formula>3000</formula>
    </cfRule>
    <cfRule type="cellIs" dxfId="7609" priority="251" stopIfTrue="1" operator="between">
      <formula>3000</formula>
      <formula>9000</formula>
    </cfRule>
    <cfRule type="cellIs" dxfId="7608" priority="252" stopIfTrue="1" operator="greaterThanOrEqual">
      <formula>9000</formula>
    </cfRule>
  </conditionalFormatting>
  <conditionalFormatting sqref="AJ230">
    <cfRule type="cellIs" dxfId="7607" priority="247" stopIfTrue="1" operator="lessThanOrEqual">
      <formula>3000</formula>
    </cfRule>
    <cfRule type="cellIs" dxfId="7606" priority="248" stopIfTrue="1" operator="between">
      <formula>3000</formula>
      <formula>9000</formula>
    </cfRule>
    <cfRule type="cellIs" dxfId="7605" priority="249" stopIfTrue="1" operator="greaterThanOrEqual">
      <formula>9000</formula>
    </cfRule>
  </conditionalFormatting>
  <conditionalFormatting sqref="V230:W230">
    <cfRule type="cellIs" dxfId="7604" priority="244" stopIfTrue="1" operator="lessThanOrEqual">
      <formula>3000</formula>
    </cfRule>
    <cfRule type="cellIs" dxfId="7603" priority="245" stopIfTrue="1" operator="between">
      <formula>3000</formula>
      <formula>9000</formula>
    </cfRule>
    <cfRule type="cellIs" dxfId="7602" priority="246" stopIfTrue="1" operator="greaterThanOrEqual">
      <formula>9000</formula>
    </cfRule>
  </conditionalFormatting>
  <conditionalFormatting sqref="AF230">
    <cfRule type="cellIs" dxfId="7601" priority="241" stopIfTrue="1" operator="lessThanOrEqual">
      <formula>3000</formula>
    </cfRule>
    <cfRule type="cellIs" dxfId="7600" priority="242" stopIfTrue="1" operator="between">
      <formula>3000</formula>
      <formula>9000</formula>
    </cfRule>
    <cfRule type="cellIs" dxfId="7599" priority="243" stopIfTrue="1" operator="greaterThanOrEqual">
      <formula>9000</formula>
    </cfRule>
  </conditionalFormatting>
  <conditionalFormatting sqref="AG230">
    <cfRule type="cellIs" dxfId="7598" priority="238" stopIfTrue="1" operator="lessThanOrEqual">
      <formula>3000</formula>
    </cfRule>
    <cfRule type="cellIs" dxfId="7597" priority="239" stopIfTrue="1" operator="between">
      <formula>3000</formula>
      <formula>9000</formula>
    </cfRule>
    <cfRule type="cellIs" dxfId="7596" priority="240" stopIfTrue="1" operator="greaterThanOrEqual">
      <formula>9000</formula>
    </cfRule>
  </conditionalFormatting>
  <conditionalFormatting sqref="AH230">
    <cfRule type="cellIs" dxfId="7595" priority="235" stopIfTrue="1" operator="lessThanOrEqual">
      <formula>3000</formula>
    </cfRule>
    <cfRule type="cellIs" dxfId="7594" priority="236" stopIfTrue="1" operator="between">
      <formula>3000</formula>
      <formula>9000</formula>
    </cfRule>
    <cfRule type="cellIs" dxfId="7593" priority="237" stopIfTrue="1" operator="greaterThanOrEqual">
      <formula>9000</formula>
    </cfRule>
  </conditionalFormatting>
  <conditionalFormatting sqref="AI230">
    <cfRule type="cellIs" dxfId="7592" priority="232" stopIfTrue="1" operator="lessThanOrEqual">
      <formula>3000</formula>
    </cfRule>
    <cfRule type="cellIs" dxfId="7591" priority="233" stopIfTrue="1" operator="between">
      <formula>3000</formula>
      <formula>9000</formula>
    </cfRule>
    <cfRule type="cellIs" dxfId="7590" priority="234" stopIfTrue="1" operator="greaterThanOrEqual">
      <formula>9000</formula>
    </cfRule>
  </conditionalFormatting>
  <conditionalFormatting sqref="X32:Y32">
    <cfRule type="cellIs" dxfId="7589" priority="229" stopIfTrue="1" operator="lessThanOrEqual">
      <formula>3000</formula>
    </cfRule>
    <cfRule type="cellIs" dxfId="7588" priority="230" stopIfTrue="1" operator="between">
      <formula>3000</formula>
      <formula>9000</formula>
    </cfRule>
    <cfRule type="cellIs" dxfId="7587" priority="231" stopIfTrue="1" operator="greaterThanOrEqual">
      <formula>9000</formula>
    </cfRule>
  </conditionalFormatting>
  <conditionalFormatting sqref="V32:W32">
    <cfRule type="cellIs" dxfId="7586" priority="226" stopIfTrue="1" operator="lessThanOrEqual">
      <formula>3000</formula>
    </cfRule>
    <cfRule type="cellIs" dxfId="7585" priority="227" stopIfTrue="1" operator="between">
      <formula>3000</formula>
      <formula>9000</formula>
    </cfRule>
    <cfRule type="cellIs" dxfId="7584" priority="228" stopIfTrue="1" operator="greaterThanOrEqual">
      <formula>9000</formula>
    </cfRule>
  </conditionalFormatting>
  <conditionalFormatting sqref="AF32">
    <cfRule type="cellIs" dxfId="7583" priority="223" stopIfTrue="1" operator="lessThanOrEqual">
      <formula>3000</formula>
    </cfRule>
    <cfRule type="cellIs" dxfId="7582" priority="224" stopIfTrue="1" operator="between">
      <formula>3000</formula>
      <formula>9000</formula>
    </cfRule>
    <cfRule type="cellIs" dxfId="7581" priority="225" stopIfTrue="1" operator="greaterThanOrEqual">
      <formula>9000</formula>
    </cfRule>
  </conditionalFormatting>
  <conditionalFormatting sqref="AG32">
    <cfRule type="cellIs" dxfId="7580" priority="220" stopIfTrue="1" operator="lessThanOrEqual">
      <formula>3000</formula>
    </cfRule>
    <cfRule type="cellIs" dxfId="7579" priority="221" stopIfTrue="1" operator="between">
      <formula>3000</formula>
      <formula>9000</formula>
    </cfRule>
    <cfRule type="cellIs" dxfId="7578" priority="222" stopIfTrue="1" operator="greaterThanOrEqual">
      <formula>9000</formula>
    </cfRule>
  </conditionalFormatting>
  <conditionalFormatting sqref="AA32">
    <cfRule type="cellIs" dxfId="7577" priority="217" stopIfTrue="1" operator="lessThanOrEqual">
      <formula>3000</formula>
    </cfRule>
    <cfRule type="cellIs" dxfId="7576" priority="218" stopIfTrue="1" operator="between">
      <formula>3000</formula>
      <formula>9000</formula>
    </cfRule>
    <cfRule type="cellIs" dxfId="7575" priority="219" stopIfTrue="1" operator="greaterThanOrEqual">
      <formula>9000</formula>
    </cfRule>
  </conditionalFormatting>
  <conditionalFormatting sqref="AB32">
    <cfRule type="cellIs" dxfId="7574" priority="214" stopIfTrue="1" operator="lessThanOrEqual">
      <formula>3000</formula>
    </cfRule>
    <cfRule type="cellIs" dxfId="7573" priority="215" stopIfTrue="1" operator="between">
      <formula>3000</formula>
      <formula>9000</formula>
    </cfRule>
    <cfRule type="cellIs" dxfId="7572" priority="216" stopIfTrue="1" operator="greaterThanOrEqual">
      <formula>9000</formula>
    </cfRule>
  </conditionalFormatting>
  <conditionalFormatting sqref="AC32">
    <cfRule type="cellIs" dxfId="7571" priority="211" stopIfTrue="1" operator="lessThanOrEqual">
      <formula>3000</formula>
    </cfRule>
    <cfRule type="cellIs" dxfId="7570" priority="212" stopIfTrue="1" operator="between">
      <formula>3000</formula>
      <formula>9000</formula>
    </cfRule>
    <cfRule type="cellIs" dxfId="7569" priority="213" stopIfTrue="1" operator="greaterThanOrEqual">
      <formula>9000</formula>
    </cfRule>
  </conditionalFormatting>
  <conditionalFormatting sqref="AD32">
    <cfRule type="cellIs" dxfId="7568" priority="208" stopIfTrue="1" operator="lessThanOrEqual">
      <formula>3000</formula>
    </cfRule>
    <cfRule type="cellIs" dxfId="7567" priority="209" stopIfTrue="1" operator="between">
      <formula>3000</formula>
      <formula>9000</formula>
    </cfRule>
    <cfRule type="cellIs" dxfId="7566" priority="210" stopIfTrue="1" operator="greaterThanOrEqual">
      <formula>9000</formula>
    </cfRule>
  </conditionalFormatting>
  <conditionalFormatting sqref="AJ32">
    <cfRule type="cellIs" dxfId="7565" priority="205" stopIfTrue="1" operator="lessThanOrEqual">
      <formula>3000</formula>
    </cfRule>
    <cfRule type="cellIs" dxfId="7564" priority="206" stopIfTrue="1" operator="between">
      <formula>3000</formula>
      <formula>9000</formula>
    </cfRule>
    <cfRule type="cellIs" dxfId="7563" priority="207" stopIfTrue="1" operator="greaterThanOrEqual">
      <formula>9000</formula>
    </cfRule>
  </conditionalFormatting>
  <conditionalFormatting sqref="AH32">
    <cfRule type="cellIs" dxfId="7562" priority="202" stopIfTrue="1" operator="lessThanOrEqual">
      <formula>3000</formula>
    </cfRule>
    <cfRule type="cellIs" dxfId="7561" priority="203" stopIfTrue="1" operator="between">
      <formula>3000</formula>
      <formula>9000</formula>
    </cfRule>
    <cfRule type="cellIs" dxfId="7560" priority="204" stopIfTrue="1" operator="greaterThanOrEqual">
      <formula>9000</formula>
    </cfRule>
  </conditionalFormatting>
  <conditionalFormatting sqref="AI32">
    <cfRule type="cellIs" dxfId="7559" priority="199" stopIfTrue="1" operator="lessThanOrEqual">
      <formula>3000</formula>
    </cfRule>
    <cfRule type="cellIs" dxfId="7558" priority="200" stopIfTrue="1" operator="between">
      <formula>3000</formula>
      <formula>9000</formula>
    </cfRule>
    <cfRule type="cellIs" dxfId="7557" priority="201" stopIfTrue="1" operator="greaterThanOrEqual">
      <formula>9000</formula>
    </cfRule>
  </conditionalFormatting>
  <conditionalFormatting sqref="X146:Y146">
    <cfRule type="cellIs" dxfId="7556" priority="196" stopIfTrue="1" operator="lessThanOrEqual">
      <formula>3000</formula>
    </cfRule>
    <cfRule type="cellIs" dxfId="7555" priority="197" stopIfTrue="1" operator="between">
      <formula>3000</formula>
      <formula>9000</formula>
    </cfRule>
    <cfRule type="cellIs" dxfId="7554" priority="198" stopIfTrue="1" operator="greaterThanOrEqual">
      <formula>9000</formula>
    </cfRule>
  </conditionalFormatting>
  <conditionalFormatting sqref="AA146">
    <cfRule type="cellIs" dxfId="7553" priority="193" stopIfTrue="1" operator="lessThanOrEqual">
      <formula>3000</formula>
    </cfRule>
    <cfRule type="cellIs" dxfId="7552" priority="194" stopIfTrue="1" operator="between">
      <formula>3000</formula>
      <formula>9000</formula>
    </cfRule>
    <cfRule type="cellIs" dxfId="7551" priority="195" stopIfTrue="1" operator="greaterThanOrEqual">
      <formula>9000</formula>
    </cfRule>
  </conditionalFormatting>
  <conditionalFormatting sqref="AB146">
    <cfRule type="cellIs" dxfId="7550" priority="190" stopIfTrue="1" operator="lessThanOrEqual">
      <formula>3000</formula>
    </cfRule>
    <cfRule type="cellIs" dxfId="7549" priority="191" stopIfTrue="1" operator="between">
      <formula>3000</formula>
      <formula>9000</formula>
    </cfRule>
    <cfRule type="cellIs" dxfId="7548" priority="192" stopIfTrue="1" operator="greaterThanOrEqual">
      <formula>9000</formula>
    </cfRule>
  </conditionalFormatting>
  <conditionalFormatting sqref="AC146">
    <cfRule type="cellIs" dxfId="7547" priority="187" stopIfTrue="1" operator="lessThanOrEqual">
      <formula>3000</formula>
    </cfRule>
    <cfRule type="cellIs" dxfId="7546" priority="188" stopIfTrue="1" operator="between">
      <formula>3000</formula>
      <formula>9000</formula>
    </cfRule>
    <cfRule type="cellIs" dxfId="7545" priority="189" stopIfTrue="1" operator="greaterThanOrEqual">
      <formula>9000</formula>
    </cfRule>
  </conditionalFormatting>
  <conditionalFormatting sqref="AD146">
    <cfRule type="cellIs" dxfId="7544" priority="184" stopIfTrue="1" operator="lessThanOrEqual">
      <formula>3000</formula>
    </cfRule>
    <cfRule type="cellIs" dxfId="7543" priority="185" stopIfTrue="1" operator="between">
      <formula>3000</formula>
      <formula>9000</formula>
    </cfRule>
    <cfRule type="cellIs" dxfId="7542" priority="186" stopIfTrue="1" operator="greaterThanOrEqual">
      <formula>9000</formula>
    </cfRule>
  </conditionalFormatting>
  <conditionalFormatting sqref="AJ146">
    <cfRule type="cellIs" dxfId="7541" priority="181" stopIfTrue="1" operator="lessThanOrEqual">
      <formula>3000</formula>
    </cfRule>
    <cfRule type="cellIs" dxfId="7540" priority="182" stopIfTrue="1" operator="between">
      <formula>3000</formula>
      <formula>9000</formula>
    </cfRule>
    <cfRule type="cellIs" dxfId="7539" priority="183" stopIfTrue="1" operator="greaterThanOrEqual">
      <formula>9000</formula>
    </cfRule>
  </conditionalFormatting>
  <conditionalFormatting sqref="V146:W146">
    <cfRule type="cellIs" dxfId="7538" priority="178" stopIfTrue="1" operator="lessThanOrEqual">
      <formula>3000</formula>
    </cfRule>
    <cfRule type="cellIs" dxfId="7537" priority="179" stopIfTrue="1" operator="between">
      <formula>3000</formula>
      <formula>9000</formula>
    </cfRule>
    <cfRule type="cellIs" dxfId="7536" priority="180" stopIfTrue="1" operator="greaterThanOrEqual">
      <formula>9000</formula>
    </cfRule>
  </conditionalFormatting>
  <conditionalFormatting sqref="AF146">
    <cfRule type="cellIs" dxfId="7535" priority="175" stopIfTrue="1" operator="lessThanOrEqual">
      <formula>3000</formula>
    </cfRule>
    <cfRule type="cellIs" dxfId="7534" priority="176" stopIfTrue="1" operator="between">
      <formula>3000</formula>
      <formula>9000</formula>
    </cfRule>
    <cfRule type="cellIs" dxfId="7533" priority="177" stopIfTrue="1" operator="greaterThanOrEqual">
      <formula>9000</formula>
    </cfRule>
  </conditionalFormatting>
  <conditionalFormatting sqref="AG146">
    <cfRule type="cellIs" dxfId="7532" priority="172" stopIfTrue="1" operator="lessThanOrEqual">
      <formula>3000</formula>
    </cfRule>
    <cfRule type="cellIs" dxfId="7531" priority="173" stopIfTrue="1" operator="between">
      <formula>3000</formula>
      <formula>9000</formula>
    </cfRule>
    <cfRule type="cellIs" dxfId="7530" priority="174" stopIfTrue="1" operator="greaterThanOrEqual">
      <formula>9000</formula>
    </cfRule>
  </conditionalFormatting>
  <conditionalFormatting sqref="AH146">
    <cfRule type="cellIs" dxfId="7529" priority="169" stopIfTrue="1" operator="lessThanOrEqual">
      <formula>3000</formula>
    </cfRule>
    <cfRule type="cellIs" dxfId="7528" priority="170" stopIfTrue="1" operator="between">
      <formula>3000</formula>
      <formula>9000</formula>
    </cfRule>
    <cfRule type="cellIs" dxfId="7527" priority="171" stopIfTrue="1" operator="greaterThanOrEqual">
      <formula>9000</formula>
    </cfRule>
  </conditionalFormatting>
  <conditionalFormatting sqref="AI146">
    <cfRule type="cellIs" dxfId="7526" priority="166" stopIfTrue="1" operator="lessThanOrEqual">
      <formula>3000</formula>
    </cfRule>
    <cfRule type="cellIs" dxfId="7525" priority="167" stopIfTrue="1" operator="between">
      <formula>3000</formula>
      <formula>9000</formula>
    </cfRule>
    <cfRule type="cellIs" dxfId="7524" priority="168" stopIfTrue="1" operator="greaterThanOrEqual">
      <formula>9000</formula>
    </cfRule>
  </conditionalFormatting>
  <conditionalFormatting sqref="X266:Y266">
    <cfRule type="cellIs" dxfId="7523" priority="163" stopIfTrue="1" operator="lessThanOrEqual">
      <formula>3000</formula>
    </cfRule>
    <cfRule type="cellIs" dxfId="7522" priority="164" stopIfTrue="1" operator="between">
      <formula>3000</formula>
      <formula>9000</formula>
    </cfRule>
    <cfRule type="cellIs" dxfId="7521" priority="165" stopIfTrue="1" operator="greaterThanOrEqual">
      <formula>9000</formula>
    </cfRule>
  </conditionalFormatting>
  <conditionalFormatting sqref="AA266">
    <cfRule type="cellIs" dxfId="7520" priority="160" stopIfTrue="1" operator="lessThanOrEqual">
      <formula>3000</formula>
    </cfRule>
    <cfRule type="cellIs" dxfId="7519" priority="161" stopIfTrue="1" operator="between">
      <formula>3000</formula>
      <formula>9000</formula>
    </cfRule>
    <cfRule type="cellIs" dxfId="7518" priority="162" stopIfTrue="1" operator="greaterThanOrEqual">
      <formula>9000</formula>
    </cfRule>
  </conditionalFormatting>
  <conditionalFormatting sqref="AB266">
    <cfRule type="cellIs" dxfId="7517" priority="157" stopIfTrue="1" operator="lessThanOrEqual">
      <formula>3000</formula>
    </cfRule>
    <cfRule type="cellIs" dxfId="7516" priority="158" stopIfTrue="1" operator="between">
      <formula>3000</formula>
      <formula>9000</formula>
    </cfRule>
    <cfRule type="cellIs" dxfId="7515" priority="159" stopIfTrue="1" operator="greaterThanOrEqual">
      <formula>9000</formula>
    </cfRule>
  </conditionalFormatting>
  <conditionalFormatting sqref="AC266">
    <cfRule type="cellIs" dxfId="7514" priority="154" stopIfTrue="1" operator="lessThanOrEqual">
      <formula>3000</formula>
    </cfRule>
    <cfRule type="cellIs" dxfId="7513" priority="155" stopIfTrue="1" operator="between">
      <formula>3000</formula>
      <formula>9000</formula>
    </cfRule>
    <cfRule type="cellIs" dxfId="7512" priority="156" stopIfTrue="1" operator="greaterThanOrEqual">
      <formula>9000</formula>
    </cfRule>
  </conditionalFormatting>
  <conditionalFormatting sqref="AD266">
    <cfRule type="cellIs" dxfId="7511" priority="151" stopIfTrue="1" operator="lessThanOrEqual">
      <formula>3000</formula>
    </cfRule>
    <cfRule type="cellIs" dxfId="7510" priority="152" stopIfTrue="1" operator="between">
      <formula>3000</formula>
      <formula>9000</formula>
    </cfRule>
    <cfRule type="cellIs" dxfId="7509" priority="153" stopIfTrue="1" operator="greaterThanOrEqual">
      <formula>9000</formula>
    </cfRule>
  </conditionalFormatting>
  <conditionalFormatting sqref="AJ266">
    <cfRule type="cellIs" dxfId="7508" priority="148" stopIfTrue="1" operator="lessThanOrEqual">
      <formula>3000</formula>
    </cfRule>
    <cfRule type="cellIs" dxfId="7507" priority="149" stopIfTrue="1" operator="between">
      <formula>3000</formula>
      <formula>9000</formula>
    </cfRule>
    <cfRule type="cellIs" dxfId="7506" priority="150" stopIfTrue="1" operator="greaterThanOrEqual">
      <formula>9000</formula>
    </cfRule>
  </conditionalFormatting>
  <conditionalFormatting sqref="V266:W266">
    <cfRule type="cellIs" dxfId="7505" priority="145" stopIfTrue="1" operator="lessThanOrEqual">
      <formula>3000</formula>
    </cfRule>
    <cfRule type="cellIs" dxfId="7504" priority="146" stopIfTrue="1" operator="between">
      <formula>3000</formula>
      <formula>9000</formula>
    </cfRule>
    <cfRule type="cellIs" dxfId="7503" priority="147" stopIfTrue="1" operator="greaterThanOrEqual">
      <formula>9000</formula>
    </cfRule>
  </conditionalFormatting>
  <conditionalFormatting sqref="AF266">
    <cfRule type="cellIs" dxfId="7502" priority="142" stopIfTrue="1" operator="lessThanOrEqual">
      <formula>3000</formula>
    </cfRule>
    <cfRule type="cellIs" dxfId="7501" priority="143" stopIfTrue="1" operator="between">
      <formula>3000</formula>
      <formula>9000</formula>
    </cfRule>
    <cfRule type="cellIs" dxfId="7500" priority="144" stopIfTrue="1" operator="greaterThanOrEqual">
      <formula>9000</formula>
    </cfRule>
  </conditionalFormatting>
  <conditionalFormatting sqref="AG266">
    <cfRule type="cellIs" dxfId="7499" priority="139" stopIfTrue="1" operator="lessThanOrEqual">
      <formula>3000</formula>
    </cfRule>
    <cfRule type="cellIs" dxfId="7498" priority="140" stopIfTrue="1" operator="between">
      <formula>3000</formula>
      <formula>9000</formula>
    </cfRule>
    <cfRule type="cellIs" dxfId="7497" priority="141" stopIfTrue="1" operator="greaterThanOrEqual">
      <formula>9000</formula>
    </cfRule>
  </conditionalFormatting>
  <conditionalFormatting sqref="AH266">
    <cfRule type="cellIs" dxfId="7496" priority="136" stopIfTrue="1" operator="lessThanOrEqual">
      <formula>3000</formula>
    </cfRule>
    <cfRule type="cellIs" dxfId="7495" priority="137" stopIfTrue="1" operator="between">
      <formula>3000</formula>
      <formula>9000</formula>
    </cfRule>
    <cfRule type="cellIs" dxfId="7494" priority="138" stopIfTrue="1" operator="greaterThanOrEqual">
      <formula>9000</formula>
    </cfRule>
  </conditionalFormatting>
  <conditionalFormatting sqref="AI266">
    <cfRule type="cellIs" dxfId="7493" priority="133" stopIfTrue="1" operator="lessThanOrEqual">
      <formula>3000</formula>
    </cfRule>
    <cfRule type="cellIs" dxfId="7492" priority="134" stopIfTrue="1" operator="between">
      <formula>3000</formula>
      <formula>9000</formula>
    </cfRule>
    <cfRule type="cellIs" dxfId="7491" priority="135" stopIfTrue="1" operator="greaterThanOrEqual">
      <formula>9000</formula>
    </cfRule>
  </conditionalFormatting>
  <conditionalFormatting sqref="X272:Y272">
    <cfRule type="cellIs" dxfId="7490" priority="130" stopIfTrue="1" operator="lessThanOrEqual">
      <formula>3000</formula>
    </cfRule>
    <cfRule type="cellIs" dxfId="7489" priority="131" stopIfTrue="1" operator="between">
      <formula>3000</formula>
      <formula>9000</formula>
    </cfRule>
    <cfRule type="cellIs" dxfId="7488" priority="132" stopIfTrue="1" operator="greaterThanOrEqual">
      <formula>9000</formula>
    </cfRule>
  </conditionalFormatting>
  <conditionalFormatting sqref="AA272">
    <cfRule type="cellIs" dxfId="7487" priority="127" stopIfTrue="1" operator="lessThanOrEqual">
      <formula>3000</formula>
    </cfRule>
    <cfRule type="cellIs" dxfId="7486" priority="128" stopIfTrue="1" operator="between">
      <formula>3000</formula>
      <formula>9000</formula>
    </cfRule>
    <cfRule type="cellIs" dxfId="7485" priority="129" stopIfTrue="1" operator="greaterThanOrEqual">
      <formula>9000</formula>
    </cfRule>
  </conditionalFormatting>
  <conditionalFormatting sqref="AB272">
    <cfRule type="cellIs" dxfId="7484" priority="124" stopIfTrue="1" operator="lessThanOrEqual">
      <formula>3000</formula>
    </cfRule>
    <cfRule type="cellIs" dxfId="7483" priority="125" stopIfTrue="1" operator="between">
      <formula>3000</formula>
      <formula>9000</formula>
    </cfRule>
    <cfRule type="cellIs" dxfId="7482" priority="126" stopIfTrue="1" operator="greaterThanOrEqual">
      <formula>9000</formula>
    </cfRule>
  </conditionalFormatting>
  <conditionalFormatting sqref="AC272">
    <cfRule type="cellIs" dxfId="7481" priority="121" stopIfTrue="1" operator="lessThanOrEqual">
      <formula>3000</formula>
    </cfRule>
    <cfRule type="cellIs" dxfId="7480" priority="122" stopIfTrue="1" operator="between">
      <formula>3000</formula>
      <formula>9000</formula>
    </cfRule>
    <cfRule type="cellIs" dxfId="7479" priority="123" stopIfTrue="1" operator="greaterThanOrEqual">
      <formula>9000</formula>
    </cfRule>
  </conditionalFormatting>
  <conditionalFormatting sqref="AD272">
    <cfRule type="cellIs" dxfId="7478" priority="118" stopIfTrue="1" operator="lessThanOrEqual">
      <formula>3000</formula>
    </cfRule>
    <cfRule type="cellIs" dxfId="7477" priority="119" stopIfTrue="1" operator="between">
      <formula>3000</formula>
      <formula>9000</formula>
    </cfRule>
    <cfRule type="cellIs" dxfId="7476" priority="120" stopIfTrue="1" operator="greaterThanOrEqual">
      <formula>9000</formula>
    </cfRule>
  </conditionalFormatting>
  <conditionalFormatting sqref="AJ272">
    <cfRule type="cellIs" dxfId="7475" priority="115" stopIfTrue="1" operator="lessThanOrEqual">
      <formula>3000</formula>
    </cfRule>
    <cfRule type="cellIs" dxfId="7474" priority="116" stopIfTrue="1" operator="between">
      <formula>3000</formula>
      <formula>9000</formula>
    </cfRule>
    <cfRule type="cellIs" dxfId="7473" priority="117" stopIfTrue="1" operator="greaterThanOrEqual">
      <formula>9000</formula>
    </cfRule>
  </conditionalFormatting>
  <conditionalFormatting sqref="V272:W272">
    <cfRule type="cellIs" dxfId="7472" priority="112" stopIfTrue="1" operator="lessThanOrEqual">
      <formula>3000</formula>
    </cfRule>
    <cfRule type="cellIs" dxfId="7471" priority="113" stopIfTrue="1" operator="between">
      <formula>3000</formula>
      <formula>9000</formula>
    </cfRule>
    <cfRule type="cellIs" dxfId="7470" priority="114" stopIfTrue="1" operator="greaterThanOrEqual">
      <formula>9000</formula>
    </cfRule>
  </conditionalFormatting>
  <conditionalFormatting sqref="AF272">
    <cfRule type="cellIs" dxfId="7469" priority="109" stopIfTrue="1" operator="lessThanOrEqual">
      <formula>3000</formula>
    </cfRule>
    <cfRule type="cellIs" dxfId="7468" priority="110" stopIfTrue="1" operator="between">
      <formula>3000</formula>
      <formula>9000</formula>
    </cfRule>
    <cfRule type="cellIs" dxfId="7467" priority="111" stopIfTrue="1" operator="greaterThanOrEqual">
      <formula>9000</formula>
    </cfRule>
  </conditionalFormatting>
  <conditionalFormatting sqref="AG272">
    <cfRule type="cellIs" dxfId="7466" priority="106" stopIfTrue="1" operator="lessThanOrEqual">
      <formula>3000</formula>
    </cfRule>
    <cfRule type="cellIs" dxfId="7465" priority="107" stopIfTrue="1" operator="between">
      <formula>3000</formula>
      <formula>9000</formula>
    </cfRule>
    <cfRule type="cellIs" dxfId="7464" priority="108" stopIfTrue="1" operator="greaterThanOrEqual">
      <formula>9000</formula>
    </cfRule>
  </conditionalFormatting>
  <conditionalFormatting sqref="AH272">
    <cfRule type="cellIs" dxfId="7463" priority="103" stopIfTrue="1" operator="lessThanOrEqual">
      <formula>3000</formula>
    </cfRule>
    <cfRule type="cellIs" dxfId="7462" priority="104" stopIfTrue="1" operator="between">
      <formula>3000</formula>
      <formula>9000</formula>
    </cfRule>
    <cfRule type="cellIs" dxfId="7461" priority="105" stopIfTrue="1" operator="greaterThanOrEqual">
      <formula>9000</formula>
    </cfRule>
  </conditionalFormatting>
  <conditionalFormatting sqref="AI272">
    <cfRule type="cellIs" dxfId="7460" priority="100" stopIfTrue="1" operator="lessThanOrEqual">
      <formula>3000</formula>
    </cfRule>
    <cfRule type="cellIs" dxfId="7459" priority="101" stopIfTrue="1" operator="between">
      <formula>3000</formula>
      <formula>9000</formula>
    </cfRule>
    <cfRule type="cellIs" dxfId="7458" priority="102" stopIfTrue="1" operator="greaterThanOrEqual">
      <formula>9000</formula>
    </cfRule>
  </conditionalFormatting>
  <conditionalFormatting sqref="X278:Y278">
    <cfRule type="cellIs" dxfId="7457" priority="97" stopIfTrue="1" operator="lessThanOrEqual">
      <formula>3000</formula>
    </cfRule>
    <cfRule type="cellIs" dxfId="7456" priority="98" stopIfTrue="1" operator="between">
      <formula>3000</formula>
      <formula>9000</formula>
    </cfRule>
    <cfRule type="cellIs" dxfId="7455" priority="99" stopIfTrue="1" operator="greaterThanOrEqual">
      <formula>9000</formula>
    </cfRule>
  </conditionalFormatting>
  <conditionalFormatting sqref="AA278">
    <cfRule type="cellIs" dxfId="7454" priority="94" stopIfTrue="1" operator="lessThanOrEqual">
      <formula>3000</formula>
    </cfRule>
    <cfRule type="cellIs" dxfId="7453" priority="95" stopIfTrue="1" operator="between">
      <formula>3000</formula>
      <formula>9000</formula>
    </cfRule>
    <cfRule type="cellIs" dxfId="7452" priority="96" stopIfTrue="1" operator="greaterThanOrEqual">
      <formula>9000</formula>
    </cfRule>
  </conditionalFormatting>
  <conditionalFormatting sqref="AB278">
    <cfRule type="cellIs" dxfId="7451" priority="91" stopIfTrue="1" operator="lessThanOrEqual">
      <formula>3000</formula>
    </cfRule>
    <cfRule type="cellIs" dxfId="7450" priority="92" stopIfTrue="1" operator="between">
      <formula>3000</formula>
      <formula>9000</formula>
    </cfRule>
    <cfRule type="cellIs" dxfId="7449" priority="93" stopIfTrue="1" operator="greaterThanOrEqual">
      <formula>9000</formula>
    </cfRule>
  </conditionalFormatting>
  <conditionalFormatting sqref="AC278">
    <cfRule type="cellIs" dxfId="7448" priority="88" stopIfTrue="1" operator="lessThanOrEqual">
      <formula>3000</formula>
    </cfRule>
    <cfRule type="cellIs" dxfId="7447" priority="89" stopIfTrue="1" operator="between">
      <formula>3000</formula>
      <formula>9000</formula>
    </cfRule>
    <cfRule type="cellIs" dxfId="7446" priority="90" stopIfTrue="1" operator="greaterThanOrEqual">
      <formula>9000</formula>
    </cfRule>
  </conditionalFormatting>
  <conditionalFormatting sqref="AD278">
    <cfRule type="cellIs" dxfId="7445" priority="85" stopIfTrue="1" operator="lessThanOrEqual">
      <formula>3000</formula>
    </cfRule>
    <cfRule type="cellIs" dxfId="7444" priority="86" stopIfTrue="1" operator="between">
      <formula>3000</formula>
      <formula>9000</formula>
    </cfRule>
    <cfRule type="cellIs" dxfId="7443" priority="87" stopIfTrue="1" operator="greaterThanOrEqual">
      <formula>9000</formula>
    </cfRule>
  </conditionalFormatting>
  <conditionalFormatting sqref="AJ278">
    <cfRule type="cellIs" dxfId="7442" priority="82" stopIfTrue="1" operator="lessThanOrEqual">
      <formula>3000</formula>
    </cfRule>
    <cfRule type="cellIs" dxfId="7441" priority="83" stopIfTrue="1" operator="between">
      <formula>3000</formula>
      <formula>9000</formula>
    </cfRule>
    <cfRule type="cellIs" dxfId="7440" priority="84" stopIfTrue="1" operator="greaterThanOrEqual">
      <formula>9000</formula>
    </cfRule>
  </conditionalFormatting>
  <conditionalFormatting sqref="V278:W278">
    <cfRule type="cellIs" dxfId="7439" priority="79" stopIfTrue="1" operator="lessThanOrEqual">
      <formula>3000</formula>
    </cfRule>
    <cfRule type="cellIs" dxfId="7438" priority="80" stopIfTrue="1" operator="between">
      <formula>3000</formula>
      <formula>9000</formula>
    </cfRule>
    <cfRule type="cellIs" dxfId="7437" priority="81" stopIfTrue="1" operator="greaterThanOrEqual">
      <formula>9000</formula>
    </cfRule>
  </conditionalFormatting>
  <conditionalFormatting sqref="AF278">
    <cfRule type="cellIs" dxfId="7436" priority="76" stopIfTrue="1" operator="lessThanOrEqual">
      <formula>3000</formula>
    </cfRule>
    <cfRule type="cellIs" dxfId="7435" priority="77" stopIfTrue="1" operator="between">
      <formula>3000</formula>
      <formula>9000</formula>
    </cfRule>
    <cfRule type="cellIs" dxfId="7434" priority="78" stopIfTrue="1" operator="greaterThanOrEqual">
      <formula>9000</formula>
    </cfRule>
  </conditionalFormatting>
  <conditionalFormatting sqref="AG278">
    <cfRule type="cellIs" dxfId="7433" priority="73" stopIfTrue="1" operator="lessThanOrEqual">
      <formula>3000</formula>
    </cfRule>
    <cfRule type="cellIs" dxfId="7432" priority="74" stopIfTrue="1" operator="between">
      <formula>3000</formula>
      <formula>9000</formula>
    </cfRule>
    <cfRule type="cellIs" dxfId="7431" priority="75" stopIfTrue="1" operator="greaterThanOrEqual">
      <formula>9000</formula>
    </cfRule>
  </conditionalFormatting>
  <conditionalFormatting sqref="AH278">
    <cfRule type="cellIs" dxfId="7430" priority="70" stopIfTrue="1" operator="lessThanOrEqual">
      <formula>3000</formula>
    </cfRule>
    <cfRule type="cellIs" dxfId="7429" priority="71" stopIfTrue="1" operator="between">
      <formula>3000</formula>
      <formula>9000</formula>
    </cfRule>
    <cfRule type="cellIs" dxfId="7428" priority="72" stopIfTrue="1" operator="greaterThanOrEqual">
      <formula>9000</formula>
    </cfRule>
  </conditionalFormatting>
  <conditionalFormatting sqref="AI278">
    <cfRule type="cellIs" dxfId="7427" priority="67" stopIfTrue="1" operator="lessThanOrEqual">
      <formula>3000</formula>
    </cfRule>
    <cfRule type="cellIs" dxfId="7426" priority="68" stopIfTrue="1" operator="between">
      <formula>3000</formula>
      <formula>9000</formula>
    </cfRule>
    <cfRule type="cellIs" dxfId="7425" priority="69" stopIfTrue="1" operator="greaterThanOrEqual">
      <formula>9000</formula>
    </cfRule>
  </conditionalFormatting>
  <conditionalFormatting sqref="X284:Y284">
    <cfRule type="cellIs" dxfId="7424" priority="64" stopIfTrue="1" operator="lessThanOrEqual">
      <formula>3000</formula>
    </cfRule>
    <cfRule type="cellIs" dxfId="7423" priority="65" stopIfTrue="1" operator="between">
      <formula>3000</formula>
      <formula>9000</formula>
    </cfRule>
    <cfRule type="cellIs" dxfId="7422" priority="66" stopIfTrue="1" operator="greaterThanOrEqual">
      <formula>9000</formula>
    </cfRule>
  </conditionalFormatting>
  <conditionalFormatting sqref="AA284">
    <cfRule type="cellIs" dxfId="7421" priority="61" stopIfTrue="1" operator="lessThanOrEqual">
      <formula>3000</formula>
    </cfRule>
    <cfRule type="cellIs" dxfId="7420" priority="62" stopIfTrue="1" operator="between">
      <formula>3000</formula>
      <formula>9000</formula>
    </cfRule>
    <cfRule type="cellIs" dxfId="7419" priority="63" stopIfTrue="1" operator="greaterThanOrEqual">
      <formula>9000</formula>
    </cfRule>
  </conditionalFormatting>
  <conditionalFormatting sqref="AB284">
    <cfRule type="cellIs" dxfId="7418" priority="58" stopIfTrue="1" operator="lessThanOrEqual">
      <formula>3000</formula>
    </cfRule>
    <cfRule type="cellIs" dxfId="7417" priority="59" stopIfTrue="1" operator="between">
      <formula>3000</formula>
      <formula>9000</formula>
    </cfRule>
    <cfRule type="cellIs" dxfId="7416" priority="60" stopIfTrue="1" operator="greaterThanOrEqual">
      <formula>9000</formula>
    </cfRule>
  </conditionalFormatting>
  <conditionalFormatting sqref="AC284">
    <cfRule type="cellIs" dxfId="7415" priority="55" stopIfTrue="1" operator="lessThanOrEqual">
      <formula>3000</formula>
    </cfRule>
    <cfRule type="cellIs" dxfId="7414" priority="56" stopIfTrue="1" operator="between">
      <formula>3000</formula>
      <formula>9000</formula>
    </cfRule>
    <cfRule type="cellIs" dxfId="7413" priority="57" stopIfTrue="1" operator="greaterThanOrEqual">
      <formula>9000</formula>
    </cfRule>
  </conditionalFormatting>
  <conditionalFormatting sqref="AD284">
    <cfRule type="cellIs" dxfId="7412" priority="52" stopIfTrue="1" operator="lessThanOrEqual">
      <formula>3000</formula>
    </cfRule>
    <cfRule type="cellIs" dxfId="7411" priority="53" stopIfTrue="1" operator="between">
      <formula>3000</formula>
      <formula>9000</formula>
    </cfRule>
    <cfRule type="cellIs" dxfId="7410" priority="54" stopIfTrue="1" operator="greaterThanOrEqual">
      <formula>9000</formula>
    </cfRule>
  </conditionalFormatting>
  <conditionalFormatting sqref="AJ284">
    <cfRule type="cellIs" dxfId="7409" priority="49" stopIfTrue="1" operator="lessThanOrEqual">
      <formula>3000</formula>
    </cfRule>
    <cfRule type="cellIs" dxfId="7408" priority="50" stopIfTrue="1" operator="between">
      <formula>3000</formula>
      <formula>9000</formula>
    </cfRule>
    <cfRule type="cellIs" dxfId="7407" priority="51" stopIfTrue="1" operator="greaterThanOrEqual">
      <formula>9000</formula>
    </cfRule>
  </conditionalFormatting>
  <conditionalFormatting sqref="V284:W284">
    <cfRule type="cellIs" dxfId="7406" priority="46" stopIfTrue="1" operator="lessThanOrEqual">
      <formula>3000</formula>
    </cfRule>
    <cfRule type="cellIs" dxfId="7405" priority="47" stopIfTrue="1" operator="between">
      <formula>3000</formula>
      <formula>9000</formula>
    </cfRule>
    <cfRule type="cellIs" dxfId="7404" priority="48" stopIfTrue="1" operator="greaterThanOrEqual">
      <formula>9000</formula>
    </cfRule>
  </conditionalFormatting>
  <conditionalFormatting sqref="AF284">
    <cfRule type="cellIs" dxfId="7403" priority="43" stopIfTrue="1" operator="lessThanOrEqual">
      <formula>3000</formula>
    </cfRule>
    <cfRule type="cellIs" dxfId="7402" priority="44" stopIfTrue="1" operator="between">
      <formula>3000</formula>
      <formula>9000</formula>
    </cfRule>
    <cfRule type="cellIs" dxfId="7401" priority="45" stopIfTrue="1" operator="greaterThanOrEqual">
      <formula>9000</formula>
    </cfRule>
  </conditionalFormatting>
  <conditionalFormatting sqref="AG284">
    <cfRule type="cellIs" dxfId="7400" priority="40" stopIfTrue="1" operator="lessThanOrEqual">
      <formula>3000</formula>
    </cfRule>
    <cfRule type="cellIs" dxfId="7399" priority="41" stopIfTrue="1" operator="between">
      <formula>3000</formula>
      <formula>9000</formula>
    </cfRule>
    <cfRule type="cellIs" dxfId="7398" priority="42" stopIfTrue="1" operator="greaterThanOrEqual">
      <formula>9000</formula>
    </cfRule>
  </conditionalFormatting>
  <conditionalFormatting sqref="AH284">
    <cfRule type="cellIs" dxfId="7397" priority="37" stopIfTrue="1" operator="lessThanOrEqual">
      <formula>3000</formula>
    </cfRule>
    <cfRule type="cellIs" dxfId="7396" priority="38" stopIfTrue="1" operator="between">
      <formula>3000</formula>
      <formula>9000</formula>
    </cfRule>
    <cfRule type="cellIs" dxfId="7395" priority="39" stopIfTrue="1" operator="greaterThanOrEqual">
      <formula>9000</formula>
    </cfRule>
  </conditionalFormatting>
  <conditionalFormatting sqref="AI284">
    <cfRule type="cellIs" dxfId="7394" priority="34" stopIfTrue="1" operator="lessThanOrEqual">
      <formula>3000</formula>
    </cfRule>
    <cfRule type="cellIs" dxfId="7393" priority="35" stopIfTrue="1" operator="between">
      <formula>3000</formula>
      <formula>9000</formula>
    </cfRule>
    <cfRule type="cellIs" dxfId="7392" priority="36" stopIfTrue="1" operator="greaterThanOrEqual">
      <formula>9000</formula>
    </cfRule>
  </conditionalFormatting>
  <conditionalFormatting sqref="X290:Y290">
    <cfRule type="cellIs" dxfId="7391" priority="31" stopIfTrue="1" operator="lessThanOrEqual">
      <formula>3000</formula>
    </cfRule>
    <cfRule type="cellIs" dxfId="7390" priority="32" stopIfTrue="1" operator="between">
      <formula>3000</formula>
      <formula>9000</formula>
    </cfRule>
    <cfRule type="cellIs" dxfId="7389" priority="33" stopIfTrue="1" operator="greaterThanOrEqual">
      <formula>9000</formula>
    </cfRule>
  </conditionalFormatting>
  <conditionalFormatting sqref="AA290">
    <cfRule type="cellIs" dxfId="7388" priority="28" stopIfTrue="1" operator="lessThanOrEqual">
      <formula>3000</formula>
    </cfRule>
    <cfRule type="cellIs" dxfId="7387" priority="29" stopIfTrue="1" operator="between">
      <formula>3000</formula>
      <formula>9000</formula>
    </cfRule>
    <cfRule type="cellIs" dxfId="7386" priority="30" stopIfTrue="1" operator="greaterThanOrEqual">
      <formula>9000</formula>
    </cfRule>
  </conditionalFormatting>
  <conditionalFormatting sqref="AB290">
    <cfRule type="cellIs" dxfId="7385" priority="25" stopIfTrue="1" operator="lessThanOrEqual">
      <formula>3000</formula>
    </cfRule>
    <cfRule type="cellIs" dxfId="7384" priority="26" stopIfTrue="1" operator="between">
      <formula>3000</formula>
      <formula>9000</formula>
    </cfRule>
    <cfRule type="cellIs" dxfId="7383" priority="27" stopIfTrue="1" operator="greaterThanOrEqual">
      <formula>9000</formula>
    </cfRule>
  </conditionalFormatting>
  <conditionalFormatting sqref="AC290">
    <cfRule type="cellIs" dxfId="7382" priority="22" stopIfTrue="1" operator="lessThanOrEqual">
      <formula>3000</formula>
    </cfRule>
    <cfRule type="cellIs" dxfId="7381" priority="23" stopIfTrue="1" operator="between">
      <formula>3000</formula>
      <formula>9000</formula>
    </cfRule>
    <cfRule type="cellIs" dxfId="7380" priority="24" stopIfTrue="1" operator="greaterThanOrEqual">
      <formula>9000</formula>
    </cfRule>
  </conditionalFormatting>
  <conditionalFormatting sqref="AD290">
    <cfRule type="cellIs" dxfId="7379" priority="19" stopIfTrue="1" operator="lessThanOrEqual">
      <formula>3000</formula>
    </cfRule>
    <cfRule type="cellIs" dxfId="7378" priority="20" stopIfTrue="1" operator="between">
      <formula>3000</formula>
      <formula>9000</formula>
    </cfRule>
    <cfRule type="cellIs" dxfId="7377" priority="21" stopIfTrue="1" operator="greaterThanOrEqual">
      <formula>9000</formula>
    </cfRule>
  </conditionalFormatting>
  <conditionalFormatting sqref="AJ290">
    <cfRule type="cellIs" dxfId="7376" priority="16" stopIfTrue="1" operator="lessThanOrEqual">
      <formula>3000</formula>
    </cfRule>
    <cfRule type="cellIs" dxfId="7375" priority="17" stopIfTrue="1" operator="between">
      <formula>3000</formula>
      <formula>9000</formula>
    </cfRule>
    <cfRule type="cellIs" dxfId="7374" priority="18" stopIfTrue="1" operator="greaterThanOrEqual">
      <formula>9000</formula>
    </cfRule>
  </conditionalFormatting>
  <conditionalFormatting sqref="V290:W290">
    <cfRule type="cellIs" dxfId="7373" priority="13" stopIfTrue="1" operator="lessThanOrEqual">
      <formula>3000</formula>
    </cfRule>
    <cfRule type="cellIs" dxfId="7372" priority="14" stopIfTrue="1" operator="between">
      <formula>3000</formula>
      <formula>9000</formula>
    </cfRule>
    <cfRule type="cellIs" dxfId="7371" priority="15" stopIfTrue="1" operator="greaterThanOrEqual">
      <formula>9000</formula>
    </cfRule>
  </conditionalFormatting>
  <conditionalFormatting sqref="AF290">
    <cfRule type="cellIs" dxfId="7370" priority="10" stopIfTrue="1" operator="lessThanOrEqual">
      <formula>3000</formula>
    </cfRule>
    <cfRule type="cellIs" dxfId="7369" priority="11" stopIfTrue="1" operator="between">
      <formula>3000</formula>
      <formula>9000</formula>
    </cfRule>
    <cfRule type="cellIs" dxfId="7368" priority="12" stopIfTrue="1" operator="greaterThanOrEqual">
      <formula>9000</formula>
    </cfRule>
  </conditionalFormatting>
  <conditionalFormatting sqref="AG290">
    <cfRule type="cellIs" dxfId="7367" priority="7" stopIfTrue="1" operator="lessThanOrEqual">
      <formula>3000</formula>
    </cfRule>
    <cfRule type="cellIs" dxfId="7366" priority="8" stopIfTrue="1" operator="between">
      <formula>3000</formula>
      <formula>9000</formula>
    </cfRule>
    <cfRule type="cellIs" dxfId="7365" priority="9" stopIfTrue="1" operator="greaterThanOrEqual">
      <formula>9000</formula>
    </cfRule>
  </conditionalFormatting>
  <conditionalFormatting sqref="AH290">
    <cfRule type="cellIs" dxfId="7364" priority="4" stopIfTrue="1" operator="lessThanOrEqual">
      <formula>3000</formula>
    </cfRule>
    <cfRule type="cellIs" dxfId="7363" priority="5" stopIfTrue="1" operator="between">
      <formula>3000</formula>
      <formula>9000</formula>
    </cfRule>
    <cfRule type="cellIs" dxfId="7362" priority="6" stopIfTrue="1" operator="greaterThanOrEqual">
      <formula>9000</formula>
    </cfRule>
  </conditionalFormatting>
  <conditionalFormatting sqref="AI290">
    <cfRule type="cellIs" dxfId="7361" priority="1" stopIfTrue="1" operator="lessThanOrEqual">
      <formula>3000</formula>
    </cfRule>
    <cfRule type="cellIs" dxfId="7360" priority="2" stopIfTrue="1" operator="between">
      <formula>3000</formula>
      <formula>9000</formula>
    </cfRule>
    <cfRule type="cellIs" dxfId="7359" priority="3" stopIfTrue="1" operator="greaterThanOrEqual">
      <formula>9000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O306"/>
  <sheetViews>
    <sheetView zoomScale="40" zoomScaleNormal="40" workbookViewId="0">
      <pane xSplit="1" ySplit="2" topLeftCell="B3" activePane="bottomRight" state="frozen"/>
      <selection activeCell="A219" sqref="A219"/>
      <selection pane="topRight" activeCell="A219" sqref="A219"/>
      <selection pane="bottomLeft" activeCell="A219" sqref="A219"/>
      <selection pane="bottomRight" sqref="A1:XFD1048576"/>
    </sheetView>
  </sheetViews>
  <sheetFormatPr defaultColWidth="9" defaultRowHeight="15.5" x14ac:dyDescent="0.3"/>
  <cols>
    <col min="1" max="1" width="51.75" style="43" bestFit="1" customWidth="1"/>
    <col min="2" max="2" width="9" style="43"/>
    <col min="3" max="3" width="15.25" style="43" bestFit="1" customWidth="1"/>
    <col min="4" max="4" width="10.58203125" style="43" bestFit="1" customWidth="1"/>
    <col min="5" max="5" width="8.83203125" style="43" bestFit="1" customWidth="1"/>
    <col min="6" max="6" width="9.08203125" style="43" bestFit="1" customWidth="1"/>
    <col min="7" max="8" width="9.33203125" style="43" bestFit="1" customWidth="1"/>
    <col min="9" max="9" width="10.08203125" style="43" bestFit="1" customWidth="1"/>
    <col min="10" max="11" width="10.75" style="43" bestFit="1" customWidth="1"/>
    <col min="12" max="17" width="11.33203125" style="43" bestFit="1" customWidth="1"/>
    <col min="18" max="19" width="10.75" style="43" bestFit="1" customWidth="1"/>
    <col min="20" max="21" width="10.33203125" style="43" bestFit="1" customWidth="1"/>
    <col min="22" max="22" width="8.83203125" style="43" bestFit="1" customWidth="1"/>
    <col min="23" max="23" width="9.08203125" style="43" bestFit="1" customWidth="1"/>
    <col min="24" max="25" width="9.33203125" style="43" bestFit="1" customWidth="1"/>
    <col min="26" max="26" width="10.08203125" style="43" bestFit="1" customWidth="1"/>
    <col min="27" max="28" width="10.75" style="43" bestFit="1" customWidth="1"/>
    <col min="29" max="34" width="11.33203125" style="43" bestFit="1" customWidth="1"/>
    <col min="35" max="36" width="10.75" style="43" bestFit="1" customWidth="1"/>
    <col min="37" max="38" width="10.33203125" style="43" bestFit="1" customWidth="1"/>
    <col min="39" max="39" width="5.5" style="43" bestFit="1" customWidth="1"/>
    <col min="40" max="41" width="13.83203125" style="50" bestFit="1" customWidth="1"/>
    <col min="42" max="16384" width="9" style="43"/>
  </cols>
  <sheetData>
    <row r="1" spans="1:41" s="3" customFormat="1" ht="14.25" customHeight="1" thickBot="1" x14ac:dyDescent="0.35">
      <c r="A1" s="155" t="s">
        <v>0</v>
      </c>
      <c r="B1" s="155"/>
      <c r="C1" s="1" t="s">
        <v>1</v>
      </c>
      <c r="D1" s="74" t="s">
        <v>122</v>
      </c>
      <c r="E1" s="151" t="s">
        <v>112</v>
      </c>
      <c r="F1" s="151"/>
      <c r="G1" s="151"/>
      <c r="H1" s="151"/>
      <c r="I1" s="142" t="s">
        <v>112</v>
      </c>
      <c r="J1" s="150" t="s">
        <v>113</v>
      </c>
      <c r="K1" s="150"/>
      <c r="L1" s="150"/>
      <c r="M1" s="150"/>
      <c r="N1" s="135" t="s">
        <v>113</v>
      </c>
      <c r="O1" s="150" t="s">
        <v>114</v>
      </c>
      <c r="P1" s="150"/>
      <c r="Q1" s="150"/>
      <c r="R1" s="150"/>
      <c r="S1" s="150"/>
      <c r="T1" s="135" t="s">
        <v>114</v>
      </c>
      <c r="U1" s="136" t="s">
        <v>115</v>
      </c>
      <c r="V1" s="151" t="s">
        <v>127</v>
      </c>
      <c r="W1" s="151"/>
      <c r="X1" s="151"/>
      <c r="Y1" s="151"/>
      <c r="Z1" s="144" t="s">
        <v>127</v>
      </c>
      <c r="AA1" s="150" t="s">
        <v>128</v>
      </c>
      <c r="AB1" s="150"/>
      <c r="AC1" s="150"/>
      <c r="AD1" s="150"/>
      <c r="AE1" s="135" t="s">
        <v>128</v>
      </c>
      <c r="AF1" s="150" t="s">
        <v>129</v>
      </c>
      <c r="AG1" s="150"/>
      <c r="AH1" s="150"/>
      <c r="AI1" s="150"/>
      <c r="AJ1" s="150"/>
      <c r="AK1" s="135" t="s">
        <v>129</v>
      </c>
      <c r="AL1" s="136" t="s">
        <v>130</v>
      </c>
      <c r="AN1" s="2" t="s">
        <v>115</v>
      </c>
      <c r="AO1" s="2" t="s">
        <v>130</v>
      </c>
    </row>
    <row r="2" spans="1:41" s="3" customFormat="1" ht="17.149999999999999" customHeight="1" thickBot="1" x14ac:dyDescent="0.35">
      <c r="A2" s="159" t="s">
        <v>2</v>
      </c>
      <c r="B2" s="159"/>
      <c r="C2" s="1" t="s">
        <v>3</v>
      </c>
      <c r="D2" s="74" t="s">
        <v>4</v>
      </c>
      <c r="E2" s="139"/>
      <c r="F2" s="139" t="s">
        <v>123</v>
      </c>
      <c r="G2" s="139">
        <v>44847</v>
      </c>
      <c r="H2" s="139">
        <v>44851</v>
      </c>
      <c r="I2" s="140" t="s">
        <v>70</v>
      </c>
      <c r="J2" s="139">
        <v>44858</v>
      </c>
      <c r="K2" s="139">
        <v>44865</v>
      </c>
      <c r="L2" s="139">
        <v>44872</v>
      </c>
      <c r="M2" s="139">
        <v>44879</v>
      </c>
      <c r="N2" s="135" t="s">
        <v>86</v>
      </c>
      <c r="O2" s="139">
        <v>44886</v>
      </c>
      <c r="P2" s="139">
        <v>44893</v>
      </c>
      <c r="Q2" s="139">
        <v>44900</v>
      </c>
      <c r="R2" s="139">
        <v>44907</v>
      </c>
      <c r="S2" s="139">
        <v>44914</v>
      </c>
      <c r="T2" s="135" t="s">
        <v>86</v>
      </c>
      <c r="U2" s="136" t="s">
        <v>0</v>
      </c>
      <c r="V2" s="139">
        <v>44921</v>
      </c>
      <c r="W2" s="139">
        <v>44928</v>
      </c>
      <c r="X2" s="139">
        <v>44935</v>
      </c>
      <c r="Y2" s="139">
        <v>44942</v>
      </c>
      <c r="Z2" s="140" t="s">
        <v>70</v>
      </c>
      <c r="AA2" s="139">
        <v>44949</v>
      </c>
      <c r="AB2" s="139">
        <v>44956</v>
      </c>
      <c r="AC2" s="139">
        <v>44963</v>
      </c>
      <c r="AD2" s="139">
        <v>44970</v>
      </c>
      <c r="AE2" s="135" t="s">
        <v>86</v>
      </c>
      <c r="AF2" s="139">
        <v>44977</v>
      </c>
      <c r="AG2" s="139">
        <v>44984</v>
      </c>
      <c r="AH2" s="139">
        <v>44991</v>
      </c>
      <c r="AI2" s="139">
        <v>44998</v>
      </c>
      <c r="AJ2" s="139">
        <v>45005</v>
      </c>
      <c r="AK2" s="135" t="s">
        <v>86</v>
      </c>
      <c r="AL2" s="136" t="s">
        <v>0</v>
      </c>
      <c r="AN2" s="44"/>
      <c r="AO2" s="44"/>
    </row>
    <row r="3" spans="1:41" s="45" customFormat="1" ht="16" thickBot="1" x14ac:dyDescent="0.35">
      <c r="A3" s="152" t="s">
        <v>11</v>
      </c>
      <c r="B3" s="1" t="s">
        <v>5</v>
      </c>
      <c r="C3" s="77"/>
      <c r="D3" s="77"/>
      <c r="E3" s="77"/>
      <c r="F3" s="78"/>
      <c r="G3" s="78"/>
      <c r="H3" s="78"/>
      <c r="I3" s="77">
        <f>SUM(E3:H3)</f>
        <v>0</v>
      </c>
      <c r="J3" s="78"/>
      <c r="K3" s="79">
        <v>-1986</v>
      </c>
      <c r="L3" s="78">
        <v>0</v>
      </c>
      <c r="M3" s="79">
        <v>0</v>
      </c>
      <c r="N3" s="77">
        <f>SUM(J3:M3)</f>
        <v>-1986</v>
      </c>
      <c r="O3" s="79">
        <v>0</v>
      </c>
      <c r="P3" s="78">
        <v>0</v>
      </c>
      <c r="Q3" s="78">
        <v>0</v>
      </c>
      <c r="R3" s="78">
        <v>0</v>
      </c>
      <c r="S3" s="78">
        <v>0</v>
      </c>
      <c r="T3" s="77">
        <f>SUM(O3:S3)</f>
        <v>0</v>
      </c>
      <c r="U3" s="80">
        <f>T3+N3+I3+D7</f>
        <v>1343</v>
      </c>
      <c r="V3" s="77">
        <v>0</v>
      </c>
      <c r="W3" s="78">
        <v>0</v>
      </c>
      <c r="X3" s="78">
        <v>0</v>
      </c>
      <c r="Y3" s="78">
        <v>0</v>
      </c>
      <c r="Z3" s="77">
        <f>SUM(V3:Y3)</f>
        <v>0</v>
      </c>
      <c r="AA3" s="78">
        <v>0</v>
      </c>
      <c r="AB3" s="79">
        <v>0</v>
      </c>
      <c r="AC3" s="78">
        <v>0</v>
      </c>
      <c r="AD3" s="79">
        <v>0</v>
      </c>
      <c r="AE3" s="77">
        <f>SUM(AA3:AD3)</f>
        <v>0</v>
      </c>
      <c r="AF3" s="79">
        <v>0</v>
      </c>
      <c r="AG3" s="78">
        <v>0</v>
      </c>
      <c r="AH3" s="78">
        <v>0</v>
      </c>
      <c r="AI3" s="78">
        <v>0</v>
      </c>
      <c r="AJ3" s="78">
        <v>0</v>
      </c>
      <c r="AK3" s="77">
        <f>SUM(AF3:AJ3)</f>
        <v>0</v>
      </c>
      <c r="AL3" s="80">
        <f>AK3+AE3+Z3</f>
        <v>0</v>
      </c>
      <c r="AM3" s="45">
        <v>16</v>
      </c>
      <c r="AN3" s="46">
        <f t="shared" ref="AN3:AN66" si="0">AM3*U3</f>
        <v>21488</v>
      </c>
      <c r="AO3" s="46">
        <f>AL3*AM3</f>
        <v>0</v>
      </c>
    </row>
    <row r="4" spans="1:41" s="45" customFormat="1" ht="16" thickBot="1" x14ac:dyDescent="0.35">
      <c r="A4" s="152"/>
      <c r="B4" s="1" t="s">
        <v>102</v>
      </c>
      <c r="C4" s="77"/>
      <c r="D4" s="77"/>
      <c r="E4" s="77"/>
      <c r="F4" s="78"/>
      <c r="G4" s="79"/>
      <c r="H4" s="78"/>
      <c r="I4" s="77"/>
      <c r="J4" s="79"/>
      <c r="K4" s="79">
        <v>0</v>
      </c>
      <c r="L4" s="78">
        <v>0</v>
      </c>
      <c r="M4" s="79">
        <v>0</v>
      </c>
      <c r="N4" s="77"/>
      <c r="O4" s="79">
        <v>0</v>
      </c>
      <c r="P4" s="78">
        <v>0</v>
      </c>
      <c r="Q4" s="79">
        <v>0</v>
      </c>
      <c r="R4" s="79">
        <v>0</v>
      </c>
      <c r="S4" s="79">
        <v>0</v>
      </c>
      <c r="T4" s="77"/>
      <c r="U4" s="80"/>
      <c r="V4" s="77">
        <v>0</v>
      </c>
      <c r="W4" s="78">
        <v>0</v>
      </c>
      <c r="X4" s="79">
        <v>0</v>
      </c>
      <c r="Y4" s="78">
        <v>0</v>
      </c>
      <c r="Z4" s="77"/>
      <c r="AA4" s="79">
        <v>0</v>
      </c>
      <c r="AB4" s="79">
        <v>0</v>
      </c>
      <c r="AC4" s="78">
        <v>0</v>
      </c>
      <c r="AD4" s="79">
        <v>0</v>
      </c>
      <c r="AE4" s="77"/>
      <c r="AF4" s="79">
        <v>0</v>
      </c>
      <c r="AG4" s="78">
        <v>0</v>
      </c>
      <c r="AH4" s="79">
        <v>0</v>
      </c>
      <c r="AI4" s="79">
        <v>0</v>
      </c>
      <c r="AJ4" s="79">
        <v>0</v>
      </c>
      <c r="AK4" s="77"/>
      <c r="AL4" s="80"/>
      <c r="AN4" s="46">
        <f t="shared" si="0"/>
        <v>0</v>
      </c>
      <c r="AO4" s="46">
        <f t="shared" ref="AO4:AO67" si="1">AL4*AM4</f>
        <v>0</v>
      </c>
    </row>
    <row r="5" spans="1:41" s="45" customFormat="1" ht="16" thickBot="1" x14ac:dyDescent="0.35">
      <c r="A5" s="152"/>
      <c r="B5" s="1" t="s">
        <v>10</v>
      </c>
      <c r="C5" s="77">
        <v>0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80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80"/>
      <c r="AN5" s="46">
        <f t="shared" si="0"/>
        <v>0</v>
      </c>
      <c r="AO5" s="46">
        <f t="shared" si="1"/>
        <v>0</v>
      </c>
    </row>
    <row r="6" spans="1:41" s="45" customFormat="1" ht="16" thickBot="1" x14ac:dyDescent="0.35">
      <c r="A6" s="152"/>
      <c r="B6" s="1" t="s">
        <v>7</v>
      </c>
      <c r="C6" s="77"/>
      <c r="D6" s="77"/>
      <c r="E6" s="79">
        <f>E5+E4</f>
        <v>0</v>
      </c>
      <c r="F6" s="79">
        <f>F5+F4</f>
        <v>0</v>
      </c>
      <c r="G6" s="79">
        <f t="shared" ref="G6" si="2">G5+G4</f>
        <v>0</v>
      </c>
      <c r="H6" s="79">
        <f>H5+H4</f>
        <v>0</v>
      </c>
      <c r="I6" s="77">
        <f>SUM(E6:H6)</f>
        <v>0</v>
      </c>
      <c r="J6" s="79">
        <f>J5+J4</f>
        <v>0</v>
      </c>
      <c r="K6" s="79">
        <f>K5+K4</f>
        <v>0</v>
      </c>
      <c r="L6" s="79">
        <f>L5+L4</f>
        <v>0</v>
      </c>
      <c r="M6" s="79">
        <f>M5+M4</f>
        <v>0</v>
      </c>
      <c r="N6" s="77">
        <f>SUM(J6:M6)</f>
        <v>0</v>
      </c>
      <c r="O6" s="79">
        <f>O5+O4</f>
        <v>0</v>
      </c>
      <c r="P6" s="79">
        <f>P5+P4</f>
        <v>0</v>
      </c>
      <c r="Q6" s="79">
        <f>Q5+Q4</f>
        <v>0</v>
      </c>
      <c r="R6" s="79">
        <f>R5+R4</f>
        <v>0</v>
      </c>
      <c r="S6" s="79">
        <f>S5+S4</f>
        <v>0</v>
      </c>
      <c r="T6" s="77">
        <f>SUM(O6:S6)</f>
        <v>0</v>
      </c>
      <c r="U6" s="80">
        <f>T6+N6+I6+D7</f>
        <v>3329</v>
      </c>
      <c r="V6" s="79">
        <f>V5+V4</f>
        <v>0</v>
      </c>
      <c r="W6" s="79">
        <f>W5+W4</f>
        <v>0</v>
      </c>
      <c r="X6" s="79">
        <f t="shared" ref="X6" si="3">X5+X4</f>
        <v>0</v>
      </c>
      <c r="Y6" s="79">
        <f>Y5+Y4</f>
        <v>0</v>
      </c>
      <c r="Z6" s="77">
        <f>SUM(V6:Y6)</f>
        <v>0</v>
      </c>
      <c r="AA6" s="79">
        <f>AA5+AA4</f>
        <v>0</v>
      </c>
      <c r="AB6" s="79">
        <f>AB5+AB4</f>
        <v>0</v>
      </c>
      <c r="AC6" s="79">
        <f>AC5+AC4</f>
        <v>0</v>
      </c>
      <c r="AD6" s="79">
        <f>AD5+AD4</f>
        <v>0</v>
      </c>
      <c r="AE6" s="77">
        <f>SUM(AA6:AD6)</f>
        <v>0</v>
      </c>
      <c r="AF6" s="79">
        <f>AF5+AF4</f>
        <v>0</v>
      </c>
      <c r="AG6" s="79">
        <f>AG5+AG4</f>
        <v>0</v>
      </c>
      <c r="AH6" s="79">
        <f>AH5+AH4</f>
        <v>0</v>
      </c>
      <c r="AI6" s="79">
        <f>AI5+AI4</f>
        <v>0</v>
      </c>
      <c r="AJ6" s="79">
        <f>AJ5+AJ4</f>
        <v>0</v>
      </c>
      <c r="AK6" s="77">
        <f>SUM(AF6:AJ6)</f>
        <v>0</v>
      </c>
      <c r="AL6" s="80">
        <f>AK6+AE6+Z6</f>
        <v>0</v>
      </c>
      <c r="AN6" s="46">
        <f t="shared" si="0"/>
        <v>0</v>
      </c>
      <c r="AO6" s="46">
        <f t="shared" si="1"/>
        <v>0</v>
      </c>
    </row>
    <row r="7" spans="1:41" s="45" customFormat="1" ht="16" thickBot="1" x14ac:dyDescent="0.35">
      <c r="A7" s="152"/>
      <c r="B7" s="1" t="s">
        <v>8</v>
      </c>
      <c r="C7" s="81">
        <v>1986</v>
      </c>
      <c r="D7" s="120">
        <v>3329</v>
      </c>
      <c r="E7" s="79">
        <f>E6-E3</f>
        <v>0</v>
      </c>
      <c r="F7" s="79">
        <f>E7+F6-F3</f>
        <v>0</v>
      </c>
      <c r="G7" s="79">
        <f>F7+G6-G3</f>
        <v>0</v>
      </c>
      <c r="H7" s="79">
        <f>F7+H6-H3</f>
        <v>0</v>
      </c>
      <c r="I7" s="77">
        <f>I6-I3</f>
        <v>0</v>
      </c>
      <c r="J7" s="79">
        <f>I7+J6-J3</f>
        <v>0</v>
      </c>
      <c r="K7" s="79">
        <f>J7+K6-K3</f>
        <v>1986</v>
      </c>
      <c r="L7" s="79">
        <f>K7+L6-L3</f>
        <v>1986</v>
      </c>
      <c r="M7" s="79">
        <f>L7+M6-M3</f>
        <v>1986</v>
      </c>
      <c r="N7" s="77">
        <f>I7+N6-N3</f>
        <v>1986</v>
      </c>
      <c r="O7" s="79">
        <f>N7+O6-O3</f>
        <v>1986</v>
      </c>
      <c r="P7" s="79">
        <f>O7+P6-P3</f>
        <v>1986</v>
      </c>
      <c r="Q7" s="79">
        <f>P7+Q6-Q3</f>
        <v>1986</v>
      </c>
      <c r="R7" s="79">
        <f t="shared" ref="R7:S7" si="4">Q7+R6-R3</f>
        <v>1986</v>
      </c>
      <c r="S7" s="79">
        <f t="shared" si="4"/>
        <v>1986</v>
      </c>
      <c r="T7" s="77">
        <f>N7+T6-T3</f>
        <v>1986</v>
      </c>
      <c r="U7" s="80">
        <f>U6-U3</f>
        <v>1986</v>
      </c>
      <c r="V7" s="79">
        <f>U7+V6-V3</f>
        <v>1986</v>
      </c>
      <c r="W7" s="79">
        <f>V7+W6-W3</f>
        <v>1986</v>
      </c>
      <c r="X7" s="79">
        <f>W7+X6-X3</f>
        <v>1986</v>
      </c>
      <c r="Y7" s="79">
        <f>W7+Y6-Y3</f>
        <v>1986</v>
      </c>
      <c r="Z7" s="77">
        <f>T7+Z6-Z3</f>
        <v>1986</v>
      </c>
      <c r="AA7" s="79">
        <f>Z7+AA6-AA3</f>
        <v>1986</v>
      </c>
      <c r="AB7" s="79">
        <f>AA7+AB6-AB3</f>
        <v>1986</v>
      </c>
      <c r="AC7" s="79">
        <f>AB7+AC6-AC3</f>
        <v>1986</v>
      </c>
      <c r="AD7" s="79">
        <f>AC7+AD6-AD3</f>
        <v>1986</v>
      </c>
      <c r="AE7" s="77">
        <f>Z7+AE6-AE3</f>
        <v>1986</v>
      </c>
      <c r="AF7" s="79">
        <f>AE7+AF6-AF3</f>
        <v>1986</v>
      </c>
      <c r="AG7" s="79">
        <f>AF7+AG6-AG3</f>
        <v>1986</v>
      </c>
      <c r="AH7" s="79">
        <f>AG7+AH6-AH3</f>
        <v>1986</v>
      </c>
      <c r="AI7" s="79">
        <f t="shared" ref="AI7:AJ7" si="5">AH7+AI6-AI3</f>
        <v>1986</v>
      </c>
      <c r="AJ7" s="79">
        <f t="shared" si="5"/>
        <v>1986</v>
      </c>
      <c r="AK7" s="77">
        <f>AE7+AK6-AK3</f>
        <v>1986</v>
      </c>
      <c r="AL7" s="80">
        <f>T7+AL6-AL3</f>
        <v>1986</v>
      </c>
      <c r="AN7" s="46">
        <f t="shared" si="0"/>
        <v>0</v>
      </c>
      <c r="AO7" s="46">
        <f t="shared" si="1"/>
        <v>0</v>
      </c>
    </row>
    <row r="8" spans="1:41" s="45" customFormat="1" ht="16" thickBot="1" x14ac:dyDescent="0.35">
      <c r="A8" s="66"/>
      <c r="B8" s="1" t="s">
        <v>9</v>
      </c>
      <c r="C8" s="77"/>
      <c r="D8" s="77"/>
      <c r="E8" s="82" t="e">
        <f>E7/(SUM(F3+H3+J3+G3)/20)*1000</f>
        <v>#DIV/0!</v>
      </c>
      <c r="F8" s="82">
        <f>F7/(SUM(G3+K3+J3+H3)/20)*1000</f>
        <v>0</v>
      </c>
      <c r="G8" s="82">
        <f>G7/(SUM(H3+J3+K3+L3)/20)*1000</f>
        <v>0</v>
      </c>
      <c r="H8" s="82">
        <f>H7/(SUM(M3+J3+K3+L3)/20)*1000</f>
        <v>0</v>
      </c>
      <c r="I8" s="83"/>
      <c r="J8" s="82">
        <f>J7/(SUM(K3+L3+M3+O3)/20)*1000</f>
        <v>0</v>
      </c>
      <c r="K8" s="82" t="e">
        <f>K7/(SUM(L3+M3+O3+P3)/20)*1000</f>
        <v>#DIV/0!</v>
      </c>
      <c r="L8" s="82" t="e">
        <f>L7/(SUM(M3+O3+P3+Q3)/20)*1000</f>
        <v>#DIV/0!</v>
      </c>
      <c r="M8" s="82" t="e">
        <f>M7/(SUM(O3+P3+Q3+R3)/20)*1000</f>
        <v>#DIV/0!</v>
      </c>
      <c r="N8" s="83"/>
      <c r="O8" s="82" t="e">
        <f>O7/(SUM(P3+Q3+R3+S3)/20)*1000</f>
        <v>#DIV/0!</v>
      </c>
      <c r="P8" s="82" t="e">
        <f>P7/(SUM(Q3+R3+#REF!+S3)/20)*1000</f>
        <v>#REF!</v>
      </c>
      <c r="Q8" s="82" t="e">
        <f>Q7/(SUM(R3+S3+#REF!+#REF!)/20)*1000</f>
        <v>#REF!</v>
      </c>
      <c r="R8" s="82" t="e">
        <f>R7/(SUM(S3+#REF!+#REF!+#REF!)/20)*1000</f>
        <v>#REF!</v>
      </c>
      <c r="S8" s="82" t="e">
        <f>S7/(SUM(#REF!+#REF!+#REF!+#REF!)/20)*1000</f>
        <v>#REF!</v>
      </c>
      <c r="T8" s="83"/>
      <c r="U8" s="84"/>
      <c r="V8" s="82" t="e">
        <f>V7/(SUM(W3+Y3+AA3+X3)/20)*1000</f>
        <v>#DIV/0!</v>
      </c>
      <c r="W8" s="82" t="e">
        <f>W7/(SUM(X3+AB3+AA3+Y3)/20)*1000</f>
        <v>#DIV/0!</v>
      </c>
      <c r="X8" s="82" t="e">
        <f>X7/(SUM(Y3+AA3+AB3+AC3)/20)*1000</f>
        <v>#DIV/0!</v>
      </c>
      <c r="Y8" s="82" t="e">
        <f>Y7/(SUM(AD3+AA3+AB3+AC3)/20)*1000</f>
        <v>#DIV/0!</v>
      </c>
      <c r="Z8" s="83"/>
      <c r="AA8" s="82" t="e">
        <f>AA7/(SUM(AB3+AC3+AD3+AF3)/20)*1000</f>
        <v>#DIV/0!</v>
      </c>
      <c r="AB8" s="82" t="e">
        <f>AB7/(SUM(AC3+AD3+AF3+AG3)/20)*1000</f>
        <v>#DIV/0!</v>
      </c>
      <c r="AC8" s="82" t="e">
        <f>AC7/(SUM(AD3+AF3+AG3+AH3)/20)*1000</f>
        <v>#DIV/0!</v>
      </c>
      <c r="AD8" s="82" t="e">
        <f>AD7/(SUM(AF3+AG3+AH3+AI3)/20)*1000</f>
        <v>#DIV/0!</v>
      </c>
      <c r="AE8" s="83"/>
      <c r="AF8" s="82" t="e">
        <f>AF7/(SUM(AG3+AH3+AI3+AJ3)/20)*1000</f>
        <v>#DIV/0!</v>
      </c>
      <c r="AG8" s="82" t="e">
        <f>AG7/(SUM(AH3+AI3+#REF!+AJ3)/20)*1000</f>
        <v>#REF!</v>
      </c>
      <c r="AH8" s="82" t="e">
        <f>AH7/(SUM(AI3+AJ3+#REF!+#REF!)/20)*1000</f>
        <v>#REF!</v>
      </c>
      <c r="AI8" s="82" t="e">
        <f>AI7/(SUM(AJ3+#REF!+#REF!+#REF!)/20)*1000</f>
        <v>#REF!</v>
      </c>
      <c r="AJ8" s="82" t="e">
        <f>AJ7/(SUM(#REF!+#REF!+#REF!+#REF!)/20)*1000</f>
        <v>#REF!</v>
      </c>
      <c r="AK8" s="83"/>
      <c r="AL8" s="84"/>
      <c r="AN8" s="46">
        <f t="shared" si="0"/>
        <v>0</v>
      </c>
      <c r="AO8" s="46">
        <f t="shared" si="1"/>
        <v>0</v>
      </c>
    </row>
    <row r="9" spans="1:41" s="45" customFormat="1" ht="16" thickBot="1" x14ac:dyDescent="0.35">
      <c r="A9" s="152" t="s">
        <v>12</v>
      </c>
      <c r="B9" s="1" t="s">
        <v>5</v>
      </c>
      <c r="C9" s="77"/>
      <c r="D9" s="77"/>
      <c r="E9" s="77"/>
      <c r="F9" s="78"/>
      <c r="G9" s="78"/>
      <c r="H9" s="78"/>
      <c r="I9" s="77">
        <f>SUM(E9:H9)</f>
        <v>0</v>
      </c>
      <c r="J9" s="78"/>
      <c r="K9" s="79">
        <v>-1052</v>
      </c>
      <c r="L9" s="78">
        <v>0</v>
      </c>
      <c r="M9" s="79">
        <v>0</v>
      </c>
      <c r="N9" s="77">
        <f>SUM(J9:M9)</f>
        <v>-1052</v>
      </c>
      <c r="O9" s="79">
        <v>0</v>
      </c>
      <c r="P9" s="78">
        <v>0</v>
      </c>
      <c r="Q9" s="78">
        <v>0</v>
      </c>
      <c r="R9" s="78">
        <v>0</v>
      </c>
      <c r="S9" s="78">
        <v>0</v>
      </c>
      <c r="T9" s="77">
        <f>SUM(O9:S9)</f>
        <v>0</v>
      </c>
      <c r="U9" s="80">
        <f>T9+N9+I9+D13</f>
        <v>6711</v>
      </c>
      <c r="V9" s="77">
        <v>0</v>
      </c>
      <c r="W9" s="78">
        <v>0</v>
      </c>
      <c r="X9" s="78">
        <v>0</v>
      </c>
      <c r="Y9" s="78">
        <v>0</v>
      </c>
      <c r="Z9" s="77">
        <f>SUM(V9:Y9)</f>
        <v>0</v>
      </c>
      <c r="AA9" s="78">
        <v>0</v>
      </c>
      <c r="AB9" s="79">
        <v>0</v>
      </c>
      <c r="AC9" s="78">
        <v>0</v>
      </c>
      <c r="AD9" s="79">
        <v>0</v>
      </c>
      <c r="AE9" s="77">
        <f>SUM(AA9:AD9)</f>
        <v>0</v>
      </c>
      <c r="AF9" s="79">
        <v>0</v>
      </c>
      <c r="AG9" s="78">
        <v>0</v>
      </c>
      <c r="AH9" s="78">
        <v>0</v>
      </c>
      <c r="AI9" s="78">
        <v>0</v>
      </c>
      <c r="AJ9" s="78">
        <v>0</v>
      </c>
      <c r="AK9" s="77">
        <f>SUM(AF9:AJ9)</f>
        <v>0</v>
      </c>
      <c r="AL9" s="80">
        <f>AK9+AE9+Z9</f>
        <v>0</v>
      </c>
      <c r="AM9" s="45">
        <v>32</v>
      </c>
      <c r="AN9" s="46">
        <f t="shared" si="0"/>
        <v>214752</v>
      </c>
      <c r="AO9" s="46">
        <f t="shared" si="1"/>
        <v>0</v>
      </c>
    </row>
    <row r="10" spans="1:41" s="45" customFormat="1" ht="16" thickBot="1" x14ac:dyDescent="0.35">
      <c r="A10" s="152"/>
      <c r="B10" s="1" t="s">
        <v>6</v>
      </c>
      <c r="C10" s="77"/>
      <c r="D10" s="77"/>
      <c r="E10" s="77"/>
      <c r="F10" s="78"/>
      <c r="G10" s="79"/>
      <c r="H10" s="78"/>
      <c r="I10" s="77"/>
      <c r="J10" s="79"/>
      <c r="K10" s="79">
        <v>0</v>
      </c>
      <c r="L10" s="78">
        <v>0</v>
      </c>
      <c r="M10" s="79">
        <v>0</v>
      </c>
      <c r="N10" s="77"/>
      <c r="O10" s="79">
        <v>0</v>
      </c>
      <c r="P10" s="78">
        <v>0</v>
      </c>
      <c r="Q10" s="79">
        <v>0</v>
      </c>
      <c r="R10" s="79">
        <v>0</v>
      </c>
      <c r="S10" s="79">
        <v>0</v>
      </c>
      <c r="T10" s="77"/>
      <c r="U10" s="80"/>
      <c r="V10" s="77">
        <v>0</v>
      </c>
      <c r="W10" s="78">
        <v>0</v>
      </c>
      <c r="X10" s="79">
        <v>0</v>
      </c>
      <c r="Y10" s="78">
        <v>0</v>
      </c>
      <c r="Z10" s="77"/>
      <c r="AA10" s="79">
        <v>0</v>
      </c>
      <c r="AB10" s="79">
        <v>0</v>
      </c>
      <c r="AC10" s="78">
        <v>0</v>
      </c>
      <c r="AD10" s="79">
        <v>0</v>
      </c>
      <c r="AE10" s="77"/>
      <c r="AF10" s="79">
        <v>0</v>
      </c>
      <c r="AG10" s="78">
        <v>0</v>
      </c>
      <c r="AH10" s="79">
        <v>0</v>
      </c>
      <c r="AI10" s="79">
        <v>0</v>
      </c>
      <c r="AJ10" s="79">
        <v>0</v>
      </c>
      <c r="AK10" s="77"/>
      <c r="AL10" s="80"/>
      <c r="AN10" s="46">
        <f t="shared" si="0"/>
        <v>0</v>
      </c>
      <c r="AO10" s="46">
        <f t="shared" si="1"/>
        <v>0</v>
      </c>
    </row>
    <row r="11" spans="1:41" s="45" customFormat="1" ht="16" thickBot="1" x14ac:dyDescent="0.35">
      <c r="A11" s="152"/>
      <c r="B11" s="1" t="s">
        <v>10</v>
      </c>
      <c r="C11" s="77">
        <v>0</v>
      </c>
      <c r="D11" s="77"/>
      <c r="E11" s="79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80"/>
      <c r="V11" s="79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80"/>
      <c r="AN11" s="46">
        <f t="shared" si="0"/>
        <v>0</v>
      </c>
      <c r="AO11" s="46">
        <f t="shared" si="1"/>
        <v>0</v>
      </c>
    </row>
    <row r="12" spans="1:41" s="45" customFormat="1" ht="16" thickBot="1" x14ac:dyDescent="0.35">
      <c r="A12" s="152"/>
      <c r="B12" s="1" t="s">
        <v>7</v>
      </c>
      <c r="C12" s="77"/>
      <c r="D12" s="77"/>
      <c r="E12" s="79">
        <f>E11+E10</f>
        <v>0</v>
      </c>
      <c r="F12" s="79">
        <f>F11+F10</f>
        <v>0</v>
      </c>
      <c r="G12" s="79">
        <f t="shared" ref="G12" si="6">G11+G10</f>
        <v>0</v>
      </c>
      <c r="H12" s="79">
        <f>H11+H10</f>
        <v>0</v>
      </c>
      <c r="I12" s="77">
        <f>SUM(E12:H12)</f>
        <v>0</v>
      </c>
      <c r="J12" s="79">
        <f>J11+J10</f>
        <v>0</v>
      </c>
      <c r="K12" s="79">
        <f>K11+K10</f>
        <v>0</v>
      </c>
      <c r="L12" s="79">
        <f>L11+L10</f>
        <v>0</v>
      </c>
      <c r="M12" s="79">
        <f>M11+M10</f>
        <v>0</v>
      </c>
      <c r="N12" s="77">
        <f>SUM(J12:M12)</f>
        <v>0</v>
      </c>
      <c r="O12" s="79">
        <f>O11+O10</f>
        <v>0</v>
      </c>
      <c r="P12" s="79">
        <f>P11+P10</f>
        <v>0</v>
      </c>
      <c r="Q12" s="79">
        <f>Q11+Q10</f>
        <v>0</v>
      </c>
      <c r="R12" s="79">
        <f>R11+R10</f>
        <v>0</v>
      </c>
      <c r="S12" s="79">
        <f>S11+S10</f>
        <v>0</v>
      </c>
      <c r="T12" s="77">
        <f>SUM(O12:S12)</f>
        <v>0</v>
      </c>
      <c r="U12" s="80">
        <f>T12+N12+I12+D13</f>
        <v>7763</v>
      </c>
      <c r="V12" s="79">
        <f>V11+V10</f>
        <v>0</v>
      </c>
      <c r="W12" s="79">
        <f>W11+W10</f>
        <v>0</v>
      </c>
      <c r="X12" s="79">
        <f t="shared" ref="X12" si="7">X11+X10</f>
        <v>0</v>
      </c>
      <c r="Y12" s="79">
        <f>Y11+Y10</f>
        <v>0</v>
      </c>
      <c r="Z12" s="77">
        <f>SUM(V12:Y12)</f>
        <v>0</v>
      </c>
      <c r="AA12" s="79">
        <f>AA11+AA10</f>
        <v>0</v>
      </c>
      <c r="AB12" s="79">
        <f>AB11+AB10</f>
        <v>0</v>
      </c>
      <c r="AC12" s="79">
        <f>AC11+AC10</f>
        <v>0</v>
      </c>
      <c r="AD12" s="79">
        <f>AD11+AD10</f>
        <v>0</v>
      </c>
      <c r="AE12" s="77">
        <f>SUM(AA12:AD12)</f>
        <v>0</v>
      </c>
      <c r="AF12" s="79">
        <f>AF11+AF10</f>
        <v>0</v>
      </c>
      <c r="AG12" s="79">
        <f>AG11+AG10</f>
        <v>0</v>
      </c>
      <c r="AH12" s="79">
        <f>AH11+AH10</f>
        <v>0</v>
      </c>
      <c r="AI12" s="79">
        <f>AI11+AI10</f>
        <v>0</v>
      </c>
      <c r="AJ12" s="79">
        <f>AJ11+AJ10</f>
        <v>0</v>
      </c>
      <c r="AK12" s="77">
        <f>SUM(AF12:AJ12)</f>
        <v>0</v>
      </c>
      <c r="AL12" s="80">
        <f>AK12+AE12+Z12</f>
        <v>0</v>
      </c>
      <c r="AN12" s="46">
        <f t="shared" si="0"/>
        <v>0</v>
      </c>
      <c r="AO12" s="46">
        <f t="shared" si="1"/>
        <v>0</v>
      </c>
    </row>
    <row r="13" spans="1:41" s="45" customFormat="1" ht="16" thickBot="1" x14ac:dyDescent="0.35">
      <c r="A13" s="152"/>
      <c r="B13" s="1" t="s">
        <v>8</v>
      </c>
      <c r="C13" s="81">
        <v>1056</v>
      </c>
      <c r="D13" s="120">
        <v>7763</v>
      </c>
      <c r="E13" s="79">
        <f>E12-E9</f>
        <v>0</v>
      </c>
      <c r="F13" s="79">
        <f>E13+F12-F9</f>
        <v>0</v>
      </c>
      <c r="G13" s="79">
        <f>F13+G12-G9</f>
        <v>0</v>
      </c>
      <c r="H13" s="79">
        <f>F13+H12-H9</f>
        <v>0</v>
      </c>
      <c r="I13" s="77">
        <f>I12-I9</f>
        <v>0</v>
      </c>
      <c r="J13" s="79">
        <f>I13+J12-J9</f>
        <v>0</v>
      </c>
      <c r="K13" s="79">
        <f>J13+K12-K9</f>
        <v>1052</v>
      </c>
      <c r="L13" s="79">
        <f>K13+L12-L9</f>
        <v>1052</v>
      </c>
      <c r="M13" s="79">
        <f>L13+M12-M9</f>
        <v>1052</v>
      </c>
      <c r="N13" s="77">
        <f>I13+N12-N9</f>
        <v>1052</v>
      </c>
      <c r="O13" s="79">
        <f>N13+O12-O9</f>
        <v>1052</v>
      </c>
      <c r="P13" s="79">
        <f>O13+P12-P9</f>
        <v>1052</v>
      </c>
      <c r="Q13" s="79">
        <f>P13+Q12-Q9</f>
        <v>1052</v>
      </c>
      <c r="R13" s="79">
        <f t="shared" ref="R13:S13" si="8">Q13+R12-R9</f>
        <v>1052</v>
      </c>
      <c r="S13" s="79">
        <f t="shared" si="8"/>
        <v>1052</v>
      </c>
      <c r="T13" s="77">
        <f>N13+T12-T9</f>
        <v>1052</v>
      </c>
      <c r="U13" s="80">
        <f>U12-U9</f>
        <v>1052</v>
      </c>
      <c r="V13" s="79">
        <f>U13+V12-V9</f>
        <v>1052</v>
      </c>
      <c r="W13" s="79">
        <f>V13+W12-W9</f>
        <v>1052</v>
      </c>
      <c r="X13" s="79">
        <f>W13+X12-X9</f>
        <v>1052</v>
      </c>
      <c r="Y13" s="79">
        <f>W13+Y12-Y9</f>
        <v>1052</v>
      </c>
      <c r="Z13" s="77">
        <f>T13+Z12-Z9</f>
        <v>1052</v>
      </c>
      <c r="AA13" s="79">
        <f>Z13+AA12-AA9</f>
        <v>1052</v>
      </c>
      <c r="AB13" s="79">
        <f>AA13+AB12-AB9</f>
        <v>1052</v>
      </c>
      <c r="AC13" s="79">
        <f>AB13+AC12-AC9</f>
        <v>1052</v>
      </c>
      <c r="AD13" s="79">
        <f>AC13+AD12-AD9</f>
        <v>1052</v>
      </c>
      <c r="AE13" s="77">
        <f>Z13+AE12-AE9</f>
        <v>1052</v>
      </c>
      <c r="AF13" s="79">
        <f>AE13+AF12-AF9</f>
        <v>1052</v>
      </c>
      <c r="AG13" s="79">
        <f>AF13+AG12-AG9</f>
        <v>1052</v>
      </c>
      <c r="AH13" s="79">
        <f>AG13+AH12-AH9</f>
        <v>1052</v>
      </c>
      <c r="AI13" s="79">
        <f t="shared" ref="AI13:AJ13" si="9">AH13+AI12-AI9</f>
        <v>1052</v>
      </c>
      <c r="AJ13" s="79">
        <f t="shared" si="9"/>
        <v>1052</v>
      </c>
      <c r="AK13" s="77">
        <f>AE13+AK12-AK9</f>
        <v>1052</v>
      </c>
      <c r="AL13" s="80">
        <f>T13+AL12-AL9</f>
        <v>1052</v>
      </c>
      <c r="AN13" s="46">
        <f t="shared" si="0"/>
        <v>0</v>
      </c>
      <c r="AO13" s="46">
        <f t="shared" si="1"/>
        <v>0</v>
      </c>
    </row>
    <row r="14" spans="1:41" s="45" customFormat="1" ht="16" thickBot="1" x14ac:dyDescent="0.35">
      <c r="A14" s="66"/>
      <c r="B14" s="1" t="s">
        <v>9</v>
      </c>
      <c r="C14" s="77"/>
      <c r="D14" s="77"/>
      <c r="E14" s="82" t="e">
        <f>E13/(SUM(F9+H9+#REF!+G9)/20)*1000</f>
        <v>#REF!</v>
      </c>
      <c r="F14" s="82" t="e">
        <f>F13/(SUM(G9+#REF!+J9+H9)/20)*1000</f>
        <v>#REF!</v>
      </c>
      <c r="G14" s="82" t="e">
        <f>G13/(SUM(H9+K9+J9+#REF!)/20)*1000</f>
        <v>#REF!</v>
      </c>
      <c r="H14" s="82" t="e">
        <f>H13/(SUM(#REF!+J9+K9+L9)/20)*1000</f>
        <v>#REF!</v>
      </c>
      <c r="I14" s="83"/>
      <c r="J14" s="82">
        <f>J13/(SUM(K9+L9+M9+O9)/20)*1000</f>
        <v>0</v>
      </c>
      <c r="K14" s="82" t="e">
        <f>K13/(SUM(L9+M9+O9+P9)/20)*1000</f>
        <v>#DIV/0!</v>
      </c>
      <c r="L14" s="82" t="e">
        <f>L13/(SUM(M9+O9+P9+Q9)/20)*1000</f>
        <v>#DIV/0!</v>
      </c>
      <c r="M14" s="82" t="e">
        <f>M13/(SUM(O9+P9+Q9+R9)/20)*1000</f>
        <v>#DIV/0!</v>
      </c>
      <c r="N14" s="83"/>
      <c r="O14" s="82" t="e">
        <f>O13/(SUM(P9+Q9+R9+S9)/20)*1000</f>
        <v>#DIV/0!</v>
      </c>
      <c r="P14" s="82" t="e">
        <f>P13/(SUM(Q9+R9+#REF!+S9)/20)*1000</f>
        <v>#REF!</v>
      </c>
      <c r="Q14" s="82" t="e">
        <f>Q13/(SUM(R9+S9+#REF!+#REF!)/20)*1000</f>
        <v>#REF!</v>
      </c>
      <c r="R14" s="82" t="e">
        <f>R13/(SUM(S9+#REF!+#REF!+#REF!)/20)*1000</f>
        <v>#REF!</v>
      </c>
      <c r="S14" s="82" t="e">
        <f>S13/(SUM(#REF!+#REF!+#REF!+#REF!)/20)*1000</f>
        <v>#REF!</v>
      </c>
      <c r="T14" s="83"/>
      <c r="U14" s="84"/>
      <c r="V14" s="82" t="e">
        <f>V13/(SUM(W9+Y9+#REF!+X9)/20)*1000</f>
        <v>#REF!</v>
      </c>
      <c r="W14" s="82" t="e">
        <f>W13/(SUM(X9+#REF!+AA9+Y9)/20)*1000</f>
        <v>#REF!</v>
      </c>
      <c r="X14" s="82" t="e">
        <f>X13/(SUM(Y9+AB9+AA9+#REF!)/20)*1000</f>
        <v>#REF!</v>
      </c>
      <c r="Y14" s="82" t="e">
        <f>Y13/(SUM(#REF!+AA9+AB9+AC9)/20)*1000</f>
        <v>#REF!</v>
      </c>
      <c r="Z14" s="83"/>
      <c r="AA14" s="82" t="e">
        <f>AA13/(SUM(AB9+AC9+AD9+AF9)/20)*1000</f>
        <v>#DIV/0!</v>
      </c>
      <c r="AB14" s="82" t="e">
        <f>AB13/(SUM(AC9+AD9+AF9+AG9)/20)*1000</f>
        <v>#DIV/0!</v>
      </c>
      <c r="AC14" s="82" t="e">
        <f>AC13/(SUM(AD9+AF9+AG9+AH9)/20)*1000</f>
        <v>#DIV/0!</v>
      </c>
      <c r="AD14" s="82" t="e">
        <f>AD13/(SUM(AF9+AG9+AH9+AI9)/20)*1000</f>
        <v>#DIV/0!</v>
      </c>
      <c r="AE14" s="83"/>
      <c r="AF14" s="82" t="e">
        <f>AF13/(SUM(AG9+AH9+AI9+AJ9)/20)*1000</f>
        <v>#DIV/0!</v>
      </c>
      <c r="AG14" s="82" t="e">
        <f>AG13/(SUM(AH9+AI9+#REF!+AJ9)/20)*1000</f>
        <v>#REF!</v>
      </c>
      <c r="AH14" s="82" t="e">
        <f>AH13/(SUM(AI9+AJ9+#REF!+#REF!)/20)*1000</f>
        <v>#REF!</v>
      </c>
      <c r="AI14" s="82" t="e">
        <f>AI13/(SUM(AJ9+#REF!+#REF!+#REF!)/20)*1000</f>
        <v>#REF!</v>
      </c>
      <c r="AJ14" s="82" t="e">
        <f>AJ13/(SUM(#REF!+#REF!+#REF!+#REF!)/20)*1000</f>
        <v>#REF!</v>
      </c>
      <c r="AK14" s="83"/>
      <c r="AL14" s="84"/>
      <c r="AN14" s="46">
        <f t="shared" si="0"/>
        <v>0</v>
      </c>
      <c r="AO14" s="46">
        <f t="shared" si="1"/>
        <v>0</v>
      </c>
    </row>
    <row r="15" spans="1:41" s="45" customFormat="1" ht="16" thickBot="1" x14ac:dyDescent="0.35">
      <c r="A15" s="152" t="s">
        <v>95</v>
      </c>
      <c r="B15" s="1" t="s">
        <v>5</v>
      </c>
      <c r="C15" s="77"/>
      <c r="D15" s="77"/>
      <c r="E15" s="77"/>
      <c r="F15" s="78"/>
      <c r="G15" s="78"/>
      <c r="H15" s="78"/>
      <c r="I15" s="77">
        <f>SUM(E15:H15)</f>
        <v>0</v>
      </c>
      <c r="J15" s="78"/>
      <c r="K15" s="79">
        <v>6444</v>
      </c>
      <c r="L15" s="78">
        <v>2012</v>
      </c>
      <c r="M15" s="79">
        <v>1783</v>
      </c>
      <c r="N15" s="77">
        <f>SUM(J15:M15)</f>
        <v>10239</v>
      </c>
      <c r="O15" s="79">
        <v>2832</v>
      </c>
      <c r="P15" s="78">
        <v>1083</v>
      </c>
      <c r="Q15" s="78">
        <v>1330</v>
      </c>
      <c r="R15" s="78">
        <v>1124</v>
      </c>
      <c r="S15" s="78">
        <v>1123</v>
      </c>
      <c r="T15" s="77">
        <f>SUM(O15:S15)</f>
        <v>7492</v>
      </c>
      <c r="U15" s="80">
        <f>T15+N15+I15+D19</f>
        <v>17731</v>
      </c>
      <c r="V15" s="77">
        <v>977</v>
      </c>
      <c r="W15" s="78">
        <v>1801</v>
      </c>
      <c r="X15" s="78">
        <v>1684</v>
      </c>
      <c r="Y15" s="78">
        <v>1375</v>
      </c>
      <c r="Z15" s="77">
        <f>SUM(V15:Y15)</f>
        <v>5837</v>
      </c>
      <c r="AA15" s="78">
        <v>1771</v>
      </c>
      <c r="AB15" s="79">
        <v>32</v>
      </c>
      <c r="AC15" s="78">
        <v>47</v>
      </c>
      <c r="AD15" s="79">
        <v>47</v>
      </c>
      <c r="AE15" s="77">
        <f>SUM(AA15:AD15)</f>
        <v>1897</v>
      </c>
      <c r="AF15" s="79">
        <v>59</v>
      </c>
      <c r="AG15" s="78">
        <v>0</v>
      </c>
      <c r="AH15" s="78">
        <v>0</v>
      </c>
      <c r="AI15" s="78">
        <v>0</v>
      </c>
      <c r="AJ15" s="78">
        <v>0</v>
      </c>
      <c r="AK15" s="77">
        <f>SUM(AF15:AJ15)</f>
        <v>59</v>
      </c>
      <c r="AL15" s="80">
        <f>AK15+AE15+Z15</f>
        <v>7793</v>
      </c>
      <c r="AM15" s="45">
        <v>16</v>
      </c>
      <c r="AN15" s="46">
        <f t="shared" si="0"/>
        <v>283696</v>
      </c>
      <c r="AO15" s="46">
        <f t="shared" si="1"/>
        <v>124688</v>
      </c>
    </row>
    <row r="16" spans="1:41" s="45" customFormat="1" ht="16" thickBot="1" x14ac:dyDescent="0.35">
      <c r="A16" s="152"/>
      <c r="B16" s="1" t="s">
        <v>6</v>
      </c>
      <c r="C16" s="77"/>
      <c r="D16" s="77"/>
      <c r="E16" s="77"/>
      <c r="F16" s="79"/>
      <c r="G16" s="78"/>
      <c r="H16" s="79"/>
      <c r="I16" s="77"/>
      <c r="J16" s="79"/>
      <c r="K16" s="79">
        <v>0</v>
      </c>
      <c r="L16" s="79">
        <v>0</v>
      </c>
      <c r="M16" s="79">
        <v>0</v>
      </c>
      <c r="N16" s="77"/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7"/>
      <c r="U16" s="80"/>
      <c r="V16" s="77">
        <v>0</v>
      </c>
      <c r="W16" s="79">
        <v>0</v>
      </c>
      <c r="X16" s="78">
        <v>0</v>
      </c>
      <c r="Y16" s="79">
        <v>0</v>
      </c>
      <c r="Z16" s="77"/>
      <c r="AA16" s="79">
        <v>0</v>
      </c>
      <c r="AB16" s="79">
        <v>0</v>
      </c>
      <c r="AC16" s="79">
        <v>0</v>
      </c>
      <c r="AD16" s="79">
        <v>0</v>
      </c>
      <c r="AE16" s="77"/>
      <c r="AF16" s="79">
        <v>0</v>
      </c>
      <c r="AG16" s="79">
        <v>0</v>
      </c>
      <c r="AH16" s="79">
        <v>0</v>
      </c>
      <c r="AI16" s="79">
        <v>0</v>
      </c>
      <c r="AJ16" s="79">
        <v>0</v>
      </c>
      <c r="AK16" s="77"/>
      <c r="AL16" s="80"/>
      <c r="AN16" s="46">
        <f t="shared" si="0"/>
        <v>0</v>
      </c>
      <c r="AO16" s="46">
        <f t="shared" si="1"/>
        <v>0</v>
      </c>
    </row>
    <row r="17" spans="1:41" s="45" customFormat="1" ht="16" thickBot="1" x14ac:dyDescent="0.35">
      <c r="A17" s="152"/>
      <c r="B17" s="1" t="s">
        <v>10</v>
      </c>
      <c r="C17" s="77">
        <v>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80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80"/>
      <c r="AN17" s="46">
        <f t="shared" si="0"/>
        <v>0</v>
      </c>
      <c r="AO17" s="46">
        <f t="shared" si="1"/>
        <v>0</v>
      </c>
    </row>
    <row r="18" spans="1:41" s="45" customFormat="1" ht="16" thickBot="1" x14ac:dyDescent="0.35">
      <c r="A18" s="152"/>
      <c r="B18" s="1" t="s">
        <v>7</v>
      </c>
      <c r="C18" s="77"/>
      <c r="D18" s="77"/>
      <c r="E18" s="79">
        <f>E17+E16</f>
        <v>0</v>
      </c>
      <c r="F18" s="79">
        <f>F17+F16</f>
        <v>0</v>
      </c>
      <c r="G18" s="79">
        <f t="shared" ref="G18" si="10">G17+G16</f>
        <v>0</v>
      </c>
      <c r="H18" s="79">
        <f>H17+H16</f>
        <v>0</v>
      </c>
      <c r="I18" s="77">
        <f>SUM(E18:H18)</f>
        <v>0</v>
      </c>
      <c r="J18" s="79">
        <f>J17+J16</f>
        <v>0</v>
      </c>
      <c r="K18" s="79">
        <f>K17+K16</f>
        <v>0</v>
      </c>
      <c r="L18" s="79">
        <f>L17+L16</f>
        <v>0</v>
      </c>
      <c r="M18" s="79">
        <f>M17+M16</f>
        <v>0</v>
      </c>
      <c r="N18" s="77">
        <f>SUM(J18:M18)</f>
        <v>0</v>
      </c>
      <c r="O18" s="79">
        <f>O17+O16</f>
        <v>0</v>
      </c>
      <c r="P18" s="79">
        <f>P17+P16</f>
        <v>0</v>
      </c>
      <c r="Q18" s="79">
        <f>Q17+Q16</f>
        <v>0</v>
      </c>
      <c r="R18" s="79">
        <f>R17+R16</f>
        <v>0</v>
      </c>
      <c r="S18" s="79">
        <f>S17+S16</f>
        <v>0</v>
      </c>
      <c r="T18" s="77">
        <f>SUM(O18:S18)</f>
        <v>0</v>
      </c>
      <c r="U18" s="80">
        <f>T18+N18+I18+D19</f>
        <v>0</v>
      </c>
      <c r="V18" s="79">
        <f>V17+V16</f>
        <v>0</v>
      </c>
      <c r="W18" s="79">
        <f>W17+W16</f>
        <v>0</v>
      </c>
      <c r="X18" s="79">
        <f t="shared" ref="X18" si="11">X17+X16</f>
        <v>0</v>
      </c>
      <c r="Y18" s="79">
        <f>Y17+Y16</f>
        <v>0</v>
      </c>
      <c r="Z18" s="77">
        <f>SUM(V18:Y18)</f>
        <v>0</v>
      </c>
      <c r="AA18" s="79">
        <f>AA17+AA16</f>
        <v>0</v>
      </c>
      <c r="AB18" s="79">
        <f>AB17+AB16</f>
        <v>0</v>
      </c>
      <c r="AC18" s="79">
        <f>AC17+AC16</f>
        <v>0</v>
      </c>
      <c r="AD18" s="79">
        <f>AD17+AD16</f>
        <v>0</v>
      </c>
      <c r="AE18" s="77">
        <f>SUM(AA18:AD18)</f>
        <v>0</v>
      </c>
      <c r="AF18" s="79">
        <f>AF17+AF16</f>
        <v>0</v>
      </c>
      <c r="AG18" s="79">
        <f>AG17+AG16</f>
        <v>0</v>
      </c>
      <c r="AH18" s="79">
        <f>AH17+AH16</f>
        <v>0</v>
      </c>
      <c r="AI18" s="79">
        <f>AI17+AI16</f>
        <v>0</v>
      </c>
      <c r="AJ18" s="79">
        <f>AJ17+AJ16</f>
        <v>0</v>
      </c>
      <c r="AK18" s="77">
        <f>SUM(AF18:AJ18)</f>
        <v>0</v>
      </c>
      <c r="AL18" s="80">
        <f>AK18+AE18+Z18</f>
        <v>0</v>
      </c>
      <c r="AN18" s="46">
        <f t="shared" si="0"/>
        <v>0</v>
      </c>
      <c r="AO18" s="46">
        <f t="shared" si="1"/>
        <v>0</v>
      </c>
    </row>
    <row r="19" spans="1:41" s="45" customFormat="1" ht="16" thickBot="1" x14ac:dyDescent="0.35">
      <c r="A19" s="152"/>
      <c r="B19" s="1" t="s">
        <v>8</v>
      </c>
      <c r="C19" s="81">
        <v>0</v>
      </c>
      <c r="D19" s="77">
        <v>0</v>
      </c>
      <c r="E19" s="79">
        <f>E18-E15</f>
        <v>0</v>
      </c>
      <c r="F19" s="79">
        <f>E19+F18-F15</f>
        <v>0</v>
      </c>
      <c r="G19" s="79">
        <f>F19+G18-G15</f>
        <v>0</v>
      </c>
      <c r="H19" s="79">
        <f>F19+H18-H15</f>
        <v>0</v>
      </c>
      <c r="I19" s="77">
        <f>I18-I15</f>
        <v>0</v>
      </c>
      <c r="J19" s="79">
        <f>I19+J18-J15</f>
        <v>0</v>
      </c>
      <c r="K19" s="79">
        <f>J19+K18-K15</f>
        <v>-6444</v>
      </c>
      <c r="L19" s="79">
        <f>K19+L18-L15</f>
        <v>-8456</v>
      </c>
      <c r="M19" s="79">
        <f>L19+M18-M15</f>
        <v>-10239</v>
      </c>
      <c r="N19" s="77">
        <f>I19+N18-N15</f>
        <v>-10239</v>
      </c>
      <c r="O19" s="79">
        <f>N19+O18-O15</f>
        <v>-13071</v>
      </c>
      <c r="P19" s="79">
        <f>O19+P18-P15</f>
        <v>-14154</v>
      </c>
      <c r="Q19" s="79">
        <f>P19+Q18-Q15</f>
        <v>-15484</v>
      </c>
      <c r="R19" s="79">
        <f t="shared" ref="R19:S19" si="12">Q19+R18-R15</f>
        <v>-16608</v>
      </c>
      <c r="S19" s="79">
        <f t="shared" si="12"/>
        <v>-17731</v>
      </c>
      <c r="T19" s="77">
        <f>N19+T18-T15</f>
        <v>-17731</v>
      </c>
      <c r="U19" s="80">
        <f>U18-U15</f>
        <v>-17731</v>
      </c>
      <c r="V19" s="79">
        <f>U19+V18-V15</f>
        <v>-18708</v>
      </c>
      <c r="W19" s="79">
        <f>V19+W18-W15</f>
        <v>-20509</v>
      </c>
      <c r="X19" s="79">
        <f>W19+X18-X15</f>
        <v>-22193</v>
      </c>
      <c r="Y19" s="79">
        <f>W19+Y18-Y15</f>
        <v>-21884</v>
      </c>
      <c r="Z19" s="77">
        <f>T19+Z18-Z15</f>
        <v>-23568</v>
      </c>
      <c r="AA19" s="79">
        <f>Z19+AA18-AA15</f>
        <v>-25339</v>
      </c>
      <c r="AB19" s="79">
        <f>AA19+AB18-AB15</f>
        <v>-25371</v>
      </c>
      <c r="AC19" s="79">
        <f>AB19+AC18-AC15</f>
        <v>-25418</v>
      </c>
      <c r="AD19" s="79">
        <f>AC19+AD18-AD15</f>
        <v>-25465</v>
      </c>
      <c r="AE19" s="77">
        <f>Z19+AE18-AE15</f>
        <v>-25465</v>
      </c>
      <c r="AF19" s="79">
        <f>AE19+AF18-AF15</f>
        <v>-25524</v>
      </c>
      <c r="AG19" s="79">
        <f>AF19+AG18-AG15</f>
        <v>-25524</v>
      </c>
      <c r="AH19" s="79">
        <f>AG19+AH18-AH15</f>
        <v>-25524</v>
      </c>
      <c r="AI19" s="79">
        <f t="shared" ref="AI19:AJ19" si="13">AH19+AI18-AI15</f>
        <v>-25524</v>
      </c>
      <c r="AJ19" s="79">
        <f t="shared" si="13"/>
        <v>-25524</v>
      </c>
      <c r="AK19" s="77">
        <f>AE19+AK18-AK15</f>
        <v>-25524</v>
      </c>
      <c r="AL19" s="80">
        <f>T19+AL18-AL15</f>
        <v>-25524</v>
      </c>
      <c r="AN19" s="46">
        <f t="shared" si="0"/>
        <v>0</v>
      </c>
      <c r="AO19" s="46">
        <f t="shared" si="1"/>
        <v>0</v>
      </c>
    </row>
    <row r="20" spans="1:41" s="45" customFormat="1" ht="16" thickBot="1" x14ac:dyDescent="0.35">
      <c r="A20" s="67"/>
      <c r="B20" s="1" t="s">
        <v>9</v>
      </c>
      <c r="C20" s="77"/>
      <c r="D20" s="77"/>
      <c r="E20" s="82" t="e">
        <f>E19/(SUM(F15+H15+#REF!+G15)/20)*1000</f>
        <v>#REF!</v>
      </c>
      <c r="F20" s="82" t="e">
        <f>F19/(SUM(G15+#REF!+J15+H15)/20)*1000</f>
        <v>#REF!</v>
      </c>
      <c r="G20" s="82" t="e">
        <f>G19/(SUM(H15+K15+J15+#REF!)/20)*1000</f>
        <v>#REF!</v>
      </c>
      <c r="H20" s="82" t="e">
        <f>H19/(SUM(#REF!+J15+K15+L15)/20)*1000</f>
        <v>#REF!</v>
      </c>
      <c r="I20" s="83"/>
      <c r="J20" s="82">
        <f>J19/(SUM(K15+L15+M15+O15)/20)*1000</f>
        <v>0</v>
      </c>
      <c r="K20" s="82">
        <f>K19/(SUM(L15+M15+O15+P15)/20)*1000</f>
        <v>-16715.953307392996</v>
      </c>
      <c r="L20" s="82">
        <f>L19/(SUM(M15+O15+P15+Q15)/20)*1000</f>
        <v>-24063.745019920319</v>
      </c>
      <c r="M20" s="82">
        <f>M19/(SUM(O15+P15+Q15+R15)/20)*1000</f>
        <v>-32152.614225153087</v>
      </c>
      <c r="N20" s="83"/>
      <c r="O20" s="82">
        <f>O19/(SUM(P15+Q15+R15+S15)/20)*1000</f>
        <v>-56098.712446351936</v>
      </c>
      <c r="P20" s="82" t="e">
        <f>P19/(SUM(Q15+R15+#REF!+S15)/20)*1000</f>
        <v>#REF!</v>
      </c>
      <c r="Q20" s="82" t="e">
        <f>Q19/(SUM(R15+S15+#REF!+#REF!)/20)*1000</f>
        <v>#REF!</v>
      </c>
      <c r="R20" s="82" t="e">
        <f>R19/(SUM(S15+#REF!+#REF!+#REF!)/20)*1000</f>
        <v>#REF!</v>
      </c>
      <c r="S20" s="82" t="e">
        <f>S19/(SUM(#REF!+#REF!+#REF!+#REF!)/20)*1000</f>
        <v>#REF!</v>
      </c>
      <c r="T20" s="83"/>
      <c r="U20" s="84"/>
      <c r="V20" s="82" t="e">
        <f>V19/(SUM(W15+Y15+#REF!+X15)/20)*1000</f>
        <v>#REF!</v>
      </c>
      <c r="W20" s="82" t="e">
        <f>W19/(SUM(X15+#REF!+AA15+Y15)/20)*1000</f>
        <v>#REF!</v>
      </c>
      <c r="X20" s="82" t="e">
        <f>X19/(SUM(Y15+AB15+AA15+#REF!)/20)*1000</f>
        <v>#REF!</v>
      </c>
      <c r="Y20" s="82" t="e">
        <f>Y19/(SUM(#REF!+AA15+AB15+AC15)/20)*1000</f>
        <v>#REF!</v>
      </c>
      <c r="Z20" s="83"/>
      <c r="AA20" s="82">
        <f>AA19/(SUM(AB15+AC15+AD15+AF15)/20)*1000</f>
        <v>-2739351.351351351</v>
      </c>
      <c r="AB20" s="82">
        <f>AB19/(SUM(AC15+AD15+AF15+AG15)/20)*1000</f>
        <v>-3316470.588235294</v>
      </c>
      <c r="AC20" s="82">
        <f>AC19/(SUM(AD15+AF15+AG15+AH15)/20)*1000</f>
        <v>-4795849.0566037735</v>
      </c>
      <c r="AD20" s="82">
        <f>AD19/(SUM(AF15+AG15+AH15+AI15)/20)*1000</f>
        <v>-8632203.3898305073</v>
      </c>
      <c r="AE20" s="83"/>
      <c r="AF20" s="82" t="e">
        <f>AF19/(SUM(AG15+AH15+AI15+AJ15)/20)*1000</f>
        <v>#DIV/0!</v>
      </c>
      <c r="AG20" s="82" t="e">
        <f>AG19/(SUM(AH15+AI15+#REF!+AJ15)/20)*1000</f>
        <v>#REF!</v>
      </c>
      <c r="AH20" s="82" t="e">
        <f>AH19/(SUM(AI15+AJ15+#REF!+#REF!)/20)*1000</f>
        <v>#REF!</v>
      </c>
      <c r="AI20" s="82" t="e">
        <f>AI19/(SUM(AJ15+#REF!+#REF!+#REF!)/20)*1000</f>
        <v>#REF!</v>
      </c>
      <c r="AJ20" s="82" t="e">
        <f>AJ19/(SUM(#REF!+#REF!+#REF!+#REF!)/20)*1000</f>
        <v>#REF!</v>
      </c>
      <c r="AK20" s="83"/>
      <c r="AL20" s="84"/>
      <c r="AN20" s="46">
        <f t="shared" si="0"/>
        <v>0</v>
      </c>
      <c r="AO20" s="46">
        <f t="shared" si="1"/>
        <v>0</v>
      </c>
    </row>
    <row r="21" spans="1:41" s="45" customFormat="1" ht="12.75" customHeight="1" thickBot="1" x14ac:dyDescent="0.35">
      <c r="A21" s="154" t="s">
        <v>62</v>
      </c>
      <c r="B21" s="1" t="s">
        <v>5</v>
      </c>
      <c r="C21" s="77"/>
      <c r="D21" s="77"/>
      <c r="E21" s="77"/>
      <c r="F21" s="78">
        <v>33571</v>
      </c>
      <c r="G21" s="78">
        <v>16189</v>
      </c>
      <c r="H21" s="78">
        <v>10240</v>
      </c>
      <c r="I21" s="77">
        <f>SUM(E21:H21)</f>
        <v>60000</v>
      </c>
      <c r="J21" s="78"/>
      <c r="K21" s="79">
        <v>-4502</v>
      </c>
      <c r="L21" s="79">
        <v>8287</v>
      </c>
      <c r="M21" s="79">
        <v>5821</v>
      </c>
      <c r="N21" s="77">
        <f>SUM(J21:M21)</f>
        <v>9606</v>
      </c>
      <c r="O21" s="79">
        <v>7992</v>
      </c>
      <c r="P21" s="78">
        <v>4606</v>
      </c>
      <c r="Q21" s="78">
        <v>5180</v>
      </c>
      <c r="R21" s="78">
        <v>4364</v>
      </c>
      <c r="S21" s="78">
        <v>3741</v>
      </c>
      <c r="T21" s="77">
        <f>SUM(O21:S21)</f>
        <v>25883</v>
      </c>
      <c r="U21" s="80">
        <f>T21+N21+I21+D25</f>
        <v>172549</v>
      </c>
      <c r="V21" s="77">
        <v>3251</v>
      </c>
      <c r="W21" s="78">
        <v>5409</v>
      </c>
      <c r="X21" s="78">
        <v>5356</v>
      </c>
      <c r="Y21" s="78">
        <v>3428</v>
      </c>
      <c r="Z21" s="77">
        <f>SUM(V21:Y21)</f>
        <v>17444</v>
      </c>
      <c r="AA21" s="78">
        <v>4415</v>
      </c>
      <c r="AB21" s="79">
        <v>114</v>
      </c>
      <c r="AC21" s="79">
        <v>154</v>
      </c>
      <c r="AD21" s="79">
        <v>118</v>
      </c>
      <c r="AE21" s="77">
        <f>SUM(AA21:AD21)</f>
        <v>4801</v>
      </c>
      <c r="AF21" s="79">
        <v>150</v>
      </c>
      <c r="AG21" s="78">
        <v>0</v>
      </c>
      <c r="AH21" s="78">
        <v>0</v>
      </c>
      <c r="AI21" s="78">
        <v>0</v>
      </c>
      <c r="AJ21" s="78">
        <v>0</v>
      </c>
      <c r="AK21" s="77">
        <f>SUM(AF21:AJ21)</f>
        <v>150</v>
      </c>
      <c r="AL21" s="80">
        <f>AK21+AE21+Z21</f>
        <v>22395</v>
      </c>
      <c r="AM21" s="45">
        <v>16</v>
      </c>
      <c r="AN21" s="46">
        <f t="shared" si="0"/>
        <v>2760784</v>
      </c>
      <c r="AO21" s="46">
        <f t="shared" si="1"/>
        <v>358320</v>
      </c>
    </row>
    <row r="22" spans="1:41" s="45" customFormat="1" ht="16" thickBot="1" x14ac:dyDescent="0.35">
      <c r="A22" s="154"/>
      <c r="B22" s="1" t="s">
        <v>6</v>
      </c>
      <c r="C22" s="77"/>
      <c r="D22" s="77"/>
      <c r="E22" s="77"/>
      <c r="F22" s="79">
        <v>33571</v>
      </c>
      <c r="G22" s="79">
        <v>16189</v>
      </c>
      <c r="H22" s="78">
        <v>10240</v>
      </c>
      <c r="I22" s="77"/>
      <c r="J22" s="79"/>
      <c r="K22" s="79">
        <v>10000</v>
      </c>
      <c r="L22" s="79">
        <v>0</v>
      </c>
      <c r="M22" s="79">
        <v>20000</v>
      </c>
      <c r="N22" s="77"/>
      <c r="O22" s="79">
        <v>0</v>
      </c>
      <c r="P22" s="78">
        <v>0</v>
      </c>
      <c r="Q22" s="79">
        <v>0</v>
      </c>
      <c r="R22" s="79">
        <v>30000</v>
      </c>
      <c r="S22" s="79">
        <v>10000</v>
      </c>
      <c r="T22" s="77"/>
      <c r="U22" s="80"/>
      <c r="V22" s="77">
        <v>10000</v>
      </c>
      <c r="W22" s="79">
        <v>0</v>
      </c>
      <c r="X22" s="79">
        <v>0</v>
      </c>
      <c r="Y22" s="78">
        <v>0</v>
      </c>
      <c r="Z22" s="77"/>
      <c r="AA22" s="79">
        <v>0</v>
      </c>
      <c r="AB22" s="79">
        <v>0</v>
      </c>
      <c r="AC22" s="79">
        <v>0</v>
      </c>
      <c r="AD22" s="79">
        <v>0</v>
      </c>
      <c r="AE22" s="77"/>
      <c r="AF22" s="79">
        <v>0</v>
      </c>
      <c r="AG22" s="78">
        <v>0</v>
      </c>
      <c r="AH22" s="79">
        <v>0</v>
      </c>
      <c r="AI22" s="79">
        <v>0</v>
      </c>
      <c r="AJ22" s="79">
        <v>0</v>
      </c>
      <c r="AK22" s="77"/>
      <c r="AL22" s="80"/>
      <c r="AN22" s="46">
        <f t="shared" si="0"/>
        <v>0</v>
      </c>
      <c r="AO22" s="46">
        <f t="shared" si="1"/>
        <v>0</v>
      </c>
    </row>
    <row r="23" spans="1:41" s="45" customFormat="1" ht="16" thickBot="1" x14ac:dyDescent="0.35">
      <c r="A23" s="154"/>
      <c r="B23" s="1" t="s">
        <v>10</v>
      </c>
      <c r="C23" s="77">
        <v>5120</v>
      </c>
      <c r="D23" s="77"/>
      <c r="E23" s="77"/>
      <c r="F23" s="77"/>
      <c r="G23" s="77"/>
      <c r="H23" s="77"/>
      <c r="I23" s="77"/>
      <c r="J23" s="77"/>
      <c r="K23" s="77">
        <v>5120</v>
      </c>
      <c r="L23" s="77"/>
      <c r="M23" s="77"/>
      <c r="N23" s="77"/>
      <c r="O23" s="77"/>
      <c r="P23" s="77"/>
      <c r="Q23" s="77"/>
      <c r="R23" s="77"/>
      <c r="S23" s="77"/>
      <c r="T23" s="77"/>
      <c r="U23" s="80"/>
      <c r="V23" s="77"/>
      <c r="W23" s="77"/>
      <c r="X23" s="77"/>
      <c r="Y23" s="77">
        <v>10240</v>
      </c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80"/>
      <c r="AN23" s="46">
        <f t="shared" si="0"/>
        <v>0</v>
      </c>
      <c r="AO23" s="46">
        <f t="shared" si="1"/>
        <v>0</v>
      </c>
    </row>
    <row r="24" spans="1:41" s="45" customFormat="1" ht="16" thickBot="1" x14ac:dyDescent="0.35">
      <c r="A24" s="154"/>
      <c r="B24" s="1" t="s">
        <v>7</v>
      </c>
      <c r="C24" s="77"/>
      <c r="D24" s="77"/>
      <c r="E24" s="79">
        <f>E23+E22</f>
        <v>0</v>
      </c>
      <c r="F24" s="79">
        <f>F23+F22</f>
        <v>33571</v>
      </c>
      <c r="G24" s="79">
        <f t="shared" ref="G24" si="14">G23+G22</f>
        <v>16189</v>
      </c>
      <c r="H24" s="79">
        <f>H23+H22</f>
        <v>10240</v>
      </c>
      <c r="I24" s="77">
        <f>SUM(E24:H24)</f>
        <v>60000</v>
      </c>
      <c r="J24" s="79">
        <f>J23+J22</f>
        <v>0</v>
      </c>
      <c r="K24" s="79">
        <f>K23+K22</f>
        <v>15120</v>
      </c>
      <c r="L24" s="79">
        <f>L23+L22</f>
        <v>0</v>
      </c>
      <c r="M24" s="79">
        <f>M23+M22</f>
        <v>20000</v>
      </c>
      <c r="N24" s="77">
        <f>SUM(J24:M24)</f>
        <v>35120</v>
      </c>
      <c r="O24" s="79">
        <f>O23+O22</f>
        <v>0</v>
      </c>
      <c r="P24" s="79">
        <f>P23+P22</f>
        <v>0</v>
      </c>
      <c r="Q24" s="79">
        <f>Q23+Q22</f>
        <v>0</v>
      </c>
      <c r="R24" s="79">
        <f>R23+R22</f>
        <v>30000</v>
      </c>
      <c r="S24" s="79">
        <f>S23+S22</f>
        <v>10000</v>
      </c>
      <c r="T24" s="77">
        <f>SUM(O24:S24)</f>
        <v>40000</v>
      </c>
      <c r="U24" s="80">
        <f>T24+N24+I24+D25</f>
        <v>212180</v>
      </c>
      <c r="V24" s="79">
        <f>V23+V22</f>
        <v>10000</v>
      </c>
      <c r="W24" s="79">
        <f>W23+W22</f>
        <v>0</v>
      </c>
      <c r="X24" s="79">
        <f t="shared" ref="X24" si="15">X23+X22</f>
        <v>0</v>
      </c>
      <c r="Y24" s="79">
        <f>Y23+Y22</f>
        <v>10240</v>
      </c>
      <c r="Z24" s="77">
        <f>SUM(V24:Y24)</f>
        <v>20240</v>
      </c>
      <c r="AA24" s="79">
        <f>AA23+AA22</f>
        <v>0</v>
      </c>
      <c r="AB24" s="79">
        <f>AB23+AB22</f>
        <v>0</v>
      </c>
      <c r="AC24" s="79">
        <f>AC23+AC22</f>
        <v>0</v>
      </c>
      <c r="AD24" s="79">
        <f>AD23+AD22</f>
        <v>0</v>
      </c>
      <c r="AE24" s="77">
        <f>SUM(AA24:AD24)</f>
        <v>0</v>
      </c>
      <c r="AF24" s="79">
        <f>AF23+AF22</f>
        <v>0</v>
      </c>
      <c r="AG24" s="79">
        <f>AG23+AG22</f>
        <v>0</v>
      </c>
      <c r="AH24" s="79">
        <f>AH23+AH22</f>
        <v>0</v>
      </c>
      <c r="AI24" s="79">
        <f>AI23+AI22</f>
        <v>0</v>
      </c>
      <c r="AJ24" s="79">
        <f>AJ23+AJ22</f>
        <v>0</v>
      </c>
      <c r="AK24" s="77">
        <f>SUM(AF24:AJ24)</f>
        <v>0</v>
      </c>
      <c r="AL24" s="80">
        <f>AK24+AE24+Z24</f>
        <v>20240</v>
      </c>
      <c r="AN24" s="46">
        <f t="shared" si="0"/>
        <v>0</v>
      </c>
      <c r="AO24" s="46">
        <f t="shared" si="1"/>
        <v>0</v>
      </c>
    </row>
    <row r="25" spans="1:41" s="45" customFormat="1" ht="16" thickBot="1" x14ac:dyDescent="0.35">
      <c r="A25" s="154"/>
      <c r="B25" s="1" t="s">
        <v>8</v>
      </c>
      <c r="C25" s="81">
        <v>41418</v>
      </c>
      <c r="D25" s="120">
        <v>77060</v>
      </c>
      <c r="E25" s="79">
        <f>E24-E21</f>
        <v>0</v>
      </c>
      <c r="F25" s="79">
        <f>E25+F24-F21</f>
        <v>0</v>
      </c>
      <c r="G25" s="79">
        <f>F25+G24-G21</f>
        <v>0</v>
      </c>
      <c r="H25" s="79">
        <f>F25+H24-H21</f>
        <v>0</v>
      </c>
      <c r="I25" s="77">
        <f>I24-I21</f>
        <v>0</v>
      </c>
      <c r="J25" s="79">
        <f>I25+J24-J21</f>
        <v>0</v>
      </c>
      <c r="K25" s="79">
        <f>J25+K24-K21</f>
        <v>19622</v>
      </c>
      <c r="L25" s="79">
        <f>K25+L24-L21</f>
        <v>11335</v>
      </c>
      <c r="M25" s="79">
        <f>L25+M24-M21</f>
        <v>25514</v>
      </c>
      <c r="N25" s="77">
        <f>I25+N24-N21</f>
        <v>25514</v>
      </c>
      <c r="O25" s="79">
        <f>N25+O24-O21</f>
        <v>17522</v>
      </c>
      <c r="P25" s="79">
        <f>O25+P24-P21</f>
        <v>12916</v>
      </c>
      <c r="Q25" s="79">
        <f>P25+Q24-Q21</f>
        <v>7736</v>
      </c>
      <c r="R25" s="79">
        <f t="shared" ref="R25:S25" si="16">Q25+R24-R21</f>
        <v>33372</v>
      </c>
      <c r="S25" s="79">
        <f t="shared" si="16"/>
        <v>39631</v>
      </c>
      <c r="T25" s="77">
        <f>N25+T24-T21</f>
        <v>39631</v>
      </c>
      <c r="U25" s="80">
        <f>U24-U21</f>
        <v>39631</v>
      </c>
      <c r="V25" s="79">
        <f>U25+V24-V21</f>
        <v>46380</v>
      </c>
      <c r="W25" s="79">
        <f>V25+W24-W21</f>
        <v>40971</v>
      </c>
      <c r="X25" s="79">
        <f>W25+X24-X21</f>
        <v>35615</v>
      </c>
      <c r="Y25" s="79">
        <f>W25+Y24-Y21</f>
        <v>47783</v>
      </c>
      <c r="Z25" s="77">
        <f>T25+Z24-Z21</f>
        <v>42427</v>
      </c>
      <c r="AA25" s="79">
        <f>Z25+AA24-AA21</f>
        <v>38012</v>
      </c>
      <c r="AB25" s="79">
        <f>AA25+AB24-AB21</f>
        <v>37898</v>
      </c>
      <c r="AC25" s="79">
        <f>AB25+AC24-AC21</f>
        <v>37744</v>
      </c>
      <c r="AD25" s="79">
        <f>AC25+AD24-AD21</f>
        <v>37626</v>
      </c>
      <c r="AE25" s="77">
        <f>Z25+AE24-AE21</f>
        <v>37626</v>
      </c>
      <c r="AF25" s="79">
        <f>AE25+AF24-AF21</f>
        <v>37476</v>
      </c>
      <c r="AG25" s="79">
        <f>AF25+AG24-AG21</f>
        <v>37476</v>
      </c>
      <c r="AH25" s="79">
        <f>AG25+AH24-AH21</f>
        <v>37476</v>
      </c>
      <c r="AI25" s="79">
        <f t="shared" ref="AI25:AJ25" si="17">AH25+AI24-AI21</f>
        <v>37476</v>
      </c>
      <c r="AJ25" s="79">
        <f t="shared" si="17"/>
        <v>37476</v>
      </c>
      <c r="AK25" s="77">
        <f>AE25+AK24-AK21</f>
        <v>37476</v>
      </c>
      <c r="AL25" s="80">
        <f>T25+AL24-AL21</f>
        <v>37476</v>
      </c>
      <c r="AN25" s="46">
        <f t="shared" si="0"/>
        <v>0</v>
      </c>
      <c r="AO25" s="46">
        <f t="shared" si="1"/>
        <v>0</v>
      </c>
    </row>
    <row r="26" spans="1:41" s="45" customFormat="1" ht="16" thickBot="1" x14ac:dyDescent="0.35">
      <c r="A26" s="68"/>
      <c r="B26" s="1" t="s">
        <v>9</v>
      </c>
      <c r="C26" s="85"/>
      <c r="D26" s="85"/>
      <c r="E26" s="82" t="e">
        <f>E25/(SUM(F21+H21+#REF!+G21)/20)*1000</f>
        <v>#REF!</v>
      </c>
      <c r="F26" s="82" t="e">
        <f>F25/(SUM(G21+#REF!+J21+H21)/20)*1000</f>
        <v>#REF!</v>
      </c>
      <c r="G26" s="82" t="e">
        <f>G25/(SUM(H21+K21+J21+#REF!)/20)*1000</f>
        <v>#REF!</v>
      </c>
      <c r="H26" s="82" t="e">
        <f>H25/(SUM(#REF!+J21+K21+L21)/20)*1000</f>
        <v>#REF!</v>
      </c>
      <c r="I26" s="83"/>
      <c r="J26" s="82">
        <f>J25/(SUM(K21+L21+M21+O21)/20)*1000</f>
        <v>0</v>
      </c>
      <c r="K26" s="82">
        <f>K25/(SUM(L21+M21+O21+P21)/20)*1000</f>
        <v>14694.825132928931</v>
      </c>
      <c r="L26" s="82">
        <f>L25/(SUM(M21+O21+P21+Q21)/20)*1000</f>
        <v>9606.3392516632066</v>
      </c>
      <c r="M26" s="82">
        <f>M25/(SUM(O21+P21+Q21+R21)/20)*1000</f>
        <v>23045.795321109206</v>
      </c>
      <c r="N26" s="83"/>
      <c r="O26" s="82">
        <f>O25/(SUM(P21+Q21+R21+S21)/20)*1000</f>
        <v>19587.502096025935</v>
      </c>
      <c r="P26" s="82" t="e">
        <f>P25/(SUM(Q21+R21+#REF!+S21)/20)*1000</f>
        <v>#REF!</v>
      </c>
      <c r="Q26" s="82" t="e">
        <f>Q25/(SUM(R21+S21+#REF!+#REF!)/20)*1000</f>
        <v>#REF!</v>
      </c>
      <c r="R26" s="82" t="e">
        <f>R25/(SUM(S21+#REF!+#REF!+#REF!)/20)*1000</f>
        <v>#REF!</v>
      </c>
      <c r="S26" s="82" t="e">
        <f>S25/(SUM(#REF!+#REF!+#REF!+#REF!)/20)*1000</f>
        <v>#REF!</v>
      </c>
      <c r="T26" s="83"/>
      <c r="U26" s="84"/>
      <c r="V26" s="82" t="e">
        <f>V25/(SUM(W21+Y21+#REF!+X21)/20)*1000</f>
        <v>#REF!</v>
      </c>
      <c r="W26" s="82" t="e">
        <f>W25/(SUM(X21+#REF!+AA21+Y21)/20)*1000</f>
        <v>#REF!</v>
      </c>
      <c r="X26" s="82" t="e">
        <f>X25/(SUM(Y21+AB21+AA21+#REF!)/20)*1000</f>
        <v>#REF!</v>
      </c>
      <c r="Y26" s="82" t="e">
        <f>Y25/(SUM(#REF!+AA21+AB21+AC21)/20)*1000</f>
        <v>#REF!</v>
      </c>
      <c r="Z26" s="83"/>
      <c r="AA26" s="82">
        <f>AA25/(SUM(AB21+AC21+AD21+AF21)/20)*1000</f>
        <v>1418358.2089552237</v>
      </c>
      <c r="AB26" s="82">
        <f>AB25/(SUM(AC21+AD21+AF21+AG21)/20)*1000</f>
        <v>1796113.7440758294</v>
      </c>
      <c r="AC26" s="82">
        <f>AC25/(SUM(AD21+AF21+AG21+AH21)/20)*1000</f>
        <v>2816716.4179104473</v>
      </c>
      <c r="AD26" s="82">
        <f>AD25/(SUM(AF21+AG21+AH21+AI21)/20)*1000</f>
        <v>5016800</v>
      </c>
      <c r="AE26" s="83"/>
      <c r="AF26" s="82" t="e">
        <f>AF25/(SUM(AG21+AH21+AI21+AJ21)/20)*1000</f>
        <v>#DIV/0!</v>
      </c>
      <c r="AG26" s="82" t="e">
        <f>AG25/(SUM(AH21+AI21+#REF!+AJ21)/20)*1000</f>
        <v>#REF!</v>
      </c>
      <c r="AH26" s="82" t="e">
        <f>AH25/(SUM(AI21+AJ21+#REF!+#REF!)/20)*1000</f>
        <v>#REF!</v>
      </c>
      <c r="AI26" s="82" t="e">
        <f>AI25/(SUM(AJ21+#REF!+#REF!+#REF!)/20)*1000</f>
        <v>#REF!</v>
      </c>
      <c r="AJ26" s="82" t="e">
        <f>AJ25/(SUM(#REF!+#REF!+#REF!+#REF!)/20)*1000</f>
        <v>#REF!</v>
      </c>
      <c r="AK26" s="83"/>
      <c r="AL26" s="84"/>
      <c r="AN26" s="46">
        <f t="shared" si="0"/>
        <v>0</v>
      </c>
      <c r="AO26" s="46">
        <f t="shared" si="1"/>
        <v>0</v>
      </c>
    </row>
    <row r="27" spans="1:41" s="45" customFormat="1" ht="12.75" customHeight="1" thickBot="1" x14ac:dyDescent="0.35">
      <c r="A27" s="154" t="s">
        <v>84</v>
      </c>
      <c r="B27" s="1" t="s">
        <v>5</v>
      </c>
      <c r="C27" s="77"/>
      <c r="D27" s="77"/>
      <c r="E27" s="77"/>
      <c r="F27" s="78">
        <v>880</v>
      </c>
      <c r="G27" s="78"/>
      <c r="H27" s="78"/>
      <c r="I27" s="77">
        <f>SUM(E27:H27)</f>
        <v>880</v>
      </c>
      <c r="J27" s="78"/>
      <c r="K27" s="79">
        <v>-343</v>
      </c>
      <c r="L27" s="79">
        <v>760</v>
      </c>
      <c r="M27" s="79">
        <v>321</v>
      </c>
      <c r="N27" s="77">
        <f>SUM(J27:M27)</f>
        <v>738</v>
      </c>
      <c r="O27" s="79">
        <v>579</v>
      </c>
      <c r="P27" s="78">
        <v>592</v>
      </c>
      <c r="Q27" s="78">
        <v>592</v>
      </c>
      <c r="R27" s="78">
        <v>512</v>
      </c>
      <c r="S27" s="78">
        <v>328</v>
      </c>
      <c r="T27" s="77">
        <f>SUM(O27:S27)</f>
        <v>2603</v>
      </c>
      <c r="U27" s="80">
        <f>T27+N27+I27+D31</f>
        <v>5619</v>
      </c>
      <c r="V27" s="77">
        <v>270</v>
      </c>
      <c r="W27" s="78">
        <v>278</v>
      </c>
      <c r="X27" s="78">
        <v>369</v>
      </c>
      <c r="Y27" s="78">
        <v>12</v>
      </c>
      <c r="Z27" s="77">
        <f>SUM(V27:Y27)</f>
        <v>929</v>
      </c>
      <c r="AA27" s="78">
        <v>22</v>
      </c>
      <c r="AB27" s="79">
        <v>10</v>
      </c>
      <c r="AC27" s="79">
        <v>14</v>
      </c>
      <c r="AD27" s="79">
        <v>0</v>
      </c>
      <c r="AE27" s="77">
        <f>SUM(AA27:AD27)</f>
        <v>46</v>
      </c>
      <c r="AF27" s="79">
        <v>0</v>
      </c>
      <c r="AG27" s="78">
        <v>0</v>
      </c>
      <c r="AH27" s="78">
        <v>0</v>
      </c>
      <c r="AI27" s="78">
        <v>0</v>
      </c>
      <c r="AJ27" s="78">
        <v>0</v>
      </c>
      <c r="AK27" s="77">
        <f>SUM(AF27:AJ27)</f>
        <v>0</v>
      </c>
      <c r="AL27" s="80">
        <f>AK27+AE27+Z27</f>
        <v>975</v>
      </c>
      <c r="AM27" s="45">
        <v>16</v>
      </c>
      <c r="AN27" s="46">
        <f t="shared" si="0"/>
        <v>89904</v>
      </c>
      <c r="AO27" s="46">
        <f t="shared" si="1"/>
        <v>15600</v>
      </c>
    </row>
    <row r="28" spans="1:41" s="45" customFormat="1" ht="16" thickBot="1" x14ac:dyDescent="0.35">
      <c r="A28" s="154"/>
      <c r="B28" s="1" t="s">
        <v>6</v>
      </c>
      <c r="C28" s="77"/>
      <c r="D28" s="77"/>
      <c r="E28" s="77"/>
      <c r="F28" s="79">
        <v>880</v>
      </c>
      <c r="G28" s="79"/>
      <c r="H28" s="78"/>
      <c r="I28" s="77"/>
      <c r="J28" s="79"/>
      <c r="K28" s="79">
        <v>0</v>
      </c>
      <c r="L28" s="79">
        <v>0</v>
      </c>
      <c r="M28" s="79">
        <v>4000</v>
      </c>
      <c r="N28" s="77"/>
      <c r="O28" s="79">
        <v>0</v>
      </c>
      <c r="P28" s="78">
        <v>0</v>
      </c>
      <c r="Q28" s="79">
        <v>0</v>
      </c>
      <c r="R28" s="79">
        <v>4000</v>
      </c>
      <c r="S28" s="79">
        <v>0</v>
      </c>
      <c r="T28" s="77"/>
      <c r="U28" s="80"/>
      <c r="V28" s="77">
        <v>0</v>
      </c>
      <c r="W28" s="79">
        <v>0</v>
      </c>
      <c r="X28" s="79">
        <v>0</v>
      </c>
      <c r="Y28" s="78">
        <v>0</v>
      </c>
      <c r="Z28" s="77"/>
      <c r="AA28" s="79">
        <v>0</v>
      </c>
      <c r="AB28" s="79">
        <v>0</v>
      </c>
      <c r="AC28" s="79">
        <v>0</v>
      </c>
      <c r="AD28" s="79">
        <v>0</v>
      </c>
      <c r="AE28" s="77"/>
      <c r="AF28" s="79">
        <v>0</v>
      </c>
      <c r="AG28" s="78">
        <v>0</v>
      </c>
      <c r="AH28" s="79">
        <v>0</v>
      </c>
      <c r="AI28" s="79">
        <v>0</v>
      </c>
      <c r="AJ28" s="79">
        <v>0</v>
      </c>
      <c r="AK28" s="77"/>
      <c r="AL28" s="80"/>
      <c r="AN28" s="46">
        <f t="shared" si="0"/>
        <v>0</v>
      </c>
      <c r="AO28" s="46">
        <f t="shared" si="1"/>
        <v>0</v>
      </c>
    </row>
    <row r="29" spans="1:41" s="45" customFormat="1" ht="16" thickBot="1" x14ac:dyDescent="0.35">
      <c r="A29" s="154"/>
      <c r="B29" s="1" t="s">
        <v>10</v>
      </c>
      <c r="C29" s="77">
        <v>0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80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80"/>
      <c r="AN29" s="46">
        <f t="shared" si="0"/>
        <v>0</v>
      </c>
      <c r="AO29" s="46">
        <f t="shared" si="1"/>
        <v>0</v>
      </c>
    </row>
    <row r="30" spans="1:41" s="45" customFormat="1" ht="16" thickBot="1" x14ac:dyDescent="0.35">
      <c r="A30" s="154"/>
      <c r="B30" s="1" t="s">
        <v>7</v>
      </c>
      <c r="C30" s="77"/>
      <c r="D30" s="77"/>
      <c r="E30" s="79">
        <f>E29+E28</f>
        <v>0</v>
      </c>
      <c r="F30" s="79">
        <f>F29+F28</f>
        <v>880</v>
      </c>
      <c r="G30" s="79">
        <f>G29+G28</f>
        <v>0</v>
      </c>
      <c r="H30" s="79">
        <f>H29+H28</f>
        <v>0</v>
      </c>
      <c r="I30" s="77">
        <f>SUM(E30:H30)</f>
        <v>880</v>
      </c>
      <c r="J30" s="79">
        <f>J29+J28</f>
        <v>0</v>
      </c>
      <c r="K30" s="79">
        <f>K29+K28</f>
        <v>0</v>
      </c>
      <c r="L30" s="79">
        <f>L29+L28</f>
        <v>0</v>
      </c>
      <c r="M30" s="79">
        <f>M29+M28</f>
        <v>4000</v>
      </c>
      <c r="N30" s="77">
        <f>SUM(J30:M30)</f>
        <v>4000</v>
      </c>
      <c r="O30" s="77">
        <v>8000</v>
      </c>
      <c r="P30" s="79">
        <f>P29+P28</f>
        <v>0</v>
      </c>
      <c r="Q30" s="79">
        <f>Q29+Q28</f>
        <v>0</v>
      </c>
      <c r="R30" s="79">
        <f>R29+R28</f>
        <v>4000</v>
      </c>
      <c r="S30" s="79">
        <f>S29+S28</f>
        <v>0</v>
      </c>
      <c r="T30" s="77">
        <f>SUM(O30:S30)</f>
        <v>12000</v>
      </c>
      <c r="U30" s="80">
        <f>T30+N30+I30+D31</f>
        <v>18278</v>
      </c>
      <c r="V30" s="79">
        <f>V29+V28</f>
        <v>0</v>
      </c>
      <c r="W30" s="79">
        <f>W29+W28</f>
        <v>0</v>
      </c>
      <c r="X30" s="79">
        <f>X29+X28</f>
        <v>0</v>
      </c>
      <c r="Y30" s="79">
        <f>Y29+Y28</f>
        <v>0</v>
      </c>
      <c r="Z30" s="77">
        <f>SUM(V30:Y30)</f>
        <v>0</v>
      </c>
      <c r="AA30" s="79">
        <f>AA29+AA28</f>
        <v>0</v>
      </c>
      <c r="AB30" s="79">
        <f>AB29+AB28</f>
        <v>0</v>
      </c>
      <c r="AC30" s="79">
        <f>AC29+AC28</f>
        <v>0</v>
      </c>
      <c r="AD30" s="79">
        <f>AD29+AD28</f>
        <v>0</v>
      </c>
      <c r="AE30" s="77">
        <f>SUM(AA30:AD30)</f>
        <v>0</v>
      </c>
      <c r="AF30" s="77">
        <v>8000</v>
      </c>
      <c r="AG30" s="79">
        <f>AG29+AG28</f>
        <v>0</v>
      </c>
      <c r="AH30" s="79">
        <f>AH29+AH28</f>
        <v>0</v>
      </c>
      <c r="AI30" s="79">
        <f>AI29+AI28</f>
        <v>0</v>
      </c>
      <c r="AJ30" s="79">
        <f>AJ29+AJ28</f>
        <v>0</v>
      </c>
      <c r="AK30" s="77">
        <f>SUM(AF30:AJ30)</f>
        <v>8000</v>
      </c>
      <c r="AL30" s="80">
        <f>AK30+AE30+Z30</f>
        <v>8000</v>
      </c>
      <c r="AN30" s="46">
        <f t="shared" si="0"/>
        <v>0</v>
      </c>
      <c r="AO30" s="46">
        <f t="shared" si="1"/>
        <v>0</v>
      </c>
    </row>
    <row r="31" spans="1:41" s="45" customFormat="1" ht="16" thickBot="1" x14ac:dyDescent="0.35">
      <c r="A31" s="154"/>
      <c r="B31" s="1" t="s">
        <v>8</v>
      </c>
      <c r="C31" s="81">
        <v>1542</v>
      </c>
      <c r="D31" s="120">
        <v>1398</v>
      </c>
      <c r="E31" s="79">
        <f>E30-E27</f>
        <v>0</v>
      </c>
      <c r="F31" s="79">
        <f>E31+F30-F27</f>
        <v>0</v>
      </c>
      <c r="G31" s="79">
        <f>F31+G30-G27</f>
        <v>0</v>
      </c>
      <c r="H31" s="79">
        <f>F31+H30-H27</f>
        <v>0</v>
      </c>
      <c r="I31" s="77">
        <f>I30-I27</f>
        <v>0</v>
      </c>
      <c r="J31" s="79">
        <f>I31+J30-J27</f>
        <v>0</v>
      </c>
      <c r="K31" s="79">
        <f>J31+K30-K27</f>
        <v>343</v>
      </c>
      <c r="L31" s="79">
        <f>K31+L30-L27</f>
        <v>-417</v>
      </c>
      <c r="M31" s="79">
        <f>L31+M30-M27</f>
        <v>3262</v>
      </c>
      <c r="N31" s="77">
        <f>I31+N30-N27</f>
        <v>3262</v>
      </c>
      <c r="O31" s="79">
        <f>N31+O30-O27</f>
        <v>10683</v>
      </c>
      <c r="P31" s="79">
        <f>O31+P30-P27</f>
        <v>10091</v>
      </c>
      <c r="Q31" s="79">
        <f>P31+Q30-Q27</f>
        <v>9499</v>
      </c>
      <c r="R31" s="79">
        <f t="shared" ref="R31:S31" si="18">Q31+R30-R27</f>
        <v>12987</v>
      </c>
      <c r="S31" s="79">
        <f t="shared" si="18"/>
        <v>12659</v>
      </c>
      <c r="T31" s="77">
        <f>N31+T30-T27</f>
        <v>12659</v>
      </c>
      <c r="U31" s="80">
        <f>U30-U27</f>
        <v>12659</v>
      </c>
      <c r="V31" s="79">
        <f>U31+V30-V27</f>
        <v>12389</v>
      </c>
      <c r="W31" s="79">
        <f>V31+W30-W27</f>
        <v>12111</v>
      </c>
      <c r="X31" s="79">
        <f>W31+X30-X27</f>
        <v>11742</v>
      </c>
      <c r="Y31" s="79">
        <f>W31+Y30-Y27</f>
        <v>12099</v>
      </c>
      <c r="Z31" s="77">
        <f>T31+Z30-Z27</f>
        <v>11730</v>
      </c>
      <c r="AA31" s="79">
        <f>Z31+AA30-AA27</f>
        <v>11708</v>
      </c>
      <c r="AB31" s="79">
        <f>AA31+AB30-AB27</f>
        <v>11698</v>
      </c>
      <c r="AC31" s="79">
        <f>AB31+AC30-AC27</f>
        <v>11684</v>
      </c>
      <c r="AD31" s="79">
        <f>AC31+AD30-AD27</f>
        <v>11684</v>
      </c>
      <c r="AE31" s="77">
        <f>Z31+AE30-AE27</f>
        <v>11684</v>
      </c>
      <c r="AF31" s="79">
        <f>AE31+AF30-AF27</f>
        <v>19684</v>
      </c>
      <c r="AG31" s="79">
        <f>AF31+AG30-AG27</f>
        <v>19684</v>
      </c>
      <c r="AH31" s="79">
        <f>AG31+AH30-AH27</f>
        <v>19684</v>
      </c>
      <c r="AI31" s="79">
        <f t="shared" ref="AI31:AJ31" si="19">AH31+AI30-AI27</f>
        <v>19684</v>
      </c>
      <c r="AJ31" s="79">
        <f t="shared" si="19"/>
        <v>19684</v>
      </c>
      <c r="AK31" s="77">
        <f>AE31+AK30-AK27</f>
        <v>19684</v>
      </c>
      <c r="AL31" s="80">
        <f>T31+AL30-AL27</f>
        <v>19684</v>
      </c>
      <c r="AN31" s="46">
        <f t="shared" si="0"/>
        <v>0</v>
      </c>
      <c r="AO31" s="46">
        <f t="shared" si="1"/>
        <v>0</v>
      </c>
    </row>
    <row r="32" spans="1:41" s="45" customFormat="1" ht="16" thickBot="1" x14ac:dyDescent="0.35">
      <c r="A32" s="68"/>
      <c r="B32" s="1" t="s">
        <v>9</v>
      </c>
      <c r="C32" s="85"/>
      <c r="D32" s="85"/>
      <c r="E32" s="82" t="e">
        <f>E31/(SUM(F27+H27+#REF!+G27)/20)*1000</f>
        <v>#REF!</v>
      </c>
      <c r="F32" s="82" t="e">
        <f>F31/(SUM(G27+#REF!+J27+H27)/20)*1000</f>
        <v>#REF!</v>
      </c>
      <c r="G32" s="82" t="e">
        <f>G31/(SUM(H27+K27+J27+#REF!)/20)*1000</f>
        <v>#REF!</v>
      </c>
      <c r="H32" s="82" t="e">
        <f>H31/(SUM(#REF!+J27+K27+L27)/20)*1000</f>
        <v>#REF!</v>
      </c>
      <c r="I32" s="83"/>
      <c r="J32" s="82">
        <f>J31/(SUM(K27+L27+M27+O27)/20)*1000</f>
        <v>0</v>
      </c>
      <c r="K32" s="82">
        <f>K31/(SUM(L27+M27+O27+P27)/20)*1000</f>
        <v>3046.1811722912967</v>
      </c>
      <c r="L32" s="82">
        <f>L31/(SUM(M27+O27+P27+Q27)/20)*1000</f>
        <v>-4001.9193857965452</v>
      </c>
      <c r="M32" s="82">
        <f>M31/(SUM(O27+P27+Q27+R27)/20)*1000</f>
        <v>28676.923076923078</v>
      </c>
      <c r="N32" s="83"/>
      <c r="O32" s="82">
        <f>O31/(SUM(P27+Q27+R27+S27)/20)*1000</f>
        <v>105563.24110671936</v>
      </c>
      <c r="P32" s="82" t="e">
        <f>P31/(SUM(Q27+R27+#REF!+S27)/20)*1000</f>
        <v>#REF!</v>
      </c>
      <c r="Q32" s="82" t="e">
        <f>Q31/(SUM(R27+S27+#REF!+#REF!)/20)*1000</f>
        <v>#REF!</v>
      </c>
      <c r="R32" s="82" t="e">
        <f>R31/(SUM(S27+#REF!+#REF!+#REF!)/20)*1000</f>
        <v>#REF!</v>
      </c>
      <c r="S32" s="82" t="e">
        <f>S31/(SUM(#REF!+#REF!+#REF!+#REF!)/20)*1000</f>
        <v>#REF!</v>
      </c>
      <c r="T32" s="83"/>
      <c r="U32" s="84"/>
      <c r="V32" s="82" t="e">
        <f>V31/(SUM(W27+Y27+#REF!+X27)/20)*1000</f>
        <v>#REF!</v>
      </c>
      <c r="W32" s="82" t="e">
        <f>W31/(SUM(X27+#REF!+AA27+Y27)/20)*1000</f>
        <v>#REF!</v>
      </c>
      <c r="X32" s="82" t="e">
        <f>X31/(SUM(Y27+AB27+AA27+#REF!)/20)*1000</f>
        <v>#REF!</v>
      </c>
      <c r="Y32" s="82" t="e">
        <f>Y31/(SUM(#REF!+AA27+AB27+AC27)/20)*1000</f>
        <v>#REF!</v>
      </c>
      <c r="Z32" s="83"/>
      <c r="AA32" s="82">
        <f>AA31/(SUM(AB27+AC27+AD27+AF27)/20)*1000</f>
        <v>9756666.6666666679</v>
      </c>
      <c r="AB32" s="82">
        <f>AB31/(SUM(AC27+AD27+AF27+AG27)/20)*1000</f>
        <v>16711428.571428573</v>
      </c>
      <c r="AC32" s="82" t="e">
        <f>AC31/(SUM(AD27+AF27+AG27+AH27)/20)*1000</f>
        <v>#DIV/0!</v>
      </c>
      <c r="AD32" s="82" t="e">
        <f>AD31/(SUM(AF27+AG27+AH27+AI27)/20)*1000</f>
        <v>#DIV/0!</v>
      </c>
      <c r="AE32" s="83"/>
      <c r="AF32" s="82" t="e">
        <f>AF31/(SUM(AG27+AH27+AI27+AJ27)/20)*1000</f>
        <v>#DIV/0!</v>
      </c>
      <c r="AG32" s="82" t="e">
        <f>AG31/(SUM(AH27+AI27+#REF!+AJ27)/20)*1000</f>
        <v>#REF!</v>
      </c>
      <c r="AH32" s="82" t="e">
        <f>AH31/(SUM(AI27+AJ27+#REF!+#REF!)/20)*1000</f>
        <v>#REF!</v>
      </c>
      <c r="AI32" s="82" t="e">
        <f>AI31/(SUM(AJ27+#REF!+#REF!+#REF!)/20)*1000</f>
        <v>#REF!</v>
      </c>
      <c r="AJ32" s="82" t="e">
        <f>AJ31/(SUM(#REF!+#REF!+#REF!+#REF!)/20)*1000</f>
        <v>#REF!</v>
      </c>
      <c r="AK32" s="83"/>
      <c r="AL32" s="84"/>
      <c r="AN32" s="46">
        <f t="shared" si="0"/>
        <v>0</v>
      </c>
      <c r="AO32" s="46">
        <f t="shared" si="1"/>
        <v>0</v>
      </c>
    </row>
    <row r="33" spans="1:41" s="45" customFormat="1" ht="12.75" customHeight="1" thickBot="1" x14ac:dyDescent="0.35">
      <c r="A33" s="152" t="s">
        <v>63</v>
      </c>
      <c r="B33" s="1" t="s">
        <v>5</v>
      </c>
      <c r="C33" s="77"/>
      <c r="D33" s="77"/>
      <c r="E33" s="77"/>
      <c r="F33" s="78">
        <v>212215</v>
      </c>
      <c r="G33" s="78">
        <v>46995</v>
      </c>
      <c r="H33" s="78">
        <v>130545</v>
      </c>
      <c r="I33" s="77">
        <f>SUM(E33:H33)</f>
        <v>389755</v>
      </c>
      <c r="J33" s="78">
        <v>96000</v>
      </c>
      <c r="K33" s="79">
        <v>87937</v>
      </c>
      <c r="L33" s="78">
        <v>77885</v>
      </c>
      <c r="M33" s="79">
        <v>39811</v>
      </c>
      <c r="N33" s="77">
        <f>SUM(J33:M33)</f>
        <v>301633</v>
      </c>
      <c r="O33" s="79">
        <v>64793</v>
      </c>
      <c r="P33" s="78">
        <v>37662</v>
      </c>
      <c r="Q33" s="78">
        <v>40915</v>
      </c>
      <c r="R33" s="78">
        <v>40094</v>
      </c>
      <c r="S33" s="78">
        <v>28546</v>
      </c>
      <c r="T33" s="77">
        <f>SUM(O33:S33)</f>
        <v>212010</v>
      </c>
      <c r="U33" s="80">
        <f>T33+N33+I33+D37</f>
        <v>1099255</v>
      </c>
      <c r="V33" s="77">
        <v>24688</v>
      </c>
      <c r="W33" s="78">
        <v>29502</v>
      </c>
      <c r="X33" s="78">
        <v>27482</v>
      </c>
      <c r="Y33" s="78">
        <v>16983</v>
      </c>
      <c r="Z33" s="77">
        <f>SUM(V33:Y33)</f>
        <v>98655</v>
      </c>
      <c r="AA33" s="78">
        <v>21946</v>
      </c>
      <c r="AB33" s="79">
        <v>2218</v>
      </c>
      <c r="AC33" s="78">
        <v>2952</v>
      </c>
      <c r="AD33" s="79">
        <v>1389</v>
      </c>
      <c r="AE33" s="77">
        <f>SUM(AA33:AD33)</f>
        <v>28505</v>
      </c>
      <c r="AF33" s="79">
        <v>1783</v>
      </c>
      <c r="AG33" s="78">
        <v>80</v>
      </c>
      <c r="AH33" s="78">
        <v>82</v>
      </c>
      <c r="AI33" s="78">
        <v>68</v>
      </c>
      <c r="AJ33" s="78">
        <v>0</v>
      </c>
      <c r="AK33" s="77">
        <f>SUM(AF33:AJ33)</f>
        <v>2013</v>
      </c>
      <c r="AL33" s="80">
        <f>AK33+AE33+Z33</f>
        <v>129173</v>
      </c>
      <c r="AM33" s="45">
        <v>32</v>
      </c>
      <c r="AN33" s="46">
        <f t="shared" si="0"/>
        <v>35176160</v>
      </c>
      <c r="AO33" s="46">
        <f t="shared" si="1"/>
        <v>4133536</v>
      </c>
    </row>
    <row r="34" spans="1:41" s="45" customFormat="1" ht="16" thickBot="1" x14ac:dyDescent="0.35">
      <c r="A34" s="152"/>
      <c r="B34" s="1" t="s">
        <v>6</v>
      </c>
      <c r="C34" s="77"/>
      <c r="D34" s="77"/>
      <c r="E34" s="77"/>
      <c r="F34" s="79">
        <v>212215</v>
      </c>
      <c r="G34" s="79">
        <v>46995</v>
      </c>
      <c r="H34" s="78">
        <v>130545</v>
      </c>
      <c r="I34" s="77"/>
      <c r="J34" s="79">
        <v>96000</v>
      </c>
      <c r="K34" s="79">
        <v>28320</v>
      </c>
      <c r="L34" s="78">
        <v>0</v>
      </c>
      <c r="M34" s="79">
        <v>180000</v>
      </c>
      <c r="N34" s="77"/>
      <c r="O34" s="79">
        <v>100000</v>
      </c>
      <c r="P34" s="79">
        <v>0</v>
      </c>
      <c r="Q34" s="79">
        <v>0</v>
      </c>
      <c r="R34" s="79">
        <v>160000</v>
      </c>
      <c r="S34" s="79">
        <v>0</v>
      </c>
      <c r="T34" s="77"/>
      <c r="U34" s="80"/>
      <c r="V34" s="77">
        <v>15000</v>
      </c>
      <c r="W34" s="79">
        <v>0</v>
      </c>
      <c r="X34" s="79">
        <v>0</v>
      </c>
      <c r="Y34" s="78">
        <v>0</v>
      </c>
      <c r="Z34" s="77"/>
      <c r="AA34" s="79">
        <v>0</v>
      </c>
      <c r="AB34" s="79">
        <v>0</v>
      </c>
      <c r="AC34" s="78">
        <v>0</v>
      </c>
      <c r="AD34" s="79">
        <v>0</v>
      </c>
      <c r="AE34" s="77"/>
      <c r="AF34" s="79">
        <v>0</v>
      </c>
      <c r="AG34" s="79">
        <v>0</v>
      </c>
      <c r="AH34" s="79">
        <v>0</v>
      </c>
      <c r="AI34" s="79">
        <v>0</v>
      </c>
      <c r="AJ34" s="79">
        <v>0</v>
      </c>
      <c r="AK34" s="77"/>
      <c r="AL34" s="80"/>
      <c r="AN34" s="46">
        <f t="shared" si="0"/>
        <v>0</v>
      </c>
      <c r="AO34" s="46">
        <f t="shared" si="1"/>
        <v>0</v>
      </c>
    </row>
    <row r="35" spans="1:41" s="45" customFormat="1" ht="16" thickBot="1" x14ac:dyDescent="0.35">
      <c r="A35" s="152"/>
      <c r="B35" s="1" t="s">
        <v>10</v>
      </c>
      <c r="C35" s="77">
        <v>141680</v>
      </c>
      <c r="D35" s="77"/>
      <c r="E35" s="77"/>
      <c r="F35" s="77"/>
      <c r="G35" s="77"/>
      <c r="H35" s="77"/>
      <c r="I35" s="77"/>
      <c r="J35" s="77"/>
      <c r="K35" s="77">
        <v>141680</v>
      </c>
      <c r="L35" s="77"/>
      <c r="M35" s="77"/>
      <c r="N35" s="77"/>
      <c r="O35" s="77"/>
      <c r="P35" s="77"/>
      <c r="Q35" s="77"/>
      <c r="R35" s="77"/>
      <c r="S35" s="77"/>
      <c r="T35" s="77"/>
      <c r="U35" s="80"/>
      <c r="V35" s="77"/>
      <c r="W35" s="77"/>
      <c r="X35" s="77"/>
      <c r="Y35" s="77">
        <v>20480</v>
      </c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80"/>
      <c r="AN35" s="46">
        <f t="shared" si="0"/>
        <v>0</v>
      </c>
      <c r="AO35" s="46">
        <f t="shared" si="1"/>
        <v>0</v>
      </c>
    </row>
    <row r="36" spans="1:41" s="45" customFormat="1" ht="16" thickBot="1" x14ac:dyDescent="0.35">
      <c r="A36" s="152"/>
      <c r="B36" s="1" t="s">
        <v>7</v>
      </c>
      <c r="C36" s="77"/>
      <c r="D36" s="77"/>
      <c r="E36" s="79">
        <f>E35+E34</f>
        <v>0</v>
      </c>
      <c r="F36" s="79">
        <f>F35+F34</f>
        <v>212215</v>
      </c>
      <c r="G36" s="79">
        <f t="shared" ref="G36" si="20">G35+G34</f>
        <v>46995</v>
      </c>
      <c r="H36" s="79">
        <f>H35+H34</f>
        <v>130545</v>
      </c>
      <c r="I36" s="77">
        <f>SUM(E36:H36)</f>
        <v>389755</v>
      </c>
      <c r="J36" s="79">
        <f>J35+J34</f>
        <v>96000</v>
      </c>
      <c r="K36" s="79">
        <f>K35+K34</f>
        <v>170000</v>
      </c>
      <c r="L36" s="79">
        <f>L35+L34</f>
        <v>0</v>
      </c>
      <c r="M36" s="79">
        <f>M35+M34</f>
        <v>180000</v>
      </c>
      <c r="N36" s="77">
        <f>SUM(J36:M36)</f>
        <v>446000</v>
      </c>
      <c r="O36" s="79">
        <f>O35+O34</f>
        <v>100000</v>
      </c>
      <c r="P36" s="79">
        <f>P35+P34</f>
        <v>0</v>
      </c>
      <c r="Q36" s="79">
        <f>Q35+Q34</f>
        <v>0</v>
      </c>
      <c r="R36" s="79">
        <f>R35+R34</f>
        <v>160000</v>
      </c>
      <c r="S36" s="79">
        <f>S35+S34</f>
        <v>0</v>
      </c>
      <c r="T36" s="77">
        <f>SUM(O36:S36)</f>
        <v>260000</v>
      </c>
      <c r="U36" s="80">
        <f>T36+N36+I36+D37</f>
        <v>1291612</v>
      </c>
      <c r="V36" s="79">
        <f>V35+V34</f>
        <v>15000</v>
      </c>
      <c r="W36" s="79">
        <f>W35+W34</f>
        <v>0</v>
      </c>
      <c r="X36" s="79">
        <f t="shared" ref="X36" si="21">X35+X34</f>
        <v>0</v>
      </c>
      <c r="Y36" s="79">
        <f>Y35+Y34</f>
        <v>20480</v>
      </c>
      <c r="Z36" s="77">
        <f>SUM(V36:Y36)</f>
        <v>35480</v>
      </c>
      <c r="AA36" s="79">
        <f>AA35+AA34</f>
        <v>0</v>
      </c>
      <c r="AB36" s="79">
        <f>AB35+AB34</f>
        <v>0</v>
      </c>
      <c r="AC36" s="79">
        <f>AC35+AC34</f>
        <v>0</v>
      </c>
      <c r="AD36" s="79">
        <f>AD35+AD34</f>
        <v>0</v>
      </c>
      <c r="AE36" s="77">
        <f>SUM(AA36:AD36)</f>
        <v>0</v>
      </c>
      <c r="AF36" s="79">
        <f>AF35+AF34</f>
        <v>0</v>
      </c>
      <c r="AG36" s="79">
        <f>AG35+AG34</f>
        <v>0</v>
      </c>
      <c r="AH36" s="79">
        <f>AH35+AH34</f>
        <v>0</v>
      </c>
      <c r="AI36" s="79">
        <f>AI35+AI34</f>
        <v>0</v>
      </c>
      <c r="AJ36" s="79">
        <f>AJ35+AJ34</f>
        <v>0</v>
      </c>
      <c r="AK36" s="77">
        <f>SUM(AF36:AJ36)</f>
        <v>0</v>
      </c>
      <c r="AL36" s="80">
        <f>AK36+AE36+Z36</f>
        <v>35480</v>
      </c>
      <c r="AN36" s="46">
        <f t="shared" si="0"/>
        <v>0</v>
      </c>
      <c r="AO36" s="46">
        <f t="shared" si="1"/>
        <v>0</v>
      </c>
    </row>
    <row r="37" spans="1:41" s="45" customFormat="1" ht="16" thickBot="1" x14ac:dyDescent="0.35">
      <c r="A37" s="152"/>
      <c r="B37" s="1" t="s">
        <v>8</v>
      </c>
      <c r="C37" s="81">
        <v>326146</v>
      </c>
      <c r="D37" s="120">
        <v>195857</v>
      </c>
      <c r="E37" s="79">
        <f>E36-E33</f>
        <v>0</v>
      </c>
      <c r="F37" s="79">
        <f>E37+F36-F33</f>
        <v>0</v>
      </c>
      <c r="G37" s="79">
        <f>F37+G36-G33</f>
        <v>0</v>
      </c>
      <c r="H37" s="79">
        <f>F37+H36-H33</f>
        <v>0</v>
      </c>
      <c r="I37" s="77">
        <f>I36-I33</f>
        <v>0</v>
      </c>
      <c r="J37" s="79">
        <f>I37+J36-J33</f>
        <v>0</v>
      </c>
      <c r="K37" s="79">
        <f>J37+K36-K33</f>
        <v>82063</v>
      </c>
      <c r="L37" s="79">
        <f>K37+L36-L33</f>
        <v>4178</v>
      </c>
      <c r="M37" s="79">
        <f>L37+M36-M33</f>
        <v>144367</v>
      </c>
      <c r="N37" s="77">
        <f>I37+N36-N33</f>
        <v>144367</v>
      </c>
      <c r="O37" s="79">
        <f>N37+O36-O33</f>
        <v>179574</v>
      </c>
      <c r="P37" s="79">
        <f>O37+P36-P33</f>
        <v>141912</v>
      </c>
      <c r="Q37" s="79">
        <f>P37+Q36-Q33</f>
        <v>100997</v>
      </c>
      <c r="R37" s="79">
        <f t="shared" ref="R37:S37" si="22">Q37+R36-R33</f>
        <v>220903</v>
      </c>
      <c r="S37" s="79">
        <f t="shared" si="22"/>
        <v>192357</v>
      </c>
      <c r="T37" s="77">
        <f>N37+T36-T33</f>
        <v>192357</v>
      </c>
      <c r="U37" s="80">
        <f>U36-U33</f>
        <v>192357</v>
      </c>
      <c r="V37" s="79">
        <f>U37+V36-V33</f>
        <v>182669</v>
      </c>
      <c r="W37" s="79">
        <f>V37+W36-W33</f>
        <v>153167</v>
      </c>
      <c r="X37" s="79">
        <f>W37+X36-X33</f>
        <v>125685</v>
      </c>
      <c r="Y37" s="79">
        <f>W37+Y36-Y33</f>
        <v>156664</v>
      </c>
      <c r="Z37" s="77">
        <f>T37+Z36-Z33</f>
        <v>129182</v>
      </c>
      <c r="AA37" s="79">
        <f>Z37+AA36-AA33</f>
        <v>107236</v>
      </c>
      <c r="AB37" s="79">
        <f>AA37+AB36-AB33</f>
        <v>105018</v>
      </c>
      <c r="AC37" s="79">
        <f>AB37+AC36-AC33</f>
        <v>102066</v>
      </c>
      <c r="AD37" s="79">
        <f>AC37+AD36-AD33</f>
        <v>100677</v>
      </c>
      <c r="AE37" s="77">
        <f>Z37+AE36-AE33</f>
        <v>100677</v>
      </c>
      <c r="AF37" s="79">
        <f>AE37+AF36-AF33</f>
        <v>98894</v>
      </c>
      <c r="AG37" s="79">
        <f>AF37+AG36-AG33</f>
        <v>98814</v>
      </c>
      <c r="AH37" s="79">
        <f>AG37+AH36-AH33</f>
        <v>98732</v>
      </c>
      <c r="AI37" s="79">
        <f t="shared" ref="AI37:AJ37" si="23">AH37+AI36-AI33</f>
        <v>98664</v>
      </c>
      <c r="AJ37" s="79">
        <f t="shared" si="23"/>
        <v>98664</v>
      </c>
      <c r="AK37" s="77">
        <f>AE37+AK36-AK33</f>
        <v>98664</v>
      </c>
      <c r="AL37" s="80">
        <f>T37+AL36-AL33</f>
        <v>98664</v>
      </c>
      <c r="AN37" s="46">
        <f t="shared" si="0"/>
        <v>0</v>
      </c>
      <c r="AO37" s="46">
        <f t="shared" si="1"/>
        <v>0</v>
      </c>
    </row>
    <row r="38" spans="1:41" s="45" customFormat="1" ht="16" thickBot="1" x14ac:dyDescent="0.35">
      <c r="A38" s="68"/>
      <c r="B38" s="1" t="s">
        <v>9</v>
      </c>
      <c r="C38" s="85"/>
      <c r="D38" s="85"/>
      <c r="E38" s="82" t="e">
        <f>E37/(SUM(F33+H33+#REF!+G33)/20)*1000</f>
        <v>#REF!</v>
      </c>
      <c r="F38" s="82" t="e">
        <f>F37/(SUM(G33+#REF!+J33+H33)/20)*1000</f>
        <v>#REF!</v>
      </c>
      <c r="G38" s="82" t="e">
        <f>G37/(SUM(H33+K33+J33+#REF!)/20)*1000</f>
        <v>#REF!</v>
      </c>
      <c r="H38" s="82" t="e">
        <f>H37/(SUM(#REF!+J33+K33+L33)/20)*1000</f>
        <v>#REF!</v>
      </c>
      <c r="I38" s="83"/>
      <c r="J38" s="82">
        <f>J37/(SUM(K33+L33+M33+O33)/20)*1000</f>
        <v>0</v>
      </c>
      <c r="K38" s="82">
        <f>K37/(SUM(L33+M33+O33+P33)/20)*1000</f>
        <v>7455.1557794422924</v>
      </c>
      <c r="L38" s="82">
        <f>L37/(SUM(M33+O33+P33+Q33)/20)*1000</f>
        <v>456.1608463759888</v>
      </c>
      <c r="M38" s="82">
        <f>M37/(SUM(O33+P33+Q33+R33)/20)*1000</f>
        <v>15737.91043474469</v>
      </c>
      <c r="N38" s="83"/>
      <c r="O38" s="82">
        <f>O37/(SUM(P33+Q33+R33+S33)/20)*1000</f>
        <v>24395.823851864934</v>
      </c>
      <c r="P38" s="82" t="e">
        <f>P37/(SUM(Q33+R33+#REF!+S33)/20)*1000</f>
        <v>#REF!</v>
      </c>
      <c r="Q38" s="82" t="e">
        <f>Q37/(SUM(R33+S33+#REF!+#REF!)/20)*1000</f>
        <v>#REF!</v>
      </c>
      <c r="R38" s="82" t="e">
        <f>R37/(SUM(S33+#REF!+#REF!+#REF!)/20)*1000</f>
        <v>#REF!</v>
      </c>
      <c r="S38" s="82" t="e">
        <f>S37/(SUM(#REF!+#REF!+#REF!+#REF!)/20)*1000</f>
        <v>#REF!</v>
      </c>
      <c r="T38" s="83"/>
      <c r="U38" s="84"/>
      <c r="V38" s="82" t="e">
        <f>V37/(SUM(W33+Y33+#REF!+X33)/20)*1000</f>
        <v>#REF!</v>
      </c>
      <c r="W38" s="82" t="e">
        <f>W37/(SUM(X33+#REF!+AA33+Y33)/20)*1000</f>
        <v>#REF!</v>
      </c>
      <c r="X38" s="82" t="e">
        <f>X37/(SUM(Y33+AB33+AA33+#REF!)/20)*1000</f>
        <v>#REF!</v>
      </c>
      <c r="Y38" s="82" t="e">
        <f>Y37/(SUM(#REF!+AA33+AB33+AC33)/20)*1000</f>
        <v>#REF!</v>
      </c>
      <c r="Z38" s="83"/>
      <c r="AA38" s="82">
        <f>AA37/(SUM(AB33+AC33+AD33+AF33)/20)*1000</f>
        <v>257099.01702229679</v>
      </c>
      <c r="AB38" s="82">
        <f>AB37/(SUM(AC33+AD33+AF33+AG33)/20)*1000</f>
        <v>338549.32301740814</v>
      </c>
      <c r="AC38" s="82">
        <f>AC37/(SUM(AD33+AF33+AG33+AH33)/20)*1000</f>
        <v>612273.54529094184</v>
      </c>
      <c r="AD38" s="82">
        <f>AD37/(SUM(AF33+AG33+AH33+AI33)/20)*1000</f>
        <v>1000268.2563338301</v>
      </c>
      <c r="AE38" s="83"/>
      <c r="AF38" s="82">
        <f>AF37/(SUM(AG33+AH33+AI33+AJ33)/20)*1000</f>
        <v>8599478.2608695664</v>
      </c>
      <c r="AG38" s="82" t="e">
        <f>AG37/(SUM(AH33+AI33+#REF!+AJ33)/20)*1000</f>
        <v>#REF!</v>
      </c>
      <c r="AH38" s="82" t="e">
        <f>AH37/(SUM(AI33+AJ33+#REF!+#REF!)/20)*1000</f>
        <v>#REF!</v>
      </c>
      <c r="AI38" s="82" t="e">
        <f>AI37/(SUM(AJ33+#REF!+#REF!+#REF!)/20)*1000</f>
        <v>#REF!</v>
      </c>
      <c r="AJ38" s="82" t="e">
        <f>AJ37/(SUM(#REF!+#REF!+#REF!+#REF!)/20)*1000</f>
        <v>#REF!</v>
      </c>
      <c r="AK38" s="83"/>
      <c r="AL38" s="84"/>
      <c r="AN38" s="46">
        <f t="shared" si="0"/>
        <v>0</v>
      </c>
      <c r="AO38" s="46">
        <f t="shared" si="1"/>
        <v>0</v>
      </c>
    </row>
    <row r="39" spans="1:41" s="45" customFormat="1" ht="12.75" customHeight="1" thickBot="1" x14ac:dyDescent="0.35">
      <c r="A39" s="152" t="s">
        <v>85</v>
      </c>
      <c r="B39" s="1" t="s">
        <v>5</v>
      </c>
      <c r="C39" s="77"/>
      <c r="D39" s="77"/>
      <c r="E39" s="77"/>
      <c r="F39" s="78">
        <v>880</v>
      </c>
      <c r="G39" s="78"/>
      <c r="H39" s="78"/>
      <c r="I39" s="77">
        <f>SUM(E39:H39)</f>
        <v>880</v>
      </c>
      <c r="J39" s="78"/>
      <c r="K39" s="79">
        <v>20734</v>
      </c>
      <c r="L39" s="78">
        <v>11270</v>
      </c>
      <c r="M39" s="79">
        <v>2709</v>
      </c>
      <c r="N39" s="77">
        <f>SUM(J39:M39)</f>
        <v>34713</v>
      </c>
      <c r="O39" s="79">
        <v>4702</v>
      </c>
      <c r="P39" s="78">
        <v>4680</v>
      </c>
      <c r="Q39" s="78">
        <v>4677</v>
      </c>
      <c r="R39" s="78">
        <v>4027</v>
      </c>
      <c r="S39" s="78">
        <v>3013</v>
      </c>
      <c r="T39" s="77">
        <f>SUM(O39:S39)</f>
        <v>21099</v>
      </c>
      <c r="U39" s="80">
        <f>T39+N39+I39+D43</f>
        <v>62395</v>
      </c>
      <c r="V39" s="77">
        <v>2645</v>
      </c>
      <c r="W39" s="78">
        <v>4382</v>
      </c>
      <c r="X39" s="78">
        <v>3376</v>
      </c>
      <c r="Y39" s="78">
        <v>388</v>
      </c>
      <c r="Z39" s="77">
        <f>SUM(V39:Y39)</f>
        <v>10791</v>
      </c>
      <c r="AA39" s="78">
        <v>519</v>
      </c>
      <c r="AB39" s="79">
        <v>550</v>
      </c>
      <c r="AC39" s="78">
        <v>710</v>
      </c>
      <c r="AD39" s="79">
        <v>31</v>
      </c>
      <c r="AE39" s="77">
        <f>SUM(AA39:AD39)</f>
        <v>1810</v>
      </c>
      <c r="AF39" s="79">
        <v>53</v>
      </c>
      <c r="AG39" s="78">
        <v>52</v>
      </c>
      <c r="AH39" s="78">
        <v>49</v>
      </c>
      <c r="AI39" s="78">
        <v>28</v>
      </c>
      <c r="AJ39" s="78">
        <v>0</v>
      </c>
      <c r="AK39" s="77">
        <f>SUM(AF39:AJ39)</f>
        <v>182</v>
      </c>
      <c r="AL39" s="80">
        <f>AK39+AE39+Z39</f>
        <v>12783</v>
      </c>
      <c r="AM39" s="45">
        <v>32</v>
      </c>
      <c r="AN39" s="46">
        <f t="shared" si="0"/>
        <v>1996640</v>
      </c>
      <c r="AO39" s="46">
        <f t="shared" si="1"/>
        <v>409056</v>
      </c>
    </row>
    <row r="40" spans="1:41" s="45" customFormat="1" ht="16" thickBot="1" x14ac:dyDescent="0.35">
      <c r="A40" s="152"/>
      <c r="B40" s="1" t="s">
        <v>6</v>
      </c>
      <c r="C40" s="77"/>
      <c r="D40" s="77"/>
      <c r="E40" s="77"/>
      <c r="F40" s="79">
        <v>880</v>
      </c>
      <c r="G40" s="79"/>
      <c r="H40" s="78"/>
      <c r="I40" s="77"/>
      <c r="J40" s="79"/>
      <c r="K40" s="79">
        <v>0</v>
      </c>
      <c r="L40" s="78">
        <v>0</v>
      </c>
      <c r="M40" s="79">
        <v>30000</v>
      </c>
      <c r="N40" s="77"/>
      <c r="O40" s="79">
        <v>0</v>
      </c>
      <c r="P40" s="79">
        <v>0</v>
      </c>
      <c r="Q40" s="79">
        <v>0</v>
      </c>
      <c r="R40" s="79">
        <v>24000</v>
      </c>
      <c r="S40" s="79">
        <v>0</v>
      </c>
      <c r="T40" s="77"/>
      <c r="U40" s="80"/>
      <c r="V40" s="77">
        <v>0</v>
      </c>
      <c r="W40" s="79">
        <v>0</v>
      </c>
      <c r="X40" s="79">
        <v>0</v>
      </c>
      <c r="Y40" s="78">
        <v>0</v>
      </c>
      <c r="Z40" s="77"/>
      <c r="AA40" s="79">
        <v>0</v>
      </c>
      <c r="AB40" s="79">
        <v>0</v>
      </c>
      <c r="AC40" s="78">
        <v>0</v>
      </c>
      <c r="AD40" s="79">
        <v>0</v>
      </c>
      <c r="AE40" s="77"/>
      <c r="AF40" s="79">
        <v>0</v>
      </c>
      <c r="AG40" s="79">
        <v>0</v>
      </c>
      <c r="AH40" s="79">
        <v>0</v>
      </c>
      <c r="AI40" s="79">
        <v>0</v>
      </c>
      <c r="AJ40" s="79">
        <v>0</v>
      </c>
      <c r="AK40" s="77"/>
      <c r="AL40" s="80"/>
      <c r="AN40" s="46">
        <f t="shared" si="0"/>
        <v>0</v>
      </c>
      <c r="AO40" s="46">
        <f t="shared" si="1"/>
        <v>0</v>
      </c>
    </row>
    <row r="41" spans="1:41" s="45" customFormat="1" ht="16" thickBot="1" x14ac:dyDescent="0.35">
      <c r="A41" s="152"/>
      <c r="B41" s="1" t="s">
        <v>10</v>
      </c>
      <c r="C41" s="77">
        <v>20000</v>
      </c>
      <c r="D41" s="77"/>
      <c r="E41" s="77"/>
      <c r="F41" s="77"/>
      <c r="G41" s="77"/>
      <c r="H41" s="77"/>
      <c r="I41" s="77"/>
      <c r="J41" s="77"/>
      <c r="K41" s="77">
        <v>20000</v>
      </c>
      <c r="L41" s="77"/>
      <c r="M41" s="77"/>
      <c r="N41" s="77"/>
      <c r="O41" s="77"/>
      <c r="P41" s="77"/>
      <c r="Q41" s="77"/>
      <c r="R41" s="77"/>
      <c r="S41" s="77"/>
      <c r="T41" s="77"/>
      <c r="U41" s="80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80"/>
      <c r="AN41" s="46">
        <f t="shared" si="0"/>
        <v>0</v>
      </c>
      <c r="AO41" s="46">
        <f t="shared" si="1"/>
        <v>0</v>
      </c>
    </row>
    <row r="42" spans="1:41" s="45" customFormat="1" ht="16" thickBot="1" x14ac:dyDescent="0.35">
      <c r="A42" s="152"/>
      <c r="B42" s="1" t="s">
        <v>7</v>
      </c>
      <c r="C42" s="77"/>
      <c r="D42" s="77"/>
      <c r="E42" s="79">
        <f>E41+E40</f>
        <v>0</v>
      </c>
      <c r="F42" s="79">
        <f>F41+F40</f>
        <v>880</v>
      </c>
      <c r="G42" s="79">
        <f t="shared" ref="G42" si="24">G41+G40</f>
        <v>0</v>
      </c>
      <c r="H42" s="79">
        <f>H41+H40</f>
        <v>0</v>
      </c>
      <c r="I42" s="77">
        <f>SUM(E42:H42)</f>
        <v>880</v>
      </c>
      <c r="J42" s="79">
        <f>J41+J40</f>
        <v>0</v>
      </c>
      <c r="K42" s="79">
        <f>K41+K40</f>
        <v>20000</v>
      </c>
      <c r="L42" s="79">
        <f>L41+L40</f>
        <v>0</v>
      </c>
      <c r="M42" s="79">
        <f>M41+M40</f>
        <v>30000</v>
      </c>
      <c r="N42" s="77">
        <f>SUM(J42:M42)</f>
        <v>50000</v>
      </c>
      <c r="O42" s="79">
        <f>O41+O40</f>
        <v>0</v>
      </c>
      <c r="P42" s="79">
        <f>P41+P40</f>
        <v>0</v>
      </c>
      <c r="Q42" s="79">
        <f>Q41+Q40</f>
        <v>0</v>
      </c>
      <c r="R42" s="79">
        <f>R41+R40</f>
        <v>24000</v>
      </c>
      <c r="S42" s="79">
        <f>S41+S40</f>
        <v>0</v>
      </c>
      <c r="T42" s="77">
        <f>SUM(O42:S42)</f>
        <v>24000</v>
      </c>
      <c r="U42" s="80">
        <f>T42+N42+I42+D43</f>
        <v>80583</v>
      </c>
      <c r="V42" s="79">
        <f>V41+V40</f>
        <v>0</v>
      </c>
      <c r="W42" s="79">
        <f>W41+W40</f>
        <v>0</v>
      </c>
      <c r="X42" s="79">
        <f t="shared" ref="X42" si="25">X41+X40</f>
        <v>0</v>
      </c>
      <c r="Y42" s="79">
        <f>Y41+Y40</f>
        <v>0</v>
      </c>
      <c r="Z42" s="77">
        <f>SUM(V42:Y42)</f>
        <v>0</v>
      </c>
      <c r="AA42" s="79">
        <f>AA41+AA40</f>
        <v>0</v>
      </c>
      <c r="AB42" s="79">
        <f>AB41+AB40</f>
        <v>0</v>
      </c>
      <c r="AC42" s="79">
        <f>AC41+AC40</f>
        <v>0</v>
      </c>
      <c r="AD42" s="79">
        <f>AD41+AD40</f>
        <v>0</v>
      </c>
      <c r="AE42" s="77">
        <f>SUM(AA42:AD42)</f>
        <v>0</v>
      </c>
      <c r="AF42" s="79">
        <f>AF41+AF40</f>
        <v>0</v>
      </c>
      <c r="AG42" s="79">
        <f>AG41+AG40</f>
        <v>0</v>
      </c>
      <c r="AH42" s="79">
        <f>AH41+AH40</f>
        <v>0</v>
      </c>
      <c r="AI42" s="79">
        <f>AI41+AI40</f>
        <v>0</v>
      </c>
      <c r="AJ42" s="79">
        <f>AJ41+AJ40</f>
        <v>0</v>
      </c>
      <c r="AK42" s="77">
        <f>SUM(AF42:AJ42)</f>
        <v>0</v>
      </c>
      <c r="AL42" s="80">
        <f>AK42+AE42+Z42</f>
        <v>0</v>
      </c>
      <c r="AN42" s="46">
        <f t="shared" si="0"/>
        <v>0</v>
      </c>
      <c r="AO42" s="46">
        <f t="shared" si="1"/>
        <v>0</v>
      </c>
    </row>
    <row r="43" spans="1:41" s="45" customFormat="1" ht="16" thickBot="1" x14ac:dyDescent="0.35">
      <c r="A43" s="152"/>
      <c r="B43" s="1" t="s">
        <v>8</v>
      </c>
      <c r="C43" s="81">
        <v>21160</v>
      </c>
      <c r="D43" s="120">
        <v>5703</v>
      </c>
      <c r="E43" s="79">
        <f>E42-E39</f>
        <v>0</v>
      </c>
      <c r="F43" s="79">
        <f>E43+F42-F39</f>
        <v>0</v>
      </c>
      <c r="G43" s="79">
        <f>F43+G42-G39</f>
        <v>0</v>
      </c>
      <c r="H43" s="79">
        <f>F43+H42-H39</f>
        <v>0</v>
      </c>
      <c r="I43" s="77">
        <f>I42-I39</f>
        <v>0</v>
      </c>
      <c r="J43" s="79">
        <f>I43+J42-J39</f>
        <v>0</v>
      </c>
      <c r="K43" s="79">
        <f>J43+K42-K39</f>
        <v>-734</v>
      </c>
      <c r="L43" s="79">
        <f>K43+L42-L39</f>
        <v>-12004</v>
      </c>
      <c r="M43" s="79">
        <f>L43+M42-M39</f>
        <v>15287</v>
      </c>
      <c r="N43" s="77">
        <f>I43+N42-N39</f>
        <v>15287</v>
      </c>
      <c r="O43" s="79">
        <f>N43+O42-O39</f>
        <v>10585</v>
      </c>
      <c r="P43" s="79">
        <f>O43+P42-P39</f>
        <v>5905</v>
      </c>
      <c r="Q43" s="79">
        <f>P43+Q42-Q39</f>
        <v>1228</v>
      </c>
      <c r="R43" s="79">
        <f t="shared" ref="R43:S43" si="26">Q43+R42-R39</f>
        <v>21201</v>
      </c>
      <c r="S43" s="79">
        <f t="shared" si="26"/>
        <v>18188</v>
      </c>
      <c r="T43" s="77">
        <f>N43+T42-T39</f>
        <v>18188</v>
      </c>
      <c r="U43" s="80">
        <f>U42-U39</f>
        <v>18188</v>
      </c>
      <c r="V43" s="79">
        <f>U43+V42-V39</f>
        <v>15543</v>
      </c>
      <c r="W43" s="79">
        <f>V43+W42-W39</f>
        <v>11161</v>
      </c>
      <c r="X43" s="79">
        <f>W43+X42-X39</f>
        <v>7785</v>
      </c>
      <c r="Y43" s="79">
        <f>W43+Y42-Y39</f>
        <v>10773</v>
      </c>
      <c r="Z43" s="77">
        <f>T43+Z42-Z39</f>
        <v>7397</v>
      </c>
      <c r="AA43" s="79">
        <f>Z43+AA42-AA39</f>
        <v>6878</v>
      </c>
      <c r="AB43" s="79">
        <f>AA43+AB42-AB39</f>
        <v>6328</v>
      </c>
      <c r="AC43" s="79">
        <f>AB43+AC42-AC39</f>
        <v>5618</v>
      </c>
      <c r="AD43" s="79">
        <f>AC43+AD42-AD39</f>
        <v>5587</v>
      </c>
      <c r="AE43" s="77">
        <f>Z43+AE42-AE39</f>
        <v>5587</v>
      </c>
      <c r="AF43" s="79">
        <f>AE43+AF42-AF39</f>
        <v>5534</v>
      </c>
      <c r="AG43" s="79">
        <f>AF43+AG42-AG39</f>
        <v>5482</v>
      </c>
      <c r="AH43" s="79">
        <f>AG43+AH42-AH39</f>
        <v>5433</v>
      </c>
      <c r="AI43" s="79">
        <f t="shared" ref="AI43:AJ43" si="27">AH43+AI42-AI39</f>
        <v>5405</v>
      </c>
      <c r="AJ43" s="79">
        <f t="shared" si="27"/>
        <v>5405</v>
      </c>
      <c r="AK43" s="77">
        <f>AE43+AK42-AK39</f>
        <v>5405</v>
      </c>
      <c r="AL43" s="80">
        <f>T43+AL42-AL39</f>
        <v>5405</v>
      </c>
      <c r="AN43" s="46">
        <f t="shared" si="0"/>
        <v>0</v>
      </c>
      <c r="AO43" s="46">
        <f t="shared" si="1"/>
        <v>0</v>
      </c>
    </row>
    <row r="44" spans="1:41" s="45" customFormat="1" ht="16" thickBot="1" x14ac:dyDescent="0.35">
      <c r="A44" s="68"/>
      <c r="B44" s="1" t="s">
        <v>9</v>
      </c>
      <c r="C44" s="85"/>
      <c r="D44" s="85"/>
      <c r="E44" s="82" t="e">
        <f>E43/(SUM(F39+H39+#REF!+G39)/20)*1000</f>
        <v>#REF!</v>
      </c>
      <c r="F44" s="82" t="e">
        <f>F43/(SUM(G39+#REF!+J39+H39)/20)*1000</f>
        <v>#REF!</v>
      </c>
      <c r="G44" s="82" t="e">
        <f>G43/(SUM(H39+K39+J39+#REF!)/20)*1000</f>
        <v>#REF!</v>
      </c>
      <c r="H44" s="82" t="e">
        <f>H43/(SUM(#REF!+J39+K39+L39)/20)*1000</f>
        <v>#REF!</v>
      </c>
      <c r="I44" s="83"/>
      <c r="J44" s="82">
        <f>J43/(SUM(K39+L39+M39+O39)/20)*1000</f>
        <v>0</v>
      </c>
      <c r="K44" s="82">
        <f>K43/(SUM(L39+M39+O39+P39)/20)*1000</f>
        <v>-628.39775694533625</v>
      </c>
      <c r="L44" s="82">
        <f>L43/(SUM(M39+O39+P39+Q39)/20)*1000</f>
        <v>-14317.748091603054</v>
      </c>
      <c r="M44" s="82">
        <f>M43/(SUM(O39+P39+Q39+R39)/20)*1000</f>
        <v>16904.788233993146</v>
      </c>
      <c r="N44" s="83"/>
      <c r="O44" s="82">
        <f>O43/(SUM(P39+Q39+R39+S39)/20)*1000</f>
        <v>12910.898335061293</v>
      </c>
      <c r="P44" s="82" t="e">
        <f>P43/(SUM(Q39+R39+#REF!+S39)/20)*1000</f>
        <v>#REF!</v>
      </c>
      <c r="Q44" s="82" t="e">
        <f>Q43/(SUM(R39+S39+#REF!+#REF!)/20)*1000</f>
        <v>#REF!</v>
      </c>
      <c r="R44" s="82" t="e">
        <f>R43/(SUM(S39+#REF!+#REF!+#REF!)/20)*1000</f>
        <v>#REF!</v>
      </c>
      <c r="S44" s="82" t="e">
        <f>S43/(SUM(#REF!+#REF!+#REF!+#REF!)/20)*1000</f>
        <v>#REF!</v>
      </c>
      <c r="T44" s="83"/>
      <c r="U44" s="84"/>
      <c r="V44" s="82" t="e">
        <f>V43/(SUM(W39+Y39+#REF!+X39)/20)*1000</f>
        <v>#REF!</v>
      </c>
      <c r="W44" s="82" t="e">
        <f>W43/(SUM(X39+#REF!+AA39+Y39)/20)*1000</f>
        <v>#REF!</v>
      </c>
      <c r="X44" s="82" t="e">
        <f>X43/(SUM(Y39+AB39+AA39+#REF!)/20)*1000</f>
        <v>#REF!</v>
      </c>
      <c r="Y44" s="82" t="e">
        <f>Y43/(SUM(#REF!+AA39+AB39+AC39)/20)*1000</f>
        <v>#REF!</v>
      </c>
      <c r="Z44" s="83"/>
      <c r="AA44" s="82">
        <f>AA43/(SUM(AB39+AC39+AD39+AF39)/20)*1000</f>
        <v>102351.19047619047</v>
      </c>
      <c r="AB44" s="82">
        <f>AB43/(SUM(AC39+AD39+AF39+AG39)/20)*1000</f>
        <v>149598.10874704493</v>
      </c>
      <c r="AC44" s="82">
        <f>AC43/(SUM(AD39+AF39+AG39+AH39)/20)*1000</f>
        <v>607351.35135135136</v>
      </c>
      <c r="AD44" s="82">
        <f>AD43/(SUM(AF39+AG39+AH39+AI39)/20)*1000</f>
        <v>613956.04395604401</v>
      </c>
      <c r="AE44" s="83"/>
      <c r="AF44" s="82">
        <f>AF43/(SUM(AG39+AH39+AI39+AJ39)/20)*1000</f>
        <v>857984.49612403102</v>
      </c>
      <c r="AG44" s="82" t="e">
        <f>AG43/(SUM(AH39+AI39+#REF!+AJ39)/20)*1000</f>
        <v>#REF!</v>
      </c>
      <c r="AH44" s="82" t="e">
        <f>AH43/(SUM(AI39+AJ39+#REF!+#REF!)/20)*1000</f>
        <v>#REF!</v>
      </c>
      <c r="AI44" s="82" t="e">
        <f>AI43/(SUM(AJ39+#REF!+#REF!+#REF!)/20)*1000</f>
        <v>#REF!</v>
      </c>
      <c r="AJ44" s="82" t="e">
        <f>AJ43/(SUM(#REF!+#REF!+#REF!+#REF!)/20)*1000</f>
        <v>#REF!</v>
      </c>
      <c r="AK44" s="83"/>
      <c r="AL44" s="84"/>
      <c r="AN44" s="46">
        <f t="shared" si="0"/>
        <v>0</v>
      </c>
      <c r="AO44" s="46">
        <f t="shared" si="1"/>
        <v>0</v>
      </c>
    </row>
    <row r="45" spans="1:41" s="45" customFormat="1" ht="12.75" customHeight="1" thickBot="1" x14ac:dyDescent="0.35">
      <c r="A45" s="152" t="s">
        <v>64</v>
      </c>
      <c r="B45" s="1" t="s">
        <v>5</v>
      </c>
      <c r="C45" s="77"/>
      <c r="D45" s="77"/>
      <c r="E45" s="78"/>
      <c r="F45" s="78">
        <v>3000</v>
      </c>
      <c r="G45" s="78"/>
      <c r="H45" s="78"/>
      <c r="I45" s="77">
        <f>SUM(E45:H45)</f>
        <v>3000</v>
      </c>
      <c r="J45" s="78"/>
      <c r="K45" s="79">
        <v>-19604</v>
      </c>
      <c r="L45" s="79">
        <v>10852</v>
      </c>
      <c r="M45" s="79">
        <v>31</v>
      </c>
      <c r="N45" s="77">
        <f>SUM(J45:M45)</f>
        <v>-8721</v>
      </c>
      <c r="O45" s="79">
        <v>61</v>
      </c>
      <c r="P45" s="78">
        <v>62</v>
      </c>
      <c r="Q45" s="78">
        <v>93</v>
      </c>
      <c r="R45" s="78">
        <v>8960</v>
      </c>
      <c r="S45" s="78">
        <v>132</v>
      </c>
      <c r="T45" s="77">
        <f>SUM(O45:S45)</f>
        <v>9308</v>
      </c>
      <c r="U45" s="80">
        <f>T45+N45+I45+D49</f>
        <v>24785</v>
      </c>
      <c r="V45" s="78">
        <v>113</v>
      </c>
      <c r="W45" s="78">
        <v>113</v>
      </c>
      <c r="X45" s="78">
        <v>144</v>
      </c>
      <c r="Y45" s="78">
        <v>54</v>
      </c>
      <c r="Z45" s="77">
        <f>SUM(V45:Y45)</f>
        <v>424</v>
      </c>
      <c r="AA45" s="78">
        <v>79</v>
      </c>
      <c r="AB45" s="79">
        <v>82</v>
      </c>
      <c r="AC45" s="79">
        <v>106</v>
      </c>
      <c r="AD45" s="79">
        <v>0</v>
      </c>
      <c r="AE45" s="77">
        <f>SUM(AA45:AD45)</f>
        <v>267</v>
      </c>
      <c r="AF45" s="79">
        <v>0</v>
      </c>
      <c r="AG45" s="78">
        <v>0</v>
      </c>
      <c r="AH45" s="78">
        <v>0</v>
      </c>
      <c r="AI45" s="78">
        <v>0</v>
      </c>
      <c r="AJ45" s="78">
        <v>0</v>
      </c>
      <c r="AK45" s="77">
        <f>SUM(AF45:AJ45)</f>
        <v>0</v>
      </c>
      <c r="AL45" s="80">
        <f>AK45+AE45+Z45</f>
        <v>691</v>
      </c>
      <c r="AM45" s="45">
        <v>32</v>
      </c>
      <c r="AN45" s="46">
        <f t="shared" si="0"/>
        <v>793120</v>
      </c>
      <c r="AO45" s="46">
        <f t="shared" si="1"/>
        <v>22112</v>
      </c>
    </row>
    <row r="46" spans="1:41" s="45" customFormat="1" ht="16" thickBot="1" x14ac:dyDescent="0.35">
      <c r="A46" s="152"/>
      <c r="B46" s="1" t="s">
        <v>6</v>
      </c>
      <c r="C46" s="77"/>
      <c r="D46" s="77"/>
      <c r="E46" s="78"/>
      <c r="F46" s="79">
        <v>3000</v>
      </c>
      <c r="G46" s="78"/>
      <c r="H46" s="78"/>
      <c r="I46" s="77"/>
      <c r="J46" s="79"/>
      <c r="K46" s="79">
        <v>0</v>
      </c>
      <c r="L46" s="79">
        <v>0</v>
      </c>
      <c r="M46" s="79">
        <v>0</v>
      </c>
      <c r="N46" s="77"/>
      <c r="O46" s="79">
        <v>0</v>
      </c>
      <c r="P46" s="79">
        <v>0</v>
      </c>
      <c r="Q46" s="79">
        <v>0</v>
      </c>
      <c r="R46" s="79">
        <v>2000</v>
      </c>
      <c r="S46" s="79">
        <v>0</v>
      </c>
      <c r="T46" s="77"/>
      <c r="U46" s="80"/>
      <c r="V46" s="78">
        <v>0</v>
      </c>
      <c r="W46" s="79">
        <v>0</v>
      </c>
      <c r="X46" s="78">
        <v>0</v>
      </c>
      <c r="Y46" s="78">
        <v>0</v>
      </c>
      <c r="Z46" s="77"/>
      <c r="AA46" s="79">
        <v>0</v>
      </c>
      <c r="AB46" s="79">
        <v>0</v>
      </c>
      <c r="AC46" s="79">
        <v>0</v>
      </c>
      <c r="AD46" s="79">
        <v>0</v>
      </c>
      <c r="AE46" s="77"/>
      <c r="AF46" s="79">
        <v>0</v>
      </c>
      <c r="AG46" s="79">
        <v>0</v>
      </c>
      <c r="AH46" s="79">
        <v>0</v>
      </c>
      <c r="AI46" s="79">
        <v>0</v>
      </c>
      <c r="AJ46" s="79">
        <v>0</v>
      </c>
      <c r="AK46" s="77"/>
      <c r="AL46" s="80"/>
      <c r="AN46" s="46">
        <f t="shared" si="0"/>
        <v>0</v>
      </c>
      <c r="AO46" s="46">
        <f t="shared" si="1"/>
        <v>0</v>
      </c>
    </row>
    <row r="47" spans="1:41" s="45" customFormat="1" ht="16" thickBot="1" x14ac:dyDescent="0.35">
      <c r="A47" s="152"/>
      <c r="B47" s="1" t="s">
        <v>10</v>
      </c>
      <c r="C47" s="77">
        <v>0</v>
      </c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80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80"/>
      <c r="AN47" s="46">
        <f t="shared" si="0"/>
        <v>0</v>
      </c>
      <c r="AO47" s="46">
        <f t="shared" si="1"/>
        <v>0</v>
      </c>
    </row>
    <row r="48" spans="1:41" s="45" customFormat="1" ht="16" thickBot="1" x14ac:dyDescent="0.35">
      <c r="A48" s="152"/>
      <c r="B48" s="1" t="s">
        <v>7</v>
      </c>
      <c r="C48" s="77"/>
      <c r="D48" s="77"/>
      <c r="E48" s="79">
        <f>E47+E46</f>
        <v>0</v>
      </c>
      <c r="F48" s="79">
        <f>F47+F46</f>
        <v>3000</v>
      </c>
      <c r="G48" s="79">
        <f t="shared" ref="G48" si="28">G47+G46</f>
        <v>0</v>
      </c>
      <c r="H48" s="79">
        <f>H47+H46</f>
        <v>0</v>
      </c>
      <c r="I48" s="77">
        <f>SUM(E48:H48)</f>
        <v>3000</v>
      </c>
      <c r="J48" s="79">
        <f>J47+J46</f>
        <v>0</v>
      </c>
      <c r="K48" s="79">
        <f>K47+K46</f>
        <v>0</v>
      </c>
      <c r="L48" s="79">
        <f>L47+L46</f>
        <v>0</v>
      </c>
      <c r="M48" s="79">
        <f>M47+M46</f>
        <v>0</v>
      </c>
      <c r="N48" s="77">
        <f>SUM(J48:M48)</f>
        <v>0</v>
      </c>
      <c r="O48" s="79">
        <f>O47+O46</f>
        <v>0</v>
      </c>
      <c r="P48" s="79">
        <f>P47+P46</f>
        <v>0</v>
      </c>
      <c r="Q48" s="79">
        <f>Q47+Q46</f>
        <v>0</v>
      </c>
      <c r="R48" s="79">
        <f>R47+R46</f>
        <v>2000</v>
      </c>
      <c r="S48" s="79">
        <f>S47+S46</f>
        <v>0</v>
      </c>
      <c r="T48" s="77">
        <f>SUM(O48:S48)</f>
        <v>2000</v>
      </c>
      <c r="U48" s="80">
        <f>T48+N48+I48+D49</f>
        <v>26198</v>
      </c>
      <c r="V48" s="79">
        <f>V47+V46</f>
        <v>0</v>
      </c>
      <c r="W48" s="79">
        <f>W47+W46</f>
        <v>0</v>
      </c>
      <c r="X48" s="79">
        <f t="shared" ref="X48" si="29">X47+X46</f>
        <v>0</v>
      </c>
      <c r="Y48" s="79">
        <f>Y47+Y46</f>
        <v>0</v>
      </c>
      <c r="Z48" s="77">
        <f>SUM(V48:Y48)</f>
        <v>0</v>
      </c>
      <c r="AA48" s="79">
        <f>AA47+AA46</f>
        <v>0</v>
      </c>
      <c r="AB48" s="79">
        <f>AB47+AB46</f>
        <v>0</v>
      </c>
      <c r="AC48" s="79">
        <f>AC47+AC46</f>
        <v>0</v>
      </c>
      <c r="AD48" s="79">
        <f>AD47+AD46</f>
        <v>0</v>
      </c>
      <c r="AE48" s="77">
        <f>SUM(AA48:AD48)</f>
        <v>0</v>
      </c>
      <c r="AF48" s="79">
        <f>AF47+AF46</f>
        <v>0</v>
      </c>
      <c r="AG48" s="79">
        <f>AG47+AG46</f>
        <v>0</v>
      </c>
      <c r="AH48" s="79">
        <f>AH47+AH46</f>
        <v>0</v>
      </c>
      <c r="AI48" s="79">
        <f>AI47+AI46</f>
        <v>0</v>
      </c>
      <c r="AJ48" s="79">
        <f>AJ47+AJ46</f>
        <v>0</v>
      </c>
      <c r="AK48" s="77">
        <f>SUM(AF48:AJ48)</f>
        <v>0</v>
      </c>
      <c r="AL48" s="80">
        <f>AK48+AE48+Z48</f>
        <v>0</v>
      </c>
      <c r="AN48" s="46">
        <f t="shared" si="0"/>
        <v>0</v>
      </c>
      <c r="AO48" s="46">
        <f t="shared" si="1"/>
        <v>0</v>
      </c>
    </row>
    <row r="49" spans="1:41" s="45" customFormat="1" ht="16" thickBot="1" x14ac:dyDescent="0.35">
      <c r="A49" s="152"/>
      <c r="B49" s="1" t="s">
        <v>8</v>
      </c>
      <c r="C49" s="81">
        <v>20298</v>
      </c>
      <c r="D49" s="120">
        <v>21198</v>
      </c>
      <c r="E49" s="79">
        <f>E48-E45</f>
        <v>0</v>
      </c>
      <c r="F49" s="79">
        <f>E49+F48-F45</f>
        <v>0</v>
      </c>
      <c r="G49" s="79">
        <f>F49+G48-G45</f>
        <v>0</v>
      </c>
      <c r="H49" s="79">
        <f>F49+H48-H45</f>
        <v>0</v>
      </c>
      <c r="I49" s="77">
        <f>I48-I45</f>
        <v>0</v>
      </c>
      <c r="J49" s="79">
        <f>I49+J48-J45</f>
        <v>0</v>
      </c>
      <c r="K49" s="79">
        <f>J49+K48-K45</f>
        <v>19604</v>
      </c>
      <c r="L49" s="79">
        <f>K49+L48-L45</f>
        <v>8752</v>
      </c>
      <c r="M49" s="79">
        <f>L49+M48-M45</f>
        <v>8721</v>
      </c>
      <c r="N49" s="77">
        <f>I49+N48-N45</f>
        <v>8721</v>
      </c>
      <c r="O49" s="79">
        <f>N49+O48-O45</f>
        <v>8660</v>
      </c>
      <c r="P49" s="79">
        <f>O49+P48-P45</f>
        <v>8598</v>
      </c>
      <c r="Q49" s="79">
        <f>P49+Q48-Q45</f>
        <v>8505</v>
      </c>
      <c r="R49" s="79">
        <f t="shared" ref="R49:S49" si="30">Q49+R48-R45</f>
        <v>1545</v>
      </c>
      <c r="S49" s="79">
        <f t="shared" si="30"/>
        <v>1413</v>
      </c>
      <c r="T49" s="77">
        <f>N49+T48-T45</f>
        <v>1413</v>
      </c>
      <c r="U49" s="80">
        <f>U48-U45</f>
        <v>1413</v>
      </c>
      <c r="V49" s="79">
        <f>U49+V48-V45</f>
        <v>1300</v>
      </c>
      <c r="W49" s="79">
        <f>V49+W48-W45</f>
        <v>1187</v>
      </c>
      <c r="X49" s="79">
        <f>W49+X48-X45</f>
        <v>1043</v>
      </c>
      <c r="Y49" s="79">
        <f>W49+Y48-Y45</f>
        <v>1133</v>
      </c>
      <c r="Z49" s="77">
        <f>T49+Z48-Z45</f>
        <v>989</v>
      </c>
      <c r="AA49" s="79">
        <f>Z49+AA48-AA45</f>
        <v>910</v>
      </c>
      <c r="AB49" s="79">
        <f>AA49+AB48-AB45</f>
        <v>828</v>
      </c>
      <c r="AC49" s="79">
        <f>AB49+AC48-AC45</f>
        <v>722</v>
      </c>
      <c r="AD49" s="79">
        <f>AC49+AD48-AD45</f>
        <v>722</v>
      </c>
      <c r="AE49" s="77">
        <f>Z49+AE48-AE45</f>
        <v>722</v>
      </c>
      <c r="AF49" s="79">
        <f>AE49+AF48-AF45</f>
        <v>722</v>
      </c>
      <c r="AG49" s="79">
        <f>AF49+AG48-AG45</f>
        <v>722</v>
      </c>
      <c r="AH49" s="79">
        <f>AG49+AH48-AH45</f>
        <v>722</v>
      </c>
      <c r="AI49" s="79">
        <f t="shared" ref="AI49:AJ49" si="31">AH49+AI48-AI45</f>
        <v>722</v>
      </c>
      <c r="AJ49" s="79">
        <f t="shared" si="31"/>
        <v>722</v>
      </c>
      <c r="AK49" s="77">
        <f>AE49+AK48-AK45</f>
        <v>722</v>
      </c>
      <c r="AL49" s="80">
        <f>T49+AL48-AL45</f>
        <v>722</v>
      </c>
      <c r="AN49" s="46">
        <f t="shared" si="0"/>
        <v>0</v>
      </c>
      <c r="AO49" s="46">
        <f t="shared" si="1"/>
        <v>0</v>
      </c>
    </row>
    <row r="50" spans="1:41" s="45" customFormat="1" ht="16" thickBot="1" x14ac:dyDescent="0.35">
      <c r="A50" s="68"/>
      <c r="B50" s="1" t="s">
        <v>9</v>
      </c>
      <c r="C50" s="85"/>
      <c r="D50" s="85"/>
      <c r="E50" s="82" t="e">
        <f>E49/(SUM(F45+H45+#REF!+G45)/20)*1000</f>
        <v>#REF!</v>
      </c>
      <c r="F50" s="82" t="e">
        <f>F49/(SUM(G45+#REF!+J45+H45)/20)*1000</f>
        <v>#REF!</v>
      </c>
      <c r="G50" s="82" t="e">
        <f>G49/(SUM(H45+K45+J45+#REF!)/20)*1000</f>
        <v>#REF!</v>
      </c>
      <c r="H50" s="82" t="e">
        <f>H49/(SUM(#REF!+J45+K45+L45)/20)*1000</f>
        <v>#REF!</v>
      </c>
      <c r="I50" s="83"/>
      <c r="J50" s="82">
        <f>J49/(SUM(K45+L45+M45+O45)/20)*1000</f>
        <v>0</v>
      </c>
      <c r="K50" s="82">
        <f>K49/(SUM(L45+M45+O45+P45)/20)*1000</f>
        <v>35624.204979102309</v>
      </c>
      <c r="L50" s="82">
        <f>L49/(SUM(M45+O45+P45+Q45)/20)*1000</f>
        <v>708663.96761133603</v>
      </c>
      <c r="M50" s="82">
        <f>M49/(SUM(O45+P45+Q45+R45)/20)*1000</f>
        <v>19008.282476024411</v>
      </c>
      <c r="N50" s="83"/>
      <c r="O50" s="82">
        <f>O49/(SUM(P45+Q45+R45+S45)/20)*1000</f>
        <v>18730.399048340001</v>
      </c>
      <c r="P50" s="82" t="e">
        <f>P49/(SUM(Q45+R45+#REF!+S45)/20)*1000</f>
        <v>#REF!</v>
      </c>
      <c r="Q50" s="82" t="e">
        <f>Q49/(SUM(R45+S45+#REF!+#REF!)/20)*1000</f>
        <v>#REF!</v>
      </c>
      <c r="R50" s="82" t="e">
        <f>R49/(SUM(S45+#REF!+#REF!+#REF!)/20)*1000</f>
        <v>#REF!</v>
      </c>
      <c r="S50" s="82" t="e">
        <f>S49/(SUM(#REF!+#REF!+#REF!+#REF!)/20)*1000</f>
        <v>#REF!</v>
      </c>
      <c r="T50" s="83"/>
      <c r="U50" s="84"/>
      <c r="V50" s="82" t="e">
        <f>V49/(SUM(W45+Y45+#REF!+X45)/20)*1000</f>
        <v>#REF!</v>
      </c>
      <c r="W50" s="82" t="e">
        <f>W49/(SUM(X45+#REF!+AA45+Y45)/20)*1000</f>
        <v>#REF!</v>
      </c>
      <c r="X50" s="82" t="e">
        <f>X49/(SUM(Y45+AB45+AA45+#REF!)/20)*1000</f>
        <v>#REF!</v>
      </c>
      <c r="Y50" s="82" t="e">
        <f>Y49/(SUM(#REF!+AA45+AB45+AC45)/20)*1000</f>
        <v>#REF!</v>
      </c>
      <c r="Z50" s="83"/>
      <c r="AA50" s="82">
        <f>AA49/(SUM(AB45+AC45+AD45+AF45)/20)*1000</f>
        <v>96808.51063829787</v>
      </c>
      <c r="AB50" s="82">
        <f>AB49/(SUM(AC45+AD45+AF45+AG45)/20)*1000</f>
        <v>156226.41509433961</v>
      </c>
      <c r="AC50" s="82" t="e">
        <f>AC49/(SUM(AD45+AF45+AG45+AH45)/20)*1000</f>
        <v>#DIV/0!</v>
      </c>
      <c r="AD50" s="82" t="e">
        <f>AD49/(SUM(AF45+AG45+AH45+AI45)/20)*1000</f>
        <v>#DIV/0!</v>
      </c>
      <c r="AE50" s="83"/>
      <c r="AF50" s="82" t="e">
        <f>AF49/(SUM(AG45+AH45+AI45+AJ45)/20)*1000</f>
        <v>#DIV/0!</v>
      </c>
      <c r="AG50" s="82" t="e">
        <f>AG49/(SUM(AH45+AI45+#REF!+AJ45)/20)*1000</f>
        <v>#REF!</v>
      </c>
      <c r="AH50" s="82" t="e">
        <f>AH49/(SUM(AI45+AJ45+#REF!+#REF!)/20)*1000</f>
        <v>#REF!</v>
      </c>
      <c r="AI50" s="82" t="e">
        <f>AI49/(SUM(AJ45+#REF!+#REF!+#REF!)/20)*1000</f>
        <v>#REF!</v>
      </c>
      <c r="AJ50" s="82" t="e">
        <f>AJ49/(SUM(#REF!+#REF!+#REF!+#REF!)/20)*1000</f>
        <v>#REF!</v>
      </c>
      <c r="AK50" s="83"/>
      <c r="AL50" s="84"/>
      <c r="AN50" s="46">
        <f t="shared" si="0"/>
        <v>0</v>
      </c>
      <c r="AO50" s="46">
        <f t="shared" si="1"/>
        <v>0</v>
      </c>
    </row>
    <row r="51" spans="1:41" s="45" customFormat="1" ht="12.75" customHeight="1" thickBot="1" x14ac:dyDescent="0.35">
      <c r="A51" s="154" t="s">
        <v>54</v>
      </c>
      <c r="B51" s="1" t="s">
        <v>5</v>
      </c>
      <c r="C51" s="77"/>
      <c r="D51" s="77"/>
      <c r="E51" s="78"/>
      <c r="F51" s="78">
        <v>13386</v>
      </c>
      <c r="G51" s="78">
        <v>3813</v>
      </c>
      <c r="H51" s="78">
        <v>20814</v>
      </c>
      <c r="I51" s="77">
        <f>SUM(E51:H51)</f>
        <v>38013</v>
      </c>
      <c r="J51" s="78"/>
      <c r="K51" s="79">
        <v>4500</v>
      </c>
      <c r="L51" s="78">
        <v>13681</v>
      </c>
      <c r="M51" s="79">
        <v>2996</v>
      </c>
      <c r="N51" s="77">
        <f>SUM(J51:M51)</f>
        <v>21177</v>
      </c>
      <c r="O51" s="79">
        <v>4856</v>
      </c>
      <c r="P51" s="78">
        <v>3922</v>
      </c>
      <c r="Q51" s="78">
        <v>6414</v>
      </c>
      <c r="R51" s="78">
        <v>5496</v>
      </c>
      <c r="S51" s="78">
        <v>3887</v>
      </c>
      <c r="T51" s="77">
        <f>SUM(O51:S51)</f>
        <v>24575</v>
      </c>
      <c r="U51" s="80">
        <f>T51+N51+I51+D55</f>
        <v>128606</v>
      </c>
      <c r="V51" s="78">
        <v>3341</v>
      </c>
      <c r="W51" s="78">
        <v>1312</v>
      </c>
      <c r="X51" s="78">
        <v>1422</v>
      </c>
      <c r="Y51" s="78">
        <v>575</v>
      </c>
      <c r="Z51" s="77">
        <f>SUM(V51:Y51)</f>
        <v>6650</v>
      </c>
      <c r="AA51" s="78">
        <v>743</v>
      </c>
      <c r="AB51" s="79">
        <v>125</v>
      </c>
      <c r="AC51" s="78">
        <v>162</v>
      </c>
      <c r="AD51" s="79">
        <v>16</v>
      </c>
      <c r="AE51" s="77">
        <f>SUM(AA51:AD51)</f>
        <v>1046</v>
      </c>
      <c r="AF51" s="79">
        <v>20</v>
      </c>
      <c r="AG51" s="78">
        <v>0</v>
      </c>
      <c r="AH51" s="78">
        <v>0</v>
      </c>
      <c r="AI51" s="78">
        <v>0</v>
      </c>
      <c r="AJ51" s="78">
        <v>0</v>
      </c>
      <c r="AK51" s="77">
        <f>SUM(AF51:AJ51)</f>
        <v>20</v>
      </c>
      <c r="AL51" s="80">
        <f>AK51+AE51+Z51</f>
        <v>7716</v>
      </c>
      <c r="AM51" s="45">
        <v>64</v>
      </c>
      <c r="AN51" s="46">
        <f t="shared" si="0"/>
        <v>8230784</v>
      </c>
      <c r="AO51" s="46">
        <f t="shared" si="1"/>
        <v>493824</v>
      </c>
    </row>
    <row r="52" spans="1:41" s="45" customFormat="1" ht="16" thickBot="1" x14ac:dyDescent="0.35">
      <c r="A52" s="154"/>
      <c r="B52" s="1" t="s">
        <v>6</v>
      </c>
      <c r="C52" s="77"/>
      <c r="D52" s="77"/>
      <c r="E52" s="78"/>
      <c r="F52" s="79">
        <v>13386</v>
      </c>
      <c r="G52" s="79">
        <v>3813</v>
      </c>
      <c r="H52" s="78">
        <v>20814</v>
      </c>
      <c r="I52" s="77"/>
      <c r="J52" s="79"/>
      <c r="K52" s="79">
        <v>0</v>
      </c>
      <c r="L52" s="79">
        <v>0</v>
      </c>
      <c r="M52" s="79">
        <v>30000</v>
      </c>
      <c r="N52" s="77"/>
      <c r="O52" s="79">
        <v>0</v>
      </c>
      <c r="P52" s="79">
        <v>0</v>
      </c>
      <c r="Q52" s="79">
        <v>10000</v>
      </c>
      <c r="R52" s="79">
        <v>3000</v>
      </c>
      <c r="S52" s="79">
        <v>7000</v>
      </c>
      <c r="T52" s="77"/>
      <c r="U52" s="80"/>
      <c r="V52" s="78">
        <v>0</v>
      </c>
      <c r="W52" s="79">
        <v>0</v>
      </c>
      <c r="X52" s="79">
        <v>0</v>
      </c>
      <c r="Y52" s="78">
        <v>0</v>
      </c>
      <c r="Z52" s="77"/>
      <c r="AA52" s="79">
        <v>0</v>
      </c>
      <c r="AB52" s="79">
        <v>0</v>
      </c>
      <c r="AC52" s="79">
        <v>0</v>
      </c>
      <c r="AD52" s="79">
        <v>0</v>
      </c>
      <c r="AE52" s="77"/>
      <c r="AF52" s="79">
        <v>0</v>
      </c>
      <c r="AG52" s="79">
        <v>0</v>
      </c>
      <c r="AH52" s="79">
        <v>0</v>
      </c>
      <c r="AI52" s="79">
        <v>0</v>
      </c>
      <c r="AJ52" s="79">
        <v>0</v>
      </c>
      <c r="AK52" s="77"/>
      <c r="AL52" s="80"/>
      <c r="AN52" s="46">
        <f t="shared" si="0"/>
        <v>0</v>
      </c>
      <c r="AO52" s="46">
        <f t="shared" si="1"/>
        <v>0</v>
      </c>
    </row>
    <row r="53" spans="1:41" s="45" customFormat="1" ht="16" thickBot="1" x14ac:dyDescent="0.35">
      <c r="A53" s="154"/>
      <c r="B53" s="1" t="s">
        <v>10</v>
      </c>
      <c r="C53" s="77">
        <v>3986</v>
      </c>
      <c r="D53" s="77"/>
      <c r="E53" s="77"/>
      <c r="F53" s="77"/>
      <c r="G53" s="77"/>
      <c r="H53" s="77"/>
      <c r="I53" s="77"/>
      <c r="J53" s="77"/>
      <c r="K53" s="77">
        <v>3986</v>
      </c>
      <c r="L53" s="77"/>
      <c r="M53" s="77"/>
      <c r="N53" s="77"/>
      <c r="O53" s="77"/>
      <c r="P53" s="79"/>
      <c r="Q53" s="77"/>
      <c r="R53" s="77"/>
      <c r="S53" s="77"/>
      <c r="T53" s="77"/>
      <c r="U53" s="80"/>
      <c r="V53" s="77"/>
      <c r="W53" s="77"/>
      <c r="X53" s="77"/>
      <c r="Y53" s="77">
        <v>4800</v>
      </c>
      <c r="Z53" s="77"/>
      <c r="AA53" s="77"/>
      <c r="AB53" s="77"/>
      <c r="AC53" s="77"/>
      <c r="AD53" s="77"/>
      <c r="AE53" s="77"/>
      <c r="AF53" s="77"/>
      <c r="AG53" s="79"/>
      <c r="AH53" s="77"/>
      <c r="AI53" s="77"/>
      <c r="AJ53" s="77"/>
      <c r="AK53" s="77"/>
      <c r="AL53" s="80"/>
      <c r="AN53" s="46">
        <f t="shared" si="0"/>
        <v>0</v>
      </c>
      <c r="AO53" s="46">
        <f t="shared" si="1"/>
        <v>0</v>
      </c>
    </row>
    <row r="54" spans="1:41" s="45" customFormat="1" ht="16" thickBot="1" x14ac:dyDescent="0.35">
      <c r="A54" s="154"/>
      <c r="B54" s="1" t="s">
        <v>7</v>
      </c>
      <c r="C54" s="77"/>
      <c r="D54" s="77"/>
      <c r="E54" s="79">
        <f>E53+E52</f>
        <v>0</v>
      </c>
      <c r="F54" s="79">
        <f>F53+F52</f>
        <v>13386</v>
      </c>
      <c r="G54" s="79">
        <f t="shared" ref="G54" si="32">G53+G52</f>
        <v>3813</v>
      </c>
      <c r="H54" s="79">
        <f>H53+H52</f>
        <v>20814</v>
      </c>
      <c r="I54" s="77">
        <f>SUM(E54:H54)</f>
        <v>38013</v>
      </c>
      <c r="J54" s="79">
        <f>J53+J52</f>
        <v>0</v>
      </c>
      <c r="K54" s="79">
        <f>K53+K52</f>
        <v>3986</v>
      </c>
      <c r="L54" s="79">
        <f>L53+L52</f>
        <v>0</v>
      </c>
      <c r="M54" s="79">
        <f>M53+M52</f>
        <v>30000</v>
      </c>
      <c r="N54" s="77">
        <f>SUM(J54:M54)</f>
        <v>33986</v>
      </c>
      <c r="O54" s="79">
        <f>O53+O52</f>
        <v>0</v>
      </c>
      <c r="P54" s="79">
        <f>P53+P52</f>
        <v>0</v>
      </c>
      <c r="Q54" s="79">
        <f>Q53+Q52</f>
        <v>10000</v>
      </c>
      <c r="R54" s="79">
        <f>R53+R52</f>
        <v>3000</v>
      </c>
      <c r="S54" s="79">
        <f>S53+S52</f>
        <v>7000</v>
      </c>
      <c r="T54" s="77">
        <f>SUM(O54:S54)</f>
        <v>20000</v>
      </c>
      <c r="U54" s="80">
        <f>T54+N54+I54+D55</f>
        <v>136840</v>
      </c>
      <c r="V54" s="79">
        <f>V53+V52</f>
        <v>0</v>
      </c>
      <c r="W54" s="79">
        <f>W53+W52</f>
        <v>0</v>
      </c>
      <c r="X54" s="79">
        <f t="shared" ref="X54" si="33">X53+X52</f>
        <v>0</v>
      </c>
      <c r="Y54" s="79">
        <f>Y53+Y52</f>
        <v>4800</v>
      </c>
      <c r="Z54" s="77">
        <f>SUM(V54:Y54)</f>
        <v>4800</v>
      </c>
      <c r="AA54" s="79">
        <f>AA53+AA52</f>
        <v>0</v>
      </c>
      <c r="AB54" s="79">
        <f>AB53+AB52</f>
        <v>0</v>
      </c>
      <c r="AC54" s="79">
        <f>AC53+AC52</f>
        <v>0</v>
      </c>
      <c r="AD54" s="79">
        <f>AD53+AD52</f>
        <v>0</v>
      </c>
      <c r="AE54" s="77">
        <f>SUM(AA54:AD54)</f>
        <v>0</v>
      </c>
      <c r="AF54" s="79">
        <f>AF53+AF52</f>
        <v>0</v>
      </c>
      <c r="AG54" s="79">
        <f>AG53+AG52</f>
        <v>0</v>
      </c>
      <c r="AH54" s="79">
        <f>AH53+AH52</f>
        <v>0</v>
      </c>
      <c r="AI54" s="79">
        <f>AI53+AI52</f>
        <v>0</v>
      </c>
      <c r="AJ54" s="79">
        <f>AJ53+AJ52</f>
        <v>0</v>
      </c>
      <c r="AK54" s="77">
        <f>SUM(AF54:AJ54)</f>
        <v>0</v>
      </c>
      <c r="AL54" s="80">
        <f>AK54+AE54+Z54</f>
        <v>4800</v>
      </c>
      <c r="AN54" s="46">
        <f t="shared" si="0"/>
        <v>0</v>
      </c>
      <c r="AO54" s="46">
        <f t="shared" si="1"/>
        <v>0</v>
      </c>
    </row>
    <row r="55" spans="1:41" s="45" customFormat="1" ht="16" thickBot="1" x14ac:dyDescent="0.35">
      <c r="A55" s="154"/>
      <c r="B55" s="1" t="s">
        <v>8</v>
      </c>
      <c r="C55" s="81">
        <v>37924</v>
      </c>
      <c r="D55" s="120">
        <v>44841</v>
      </c>
      <c r="E55" s="79">
        <f>E54-E51</f>
        <v>0</v>
      </c>
      <c r="F55" s="79">
        <f>E55+F54-F51</f>
        <v>0</v>
      </c>
      <c r="G55" s="79">
        <f>F55+G54-G51</f>
        <v>0</v>
      </c>
      <c r="H55" s="79">
        <f>F55+H54-H51</f>
        <v>0</v>
      </c>
      <c r="I55" s="77">
        <f>I54-I51</f>
        <v>0</v>
      </c>
      <c r="J55" s="79">
        <f>I55+J54-J51</f>
        <v>0</v>
      </c>
      <c r="K55" s="79">
        <f>J55+K54-K51</f>
        <v>-514</v>
      </c>
      <c r="L55" s="79">
        <f>K55+L54-L51</f>
        <v>-14195</v>
      </c>
      <c r="M55" s="79">
        <f>L55+M54-M51</f>
        <v>12809</v>
      </c>
      <c r="N55" s="77">
        <f>I55+N54-N51</f>
        <v>12809</v>
      </c>
      <c r="O55" s="79">
        <f>N55+O54-O51</f>
        <v>7953</v>
      </c>
      <c r="P55" s="79">
        <f>O55+P54-P51</f>
        <v>4031</v>
      </c>
      <c r="Q55" s="79">
        <f>P55+Q54-Q51</f>
        <v>7617</v>
      </c>
      <c r="R55" s="79">
        <f t="shared" ref="R55:S55" si="34">Q55+R54-R51</f>
        <v>5121</v>
      </c>
      <c r="S55" s="79">
        <f t="shared" si="34"/>
        <v>8234</v>
      </c>
      <c r="T55" s="77">
        <f>N55+T54-T51</f>
        <v>8234</v>
      </c>
      <c r="U55" s="80">
        <f>U54-U51</f>
        <v>8234</v>
      </c>
      <c r="V55" s="79">
        <f>U55+V54-V51</f>
        <v>4893</v>
      </c>
      <c r="W55" s="79">
        <f>V55+W54-W51</f>
        <v>3581</v>
      </c>
      <c r="X55" s="79">
        <f>W55+X54-X51</f>
        <v>2159</v>
      </c>
      <c r="Y55" s="79">
        <f>W55+Y54-Y51</f>
        <v>7806</v>
      </c>
      <c r="Z55" s="77">
        <f>T55+Z54-Z51</f>
        <v>6384</v>
      </c>
      <c r="AA55" s="79">
        <f>Z55+AA54-AA51</f>
        <v>5641</v>
      </c>
      <c r="AB55" s="79">
        <f>AA55+AB54-AB51</f>
        <v>5516</v>
      </c>
      <c r="AC55" s="79">
        <f>AB55+AC54-AC51</f>
        <v>5354</v>
      </c>
      <c r="AD55" s="79">
        <f>AC55+AD54-AD51</f>
        <v>5338</v>
      </c>
      <c r="AE55" s="77">
        <f>Z55+AE54-AE51</f>
        <v>5338</v>
      </c>
      <c r="AF55" s="79">
        <f>AE55+AF54-AF51</f>
        <v>5318</v>
      </c>
      <c r="AG55" s="79">
        <f>AF55+AG54-AG51</f>
        <v>5318</v>
      </c>
      <c r="AH55" s="79">
        <f>AG55+AH54-AH51</f>
        <v>5318</v>
      </c>
      <c r="AI55" s="79">
        <f t="shared" ref="AI55:AJ55" si="35">AH55+AI54-AI51</f>
        <v>5318</v>
      </c>
      <c r="AJ55" s="79">
        <f t="shared" si="35"/>
        <v>5318</v>
      </c>
      <c r="AK55" s="77">
        <f>AE55+AK54-AK51</f>
        <v>5318</v>
      </c>
      <c r="AL55" s="80">
        <f>T55+AL54-AL51</f>
        <v>5318</v>
      </c>
      <c r="AN55" s="46">
        <f t="shared" si="0"/>
        <v>0</v>
      </c>
      <c r="AO55" s="46">
        <f t="shared" si="1"/>
        <v>0</v>
      </c>
    </row>
    <row r="56" spans="1:41" s="45" customFormat="1" ht="16" thickBot="1" x14ac:dyDescent="0.35">
      <c r="A56" s="68"/>
      <c r="B56" s="1" t="s">
        <v>9</v>
      </c>
      <c r="C56" s="85"/>
      <c r="D56" s="85"/>
      <c r="E56" s="82" t="e">
        <f>E55/(SUM(F51+H51+#REF!+G51)/20)*1000</f>
        <v>#REF!</v>
      </c>
      <c r="F56" s="82" t="e">
        <f>F55/(SUM(G51+#REF!+J51+H51)/20)*1000</f>
        <v>#REF!</v>
      </c>
      <c r="G56" s="82" t="e">
        <f>G55/(SUM(H51+K51+J51+#REF!)/20)*1000</f>
        <v>#REF!</v>
      </c>
      <c r="H56" s="82" t="e">
        <f>H55/(SUM(#REF!+J51+K51+L51)/20)*1000</f>
        <v>#REF!</v>
      </c>
      <c r="I56" s="83"/>
      <c r="J56" s="82">
        <f>J55/(SUM(K51+L51+M51+O51)/20)*1000</f>
        <v>0</v>
      </c>
      <c r="K56" s="82">
        <f>K55/(SUM(L51+M51+O51+P51)/20)*1000</f>
        <v>-403.84993125122764</v>
      </c>
      <c r="L56" s="82">
        <f>L55/(SUM(M51+O51+P51+Q51)/20)*1000</f>
        <v>-15609.192874422697</v>
      </c>
      <c r="M56" s="82">
        <f>M55/(SUM(O51+P51+Q51+R51)/20)*1000</f>
        <v>12383.023975251353</v>
      </c>
      <c r="N56" s="83"/>
      <c r="O56" s="82">
        <f>O55/(SUM(P51+Q51+R51+S51)/20)*1000</f>
        <v>8066.3319640955433</v>
      </c>
      <c r="P56" s="82" t="e">
        <f>P55/(SUM(Q51+R51+#REF!+S51)/20)*1000</f>
        <v>#REF!</v>
      </c>
      <c r="Q56" s="82" t="e">
        <f>Q55/(SUM(R51+S51+#REF!+#REF!)/20)*1000</f>
        <v>#REF!</v>
      </c>
      <c r="R56" s="82" t="e">
        <f>R55/(SUM(S51+#REF!+#REF!+#REF!)/20)*1000</f>
        <v>#REF!</v>
      </c>
      <c r="S56" s="82" t="e">
        <f>S55/(SUM(#REF!+#REF!+#REF!+#REF!)/20)*1000</f>
        <v>#REF!</v>
      </c>
      <c r="T56" s="83"/>
      <c r="U56" s="84"/>
      <c r="V56" s="82" t="e">
        <f>V55/(SUM(W51+Y51+#REF!+X51)/20)*1000</f>
        <v>#REF!</v>
      </c>
      <c r="W56" s="82" t="e">
        <f>W55/(SUM(X51+#REF!+AA51+Y51)/20)*1000</f>
        <v>#REF!</v>
      </c>
      <c r="X56" s="82" t="e">
        <f>X55/(SUM(Y51+AB51+AA51+#REF!)/20)*1000</f>
        <v>#REF!</v>
      </c>
      <c r="Y56" s="82" t="e">
        <f>Y55/(SUM(#REF!+AA51+AB51+AC51)/20)*1000</f>
        <v>#REF!</v>
      </c>
      <c r="Z56" s="83"/>
      <c r="AA56" s="82">
        <f>AA55/(SUM(AB51+AC51+AD51+AF51)/20)*1000</f>
        <v>349287.92569659447</v>
      </c>
      <c r="AB56" s="82">
        <f>AB55/(SUM(AC51+AD51+AF51+AG51)/20)*1000</f>
        <v>557171.7171717172</v>
      </c>
      <c r="AC56" s="82">
        <f>AC55/(SUM(AD51+AF51+AG51+AH51)/20)*1000</f>
        <v>2974444.4444444445</v>
      </c>
      <c r="AD56" s="82">
        <f>AD55/(SUM(AF51+AG51+AH51+AI51)/20)*1000</f>
        <v>5338000</v>
      </c>
      <c r="AE56" s="83"/>
      <c r="AF56" s="82" t="e">
        <f>AF55/(SUM(AG51+AH51+AI51+AJ51)/20)*1000</f>
        <v>#DIV/0!</v>
      </c>
      <c r="AG56" s="82" t="e">
        <f>AG55/(SUM(AH51+AI51+#REF!+AJ51)/20)*1000</f>
        <v>#REF!</v>
      </c>
      <c r="AH56" s="82" t="e">
        <f>AH55/(SUM(AI51+AJ51+#REF!+#REF!)/20)*1000</f>
        <v>#REF!</v>
      </c>
      <c r="AI56" s="82" t="e">
        <f>AI55/(SUM(AJ51+#REF!+#REF!+#REF!)/20)*1000</f>
        <v>#REF!</v>
      </c>
      <c r="AJ56" s="82" t="e">
        <f>AJ55/(SUM(#REF!+#REF!+#REF!+#REF!)/20)*1000</f>
        <v>#REF!</v>
      </c>
      <c r="AK56" s="83"/>
      <c r="AL56" s="84"/>
      <c r="AN56" s="46">
        <f t="shared" si="0"/>
        <v>0</v>
      </c>
      <c r="AO56" s="46">
        <f t="shared" si="1"/>
        <v>0</v>
      </c>
    </row>
    <row r="57" spans="1:41" s="45" customFormat="1" ht="12.75" customHeight="1" thickBot="1" x14ac:dyDescent="0.35">
      <c r="A57" s="154" t="s">
        <v>91</v>
      </c>
      <c r="B57" s="1" t="s">
        <v>5</v>
      </c>
      <c r="C57" s="77"/>
      <c r="D57" s="77"/>
      <c r="E57" s="78"/>
      <c r="F57" s="78"/>
      <c r="G57" s="78"/>
      <c r="H57" s="78">
        <v>880</v>
      </c>
      <c r="I57" s="77">
        <f>SUM(E57:H57)</f>
        <v>880</v>
      </c>
      <c r="J57" s="78"/>
      <c r="K57" s="79">
        <v>3198</v>
      </c>
      <c r="L57" s="78">
        <v>1907</v>
      </c>
      <c r="M57" s="79">
        <v>83</v>
      </c>
      <c r="N57" s="77">
        <f>SUM(J57:M57)</f>
        <v>5188</v>
      </c>
      <c r="O57" s="79">
        <v>135</v>
      </c>
      <c r="P57" s="78">
        <v>135</v>
      </c>
      <c r="Q57" s="78">
        <v>135</v>
      </c>
      <c r="R57" s="78">
        <v>115</v>
      </c>
      <c r="S57" s="78">
        <v>80</v>
      </c>
      <c r="T57" s="77">
        <f>SUM(O57:S57)</f>
        <v>600</v>
      </c>
      <c r="U57" s="80">
        <f>T57+N57+I57+D61</f>
        <v>8035</v>
      </c>
      <c r="V57" s="78">
        <v>69</v>
      </c>
      <c r="W57" s="78">
        <v>70</v>
      </c>
      <c r="X57" s="78">
        <v>122</v>
      </c>
      <c r="Y57" s="78">
        <v>88</v>
      </c>
      <c r="Z57" s="77">
        <f>SUM(V57:Y57)</f>
        <v>349</v>
      </c>
      <c r="AA57" s="78">
        <v>125</v>
      </c>
      <c r="AB57" s="79">
        <v>124</v>
      </c>
      <c r="AC57" s="78">
        <v>159</v>
      </c>
      <c r="AD57" s="79">
        <v>0</v>
      </c>
      <c r="AE57" s="77">
        <f>SUM(AA57:AD57)</f>
        <v>408</v>
      </c>
      <c r="AF57" s="79">
        <v>0</v>
      </c>
      <c r="AG57" s="78">
        <v>0</v>
      </c>
      <c r="AH57" s="78">
        <v>0</v>
      </c>
      <c r="AI57" s="78">
        <v>0</v>
      </c>
      <c r="AJ57" s="78">
        <v>0</v>
      </c>
      <c r="AK57" s="77">
        <f>SUM(AF57:AJ57)</f>
        <v>0</v>
      </c>
      <c r="AL57" s="80">
        <f>AK57+AE57+Z57</f>
        <v>757</v>
      </c>
      <c r="AM57" s="45">
        <v>64</v>
      </c>
      <c r="AN57" s="46">
        <f t="shared" si="0"/>
        <v>514240</v>
      </c>
      <c r="AO57" s="46">
        <f t="shared" si="1"/>
        <v>48448</v>
      </c>
    </row>
    <row r="58" spans="1:41" s="45" customFormat="1" ht="16" thickBot="1" x14ac:dyDescent="0.35">
      <c r="A58" s="154"/>
      <c r="B58" s="1" t="s">
        <v>6</v>
      </c>
      <c r="C58" s="77"/>
      <c r="D58" s="77"/>
      <c r="E58" s="78"/>
      <c r="F58" s="79"/>
      <c r="G58" s="79"/>
      <c r="H58" s="78">
        <v>880</v>
      </c>
      <c r="I58" s="77"/>
      <c r="J58" s="79"/>
      <c r="K58" s="79">
        <v>0</v>
      </c>
      <c r="L58" s="79">
        <v>0</v>
      </c>
      <c r="M58" s="79">
        <v>4000</v>
      </c>
      <c r="N58" s="77"/>
      <c r="O58" s="79">
        <v>2000</v>
      </c>
      <c r="P58" s="79">
        <v>0</v>
      </c>
      <c r="Q58" s="79">
        <v>0</v>
      </c>
      <c r="R58" s="79">
        <v>0</v>
      </c>
      <c r="S58" s="79">
        <v>0</v>
      </c>
      <c r="T58" s="77"/>
      <c r="U58" s="80"/>
      <c r="V58" s="78">
        <v>0</v>
      </c>
      <c r="W58" s="79">
        <v>0</v>
      </c>
      <c r="X58" s="79">
        <v>0</v>
      </c>
      <c r="Y58" s="78">
        <v>0</v>
      </c>
      <c r="Z58" s="77"/>
      <c r="AA58" s="79">
        <v>0</v>
      </c>
      <c r="AB58" s="79">
        <v>0</v>
      </c>
      <c r="AC58" s="79">
        <v>0</v>
      </c>
      <c r="AD58" s="79">
        <v>0</v>
      </c>
      <c r="AE58" s="77"/>
      <c r="AF58" s="79">
        <v>0</v>
      </c>
      <c r="AG58" s="79">
        <v>0</v>
      </c>
      <c r="AH58" s="79">
        <v>0</v>
      </c>
      <c r="AI58" s="79">
        <v>0</v>
      </c>
      <c r="AJ58" s="79">
        <v>0</v>
      </c>
      <c r="AK58" s="77"/>
      <c r="AL58" s="80"/>
      <c r="AN58" s="46">
        <f t="shared" si="0"/>
        <v>0</v>
      </c>
      <c r="AO58" s="46">
        <f t="shared" si="1"/>
        <v>0</v>
      </c>
    </row>
    <row r="59" spans="1:41" s="45" customFormat="1" ht="16" thickBot="1" x14ac:dyDescent="0.35">
      <c r="A59" s="154"/>
      <c r="B59" s="1" t="s">
        <v>10</v>
      </c>
      <c r="C59" s="77">
        <v>4000</v>
      </c>
      <c r="D59" s="77"/>
      <c r="E59" s="77"/>
      <c r="F59" s="77"/>
      <c r="G59" s="77"/>
      <c r="H59" s="77"/>
      <c r="I59" s="77"/>
      <c r="J59" s="77"/>
      <c r="K59" s="77">
        <v>4000</v>
      </c>
      <c r="L59" s="77"/>
      <c r="M59" s="77"/>
      <c r="N59" s="77"/>
      <c r="O59" s="77"/>
      <c r="P59" s="79"/>
      <c r="Q59" s="77"/>
      <c r="R59" s="77"/>
      <c r="S59" s="77"/>
      <c r="T59" s="77"/>
      <c r="U59" s="80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9"/>
      <c r="AH59" s="77"/>
      <c r="AI59" s="77"/>
      <c r="AJ59" s="77"/>
      <c r="AK59" s="77"/>
      <c r="AL59" s="80"/>
      <c r="AN59" s="46">
        <f t="shared" si="0"/>
        <v>0</v>
      </c>
      <c r="AO59" s="46">
        <f t="shared" si="1"/>
        <v>0</v>
      </c>
    </row>
    <row r="60" spans="1:41" s="45" customFormat="1" ht="16" thickBot="1" x14ac:dyDescent="0.35">
      <c r="A60" s="154"/>
      <c r="B60" s="1" t="s">
        <v>7</v>
      </c>
      <c r="C60" s="77"/>
      <c r="D60" s="77"/>
      <c r="E60" s="79">
        <f>E59+E58</f>
        <v>0</v>
      </c>
      <c r="F60" s="79">
        <f>F59+F58</f>
        <v>0</v>
      </c>
      <c r="G60" s="79">
        <f t="shared" ref="G60" si="36">G59+G58</f>
        <v>0</v>
      </c>
      <c r="H60" s="79">
        <f>H59+H58</f>
        <v>880</v>
      </c>
      <c r="I60" s="77">
        <f>SUM(E60:H60)</f>
        <v>880</v>
      </c>
      <c r="J60" s="79">
        <f>J59+J58</f>
        <v>0</v>
      </c>
      <c r="K60" s="79">
        <f>K59+K58</f>
        <v>4000</v>
      </c>
      <c r="L60" s="79">
        <f>L59+L58</f>
        <v>0</v>
      </c>
      <c r="M60" s="79">
        <f>M59+M58</f>
        <v>4000</v>
      </c>
      <c r="N60" s="77">
        <f>SUM(J60:M60)</f>
        <v>8000</v>
      </c>
      <c r="O60" s="79">
        <f>O59+O58</f>
        <v>2000</v>
      </c>
      <c r="P60" s="79">
        <f>P59+P58</f>
        <v>0</v>
      </c>
      <c r="Q60" s="79">
        <f>Q59+Q58</f>
        <v>0</v>
      </c>
      <c r="R60" s="79">
        <f>R59+R58</f>
        <v>0</v>
      </c>
      <c r="S60" s="79">
        <f>S59+S58</f>
        <v>0</v>
      </c>
      <c r="T60" s="77">
        <f>SUM(O60:S60)</f>
        <v>2000</v>
      </c>
      <c r="U60" s="80">
        <f>T60+N60+I60+D61</f>
        <v>12247</v>
      </c>
      <c r="V60" s="79">
        <f>V59+V58</f>
        <v>0</v>
      </c>
      <c r="W60" s="79">
        <f>W59+W58</f>
        <v>0</v>
      </c>
      <c r="X60" s="79">
        <f t="shared" ref="X60" si="37">X59+X58</f>
        <v>0</v>
      </c>
      <c r="Y60" s="79">
        <f>Y59+Y58</f>
        <v>0</v>
      </c>
      <c r="Z60" s="77">
        <f>SUM(V60:Y60)</f>
        <v>0</v>
      </c>
      <c r="AA60" s="79">
        <f>AA59+AA58</f>
        <v>0</v>
      </c>
      <c r="AB60" s="79">
        <f>AB59+AB58</f>
        <v>0</v>
      </c>
      <c r="AC60" s="79">
        <f>AC59+AC58</f>
        <v>0</v>
      </c>
      <c r="AD60" s="79">
        <f>AD59+AD58</f>
        <v>0</v>
      </c>
      <c r="AE60" s="77">
        <f>SUM(AA60:AD60)</f>
        <v>0</v>
      </c>
      <c r="AF60" s="79">
        <f>AF59+AF58</f>
        <v>0</v>
      </c>
      <c r="AG60" s="79">
        <f>AG59+AG58</f>
        <v>0</v>
      </c>
      <c r="AH60" s="79">
        <f>AH59+AH58</f>
        <v>0</v>
      </c>
      <c r="AI60" s="79">
        <f>AI59+AI58</f>
        <v>0</v>
      </c>
      <c r="AJ60" s="79">
        <f>AJ59+AJ58</f>
        <v>0</v>
      </c>
      <c r="AK60" s="77">
        <f>SUM(AF60:AJ60)</f>
        <v>0</v>
      </c>
      <c r="AL60" s="80">
        <f>AK60+AE60+Z60</f>
        <v>0</v>
      </c>
      <c r="AN60" s="46">
        <f t="shared" si="0"/>
        <v>0</v>
      </c>
      <c r="AO60" s="46">
        <f t="shared" si="1"/>
        <v>0</v>
      </c>
    </row>
    <row r="61" spans="1:41" s="45" customFormat="1" ht="16" thickBot="1" x14ac:dyDescent="0.35">
      <c r="A61" s="154"/>
      <c r="B61" s="1" t="s">
        <v>8</v>
      </c>
      <c r="C61" s="81">
        <v>5459</v>
      </c>
      <c r="D61" s="120">
        <v>1367</v>
      </c>
      <c r="E61" s="79">
        <f>E60-E57</f>
        <v>0</v>
      </c>
      <c r="F61" s="79">
        <f>E61+F60-F57</f>
        <v>0</v>
      </c>
      <c r="G61" s="79">
        <f>F61+G60-G57</f>
        <v>0</v>
      </c>
      <c r="H61" s="79">
        <f>F61+H60-H57</f>
        <v>0</v>
      </c>
      <c r="I61" s="77">
        <f>I60-I57</f>
        <v>0</v>
      </c>
      <c r="J61" s="79">
        <f>I61+J60-J57</f>
        <v>0</v>
      </c>
      <c r="K61" s="79">
        <f>J61+K60-K57</f>
        <v>802</v>
      </c>
      <c r="L61" s="79">
        <f>K61+L60-L57</f>
        <v>-1105</v>
      </c>
      <c r="M61" s="79">
        <f>L61+M60-M57</f>
        <v>2812</v>
      </c>
      <c r="N61" s="77">
        <f>I61+N60-N57</f>
        <v>2812</v>
      </c>
      <c r="O61" s="79">
        <f>N61+O60-O57</f>
        <v>4677</v>
      </c>
      <c r="P61" s="79">
        <f>O61+P60-P57</f>
        <v>4542</v>
      </c>
      <c r="Q61" s="79">
        <f>P61+Q60-Q57</f>
        <v>4407</v>
      </c>
      <c r="R61" s="79">
        <f t="shared" ref="R61:S61" si="38">Q61+R60-R57</f>
        <v>4292</v>
      </c>
      <c r="S61" s="79">
        <f t="shared" si="38"/>
        <v>4212</v>
      </c>
      <c r="T61" s="77">
        <f>N61+T60-T57</f>
        <v>4212</v>
      </c>
      <c r="U61" s="80">
        <f>U60-U57</f>
        <v>4212</v>
      </c>
      <c r="V61" s="79">
        <f>U61+V60-V57</f>
        <v>4143</v>
      </c>
      <c r="W61" s="79">
        <f>V61+W60-W57</f>
        <v>4073</v>
      </c>
      <c r="X61" s="79">
        <f>W61+X60-X57</f>
        <v>3951</v>
      </c>
      <c r="Y61" s="79">
        <f>W61+Y60-Y57</f>
        <v>3985</v>
      </c>
      <c r="Z61" s="77">
        <f>T61+Z60-Z57</f>
        <v>3863</v>
      </c>
      <c r="AA61" s="79">
        <f>Z61+AA60-AA57</f>
        <v>3738</v>
      </c>
      <c r="AB61" s="79">
        <f>AA61+AB60-AB57</f>
        <v>3614</v>
      </c>
      <c r="AC61" s="79">
        <f>AB61+AC60-AC57</f>
        <v>3455</v>
      </c>
      <c r="AD61" s="79">
        <f>AC61+AD60-AD57</f>
        <v>3455</v>
      </c>
      <c r="AE61" s="77">
        <f>Z61+AE60-AE57</f>
        <v>3455</v>
      </c>
      <c r="AF61" s="79">
        <f>AE61+AF60-AF57</f>
        <v>3455</v>
      </c>
      <c r="AG61" s="79">
        <f>AF61+AG60-AG57</f>
        <v>3455</v>
      </c>
      <c r="AH61" s="79">
        <f>AG61+AH60-AH57</f>
        <v>3455</v>
      </c>
      <c r="AI61" s="79">
        <f t="shared" ref="AI61:AJ61" si="39">AH61+AI60-AI57</f>
        <v>3455</v>
      </c>
      <c r="AJ61" s="79">
        <f t="shared" si="39"/>
        <v>3455</v>
      </c>
      <c r="AK61" s="77">
        <f>AE61+AK60-AK57</f>
        <v>3455</v>
      </c>
      <c r="AL61" s="80">
        <f>T61+AL60-AL57</f>
        <v>3455</v>
      </c>
      <c r="AN61" s="46">
        <f t="shared" si="0"/>
        <v>0</v>
      </c>
      <c r="AO61" s="46">
        <f t="shared" si="1"/>
        <v>0</v>
      </c>
    </row>
    <row r="62" spans="1:41" s="45" customFormat="1" ht="16" thickBot="1" x14ac:dyDescent="0.35">
      <c r="A62" s="68"/>
      <c r="B62" s="1" t="s">
        <v>9</v>
      </c>
      <c r="C62" s="85"/>
      <c r="D62" s="85"/>
      <c r="E62" s="82" t="e">
        <f>E61/(SUM(F57+H57+#REF!+G57)/20)*1000</f>
        <v>#REF!</v>
      </c>
      <c r="F62" s="82" t="e">
        <f>F61/(SUM(G57+#REF!+J57+H57)/20)*1000</f>
        <v>#REF!</v>
      </c>
      <c r="G62" s="82" t="e">
        <f>G61/(SUM(H57+K57+J57+#REF!)/20)*1000</f>
        <v>#REF!</v>
      </c>
      <c r="H62" s="82" t="e">
        <f>H61/(SUM(#REF!+J57+K57+L57)/20)*1000</f>
        <v>#REF!</v>
      </c>
      <c r="I62" s="83"/>
      <c r="J62" s="82">
        <f>J61/(SUM(K57+L57+M57+O57)/20)*1000</f>
        <v>0</v>
      </c>
      <c r="K62" s="82">
        <f>K61/(SUM(L57+M57+O57+P57)/20)*1000</f>
        <v>7097.3451327433631</v>
      </c>
      <c r="L62" s="82">
        <f>L61/(SUM(M57+O57+P57+Q57)/20)*1000</f>
        <v>-45286.885245901642</v>
      </c>
      <c r="M62" s="82">
        <f>M61/(SUM(O57+P57+Q57+R57)/20)*1000</f>
        <v>108153.84615384616</v>
      </c>
      <c r="N62" s="83"/>
      <c r="O62" s="82">
        <f>O61/(SUM(P57+Q57+R57+S57)/20)*1000</f>
        <v>201161.29032258064</v>
      </c>
      <c r="P62" s="82" t="e">
        <f>P61/(SUM(Q57+R57+#REF!+S57)/20)*1000</f>
        <v>#REF!</v>
      </c>
      <c r="Q62" s="82" t="e">
        <f>Q61/(SUM(R57+S57+#REF!+#REF!)/20)*1000</f>
        <v>#REF!</v>
      </c>
      <c r="R62" s="82" t="e">
        <f>R61/(SUM(S57+#REF!+#REF!+#REF!)/20)*1000</f>
        <v>#REF!</v>
      </c>
      <c r="S62" s="82" t="e">
        <f>S61/(SUM(#REF!+#REF!+#REF!+#REF!)/20)*1000</f>
        <v>#REF!</v>
      </c>
      <c r="T62" s="83"/>
      <c r="U62" s="84"/>
      <c r="V62" s="82" t="e">
        <f>V61/(SUM(W57+Y57+#REF!+X57)/20)*1000</f>
        <v>#REF!</v>
      </c>
      <c r="W62" s="82" t="e">
        <f>W61/(SUM(X57+#REF!+AA57+Y57)/20)*1000</f>
        <v>#REF!</v>
      </c>
      <c r="X62" s="82" t="e">
        <f>X61/(SUM(Y57+AB57+AA57+#REF!)/20)*1000</f>
        <v>#REF!</v>
      </c>
      <c r="Y62" s="82" t="e">
        <f>Y61/(SUM(#REF!+AA57+AB57+AC57)/20)*1000</f>
        <v>#REF!</v>
      </c>
      <c r="Z62" s="83"/>
      <c r="AA62" s="82">
        <f>AA61/(SUM(AB57+AC57+AD57+AF57)/20)*1000</f>
        <v>264169.61130742048</v>
      </c>
      <c r="AB62" s="82">
        <f>AB61/(SUM(AC57+AD57+AF57+AG57)/20)*1000</f>
        <v>454591.19496855343</v>
      </c>
      <c r="AC62" s="82" t="e">
        <f>AC61/(SUM(AD57+AF57+AG57+AH57)/20)*1000</f>
        <v>#DIV/0!</v>
      </c>
      <c r="AD62" s="82" t="e">
        <f>AD61/(SUM(AF57+AG57+AH57+AI57)/20)*1000</f>
        <v>#DIV/0!</v>
      </c>
      <c r="AE62" s="83"/>
      <c r="AF62" s="82" t="e">
        <f>AF61/(SUM(AG57+AH57+AI57+AJ57)/20)*1000</f>
        <v>#DIV/0!</v>
      </c>
      <c r="AG62" s="82" t="e">
        <f>AG61/(SUM(AH57+AI57+#REF!+AJ57)/20)*1000</f>
        <v>#REF!</v>
      </c>
      <c r="AH62" s="82" t="e">
        <f>AH61/(SUM(AI57+AJ57+#REF!+#REF!)/20)*1000</f>
        <v>#REF!</v>
      </c>
      <c r="AI62" s="82" t="e">
        <f>AI61/(SUM(AJ57+#REF!+#REF!+#REF!)/20)*1000</f>
        <v>#REF!</v>
      </c>
      <c r="AJ62" s="82" t="e">
        <f>AJ61/(SUM(#REF!+#REF!+#REF!+#REF!)/20)*1000</f>
        <v>#REF!</v>
      </c>
      <c r="AK62" s="83"/>
      <c r="AL62" s="84"/>
      <c r="AN62" s="46">
        <f t="shared" si="0"/>
        <v>0</v>
      </c>
      <c r="AO62" s="46">
        <f t="shared" si="1"/>
        <v>0</v>
      </c>
    </row>
    <row r="63" spans="1:41" s="45" customFormat="1" ht="12.75" customHeight="1" thickBot="1" x14ac:dyDescent="0.35">
      <c r="A63" s="154" t="s">
        <v>57</v>
      </c>
      <c r="B63" s="1" t="s">
        <v>5</v>
      </c>
      <c r="C63" s="77"/>
      <c r="D63" s="77"/>
      <c r="E63" s="78"/>
      <c r="F63" s="78">
        <v>3969</v>
      </c>
      <c r="G63" s="78"/>
      <c r="H63" s="78"/>
      <c r="I63" s="77">
        <f>SUM(E63:H63)</f>
        <v>3969</v>
      </c>
      <c r="J63" s="78">
        <v>1500</v>
      </c>
      <c r="K63" s="79">
        <v>5751</v>
      </c>
      <c r="L63" s="78">
        <v>1926</v>
      </c>
      <c r="M63" s="79">
        <v>411</v>
      </c>
      <c r="N63" s="77">
        <f>SUM(J63:M63)</f>
        <v>9588</v>
      </c>
      <c r="O63" s="79">
        <v>724</v>
      </c>
      <c r="P63" s="78">
        <v>725</v>
      </c>
      <c r="Q63" s="78">
        <v>724</v>
      </c>
      <c r="R63" s="78">
        <v>2258</v>
      </c>
      <c r="S63" s="78">
        <v>660</v>
      </c>
      <c r="T63" s="77">
        <f>SUM(O63:S63)</f>
        <v>5091</v>
      </c>
      <c r="U63" s="80">
        <f>T63+N63+I63+D67</f>
        <v>26619</v>
      </c>
      <c r="V63" s="78">
        <v>576</v>
      </c>
      <c r="W63" s="78">
        <v>573</v>
      </c>
      <c r="X63" s="78">
        <v>742</v>
      </c>
      <c r="Y63" s="78">
        <v>198</v>
      </c>
      <c r="Z63" s="77">
        <f>SUM(V63:Y63)</f>
        <v>2089</v>
      </c>
      <c r="AA63" s="78">
        <v>270</v>
      </c>
      <c r="AB63" s="79">
        <v>278</v>
      </c>
      <c r="AC63" s="78">
        <v>352</v>
      </c>
      <c r="AD63" s="79">
        <v>0</v>
      </c>
      <c r="AE63" s="77">
        <f>SUM(AA63:AD63)</f>
        <v>900</v>
      </c>
      <c r="AF63" s="79">
        <v>0</v>
      </c>
      <c r="AG63" s="78">
        <v>0</v>
      </c>
      <c r="AH63" s="78">
        <v>0</v>
      </c>
      <c r="AI63" s="78">
        <v>0</v>
      </c>
      <c r="AJ63" s="78">
        <v>0</v>
      </c>
      <c r="AK63" s="77">
        <f>SUM(AF63:AJ63)</f>
        <v>0</v>
      </c>
      <c r="AL63" s="80">
        <f>AK63+AE63+Z63</f>
        <v>2989</v>
      </c>
      <c r="AM63" s="45">
        <v>64</v>
      </c>
      <c r="AN63" s="46">
        <f t="shared" si="0"/>
        <v>1703616</v>
      </c>
      <c r="AO63" s="46">
        <f t="shared" si="1"/>
        <v>191296</v>
      </c>
    </row>
    <row r="64" spans="1:41" s="45" customFormat="1" ht="16" thickBot="1" x14ac:dyDescent="0.35">
      <c r="A64" s="154"/>
      <c r="B64" s="1" t="s">
        <v>6</v>
      </c>
      <c r="C64" s="77"/>
      <c r="D64" s="77"/>
      <c r="E64" s="78"/>
      <c r="F64" s="79">
        <v>3969</v>
      </c>
      <c r="G64" s="78"/>
      <c r="H64" s="78"/>
      <c r="I64" s="77"/>
      <c r="J64" s="79">
        <v>1500</v>
      </c>
      <c r="K64" s="79">
        <v>1500</v>
      </c>
      <c r="L64" s="79">
        <v>0</v>
      </c>
      <c r="M64" s="79">
        <v>0</v>
      </c>
      <c r="N64" s="77"/>
      <c r="O64" s="79">
        <v>0</v>
      </c>
      <c r="P64" s="79">
        <v>6000</v>
      </c>
      <c r="Q64" s="79">
        <v>0</v>
      </c>
      <c r="R64" s="79">
        <v>6000</v>
      </c>
      <c r="S64" s="79">
        <v>0</v>
      </c>
      <c r="T64" s="77"/>
      <c r="U64" s="80"/>
      <c r="V64" s="78">
        <v>0</v>
      </c>
      <c r="W64" s="79">
        <v>3000</v>
      </c>
      <c r="X64" s="78">
        <v>0</v>
      </c>
      <c r="Y64" s="78">
        <v>0</v>
      </c>
      <c r="Z64" s="77"/>
      <c r="AA64" s="79">
        <v>0</v>
      </c>
      <c r="AB64" s="79">
        <v>0</v>
      </c>
      <c r="AC64" s="79">
        <v>0</v>
      </c>
      <c r="AD64" s="79">
        <v>0</v>
      </c>
      <c r="AE64" s="77"/>
      <c r="AF64" s="79">
        <v>0</v>
      </c>
      <c r="AG64" s="79">
        <v>0</v>
      </c>
      <c r="AH64" s="79">
        <v>0</v>
      </c>
      <c r="AI64" s="79">
        <v>0</v>
      </c>
      <c r="AJ64" s="79">
        <v>0</v>
      </c>
      <c r="AK64" s="77"/>
      <c r="AL64" s="80"/>
      <c r="AN64" s="46">
        <f t="shared" si="0"/>
        <v>0</v>
      </c>
      <c r="AO64" s="46">
        <f t="shared" si="1"/>
        <v>0</v>
      </c>
    </row>
    <row r="65" spans="1:41" s="45" customFormat="1" ht="16" thickBot="1" x14ac:dyDescent="0.35">
      <c r="A65" s="154"/>
      <c r="B65" s="1" t="s">
        <v>10</v>
      </c>
      <c r="C65" s="77">
        <v>0</v>
      </c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80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80"/>
      <c r="AN65" s="46">
        <f t="shared" si="0"/>
        <v>0</v>
      </c>
      <c r="AO65" s="46">
        <f t="shared" si="1"/>
        <v>0</v>
      </c>
    </row>
    <row r="66" spans="1:41" s="45" customFormat="1" ht="16" thickBot="1" x14ac:dyDescent="0.35">
      <c r="A66" s="154"/>
      <c r="B66" s="1" t="s">
        <v>7</v>
      </c>
      <c r="C66" s="77"/>
      <c r="D66" s="77"/>
      <c r="E66" s="79">
        <f>E65+E64</f>
        <v>0</v>
      </c>
      <c r="F66" s="79">
        <f>F65+F64</f>
        <v>3969</v>
      </c>
      <c r="G66" s="79">
        <f t="shared" ref="G66" si="40">G65+G64</f>
        <v>0</v>
      </c>
      <c r="H66" s="79">
        <f>H65+H64</f>
        <v>0</v>
      </c>
      <c r="I66" s="77">
        <f>SUM(E66:H66)</f>
        <v>3969</v>
      </c>
      <c r="J66" s="79">
        <f>J65+J64</f>
        <v>1500</v>
      </c>
      <c r="K66" s="79">
        <f>K65+K64</f>
        <v>1500</v>
      </c>
      <c r="L66" s="79">
        <f>L65+L64</f>
        <v>0</v>
      </c>
      <c r="M66" s="79">
        <f>M65+M64</f>
        <v>0</v>
      </c>
      <c r="N66" s="77">
        <f>SUM(J66:M66)</f>
        <v>3000</v>
      </c>
      <c r="O66" s="79">
        <f>O65+O64</f>
        <v>0</v>
      </c>
      <c r="P66" s="79">
        <f>P65+P64</f>
        <v>6000</v>
      </c>
      <c r="Q66" s="79">
        <f>Q65+Q64</f>
        <v>0</v>
      </c>
      <c r="R66" s="79">
        <f>R65+R64</f>
        <v>6000</v>
      </c>
      <c r="S66" s="79">
        <f>S65+S64</f>
        <v>0</v>
      </c>
      <c r="T66" s="77">
        <f>SUM(O66:S66)</f>
        <v>12000</v>
      </c>
      <c r="U66" s="80">
        <f>T66+N66+I66+D67</f>
        <v>26940</v>
      </c>
      <c r="V66" s="79">
        <f>V65+V64</f>
        <v>0</v>
      </c>
      <c r="W66" s="79">
        <f>W65+W64</f>
        <v>3000</v>
      </c>
      <c r="X66" s="79">
        <f t="shared" ref="X66" si="41">X65+X64</f>
        <v>0</v>
      </c>
      <c r="Y66" s="79">
        <f>Y65+Y64</f>
        <v>0</v>
      </c>
      <c r="Z66" s="77">
        <f>SUM(V66:Y66)</f>
        <v>3000</v>
      </c>
      <c r="AA66" s="79">
        <f>AA65+AA64</f>
        <v>0</v>
      </c>
      <c r="AB66" s="79">
        <f>AB65+AB64</f>
        <v>0</v>
      </c>
      <c r="AC66" s="79">
        <f>AC65+AC64</f>
        <v>0</v>
      </c>
      <c r="AD66" s="79">
        <f>AD65+AD64</f>
        <v>0</v>
      </c>
      <c r="AE66" s="77">
        <f>SUM(AA66:AD66)</f>
        <v>0</v>
      </c>
      <c r="AF66" s="79">
        <f>AF65+AF64</f>
        <v>0</v>
      </c>
      <c r="AG66" s="79">
        <f>AG65+AG64</f>
        <v>0</v>
      </c>
      <c r="AH66" s="79">
        <f>AH65+AH64</f>
        <v>0</v>
      </c>
      <c r="AI66" s="79">
        <f>AI65+AI64</f>
        <v>0</v>
      </c>
      <c r="AJ66" s="79">
        <f>AJ65+AJ64</f>
        <v>0</v>
      </c>
      <c r="AK66" s="77">
        <f>SUM(AF66:AJ66)</f>
        <v>0</v>
      </c>
      <c r="AL66" s="80">
        <f>AK66+AE66+Z66</f>
        <v>3000</v>
      </c>
      <c r="AN66" s="46">
        <f t="shared" si="0"/>
        <v>0</v>
      </c>
      <c r="AO66" s="46">
        <f t="shared" si="1"/>
        <v>0</v>
      </c>
    </row>
    <row r="67" spans="1:41" s="45" customFormat="1" ht="16" thickBot="1" x14ac:dyDescent="0.35">
      <c r="A67" s="154"/>
      <c r="B67" s="1" t="s">
        <v>8</v>
      </c>
      <c r="C67" s="81">
        <v>5191</v>
      </c>
      <c r="D67" s="120">
        <v>7971</v>
      </c>
      <c r="E67" s="79">
        <f>E66-E63</f>
        <v>0</v>
      </c>
      <c r="F67" s="79">
        <f>E67+F66-F63</f>
        <v>0</v>
      </c>
      <c r="G67" s="79">
        <f>F67+G66-G63</f>
        <v>0</v>
      </c>
      <c r="H67" s="79">
        <f>F67+H66-H63</f>
        <v>0</v>
      </c>
      <c r="I67" s="77">
        <f>I66-I63</f>
        <v>0</v>
      </c>
      <c r="J67" s="79">
        <f>I67+J66-J63</f>
        <v>0</v>
      </c>
      <c r="K67" s="79">
        <f>J67+K66-K63</f>
        <v>-4251</v>
      </c>
      <c r="L67" s="79">
        <f>K67+L66-L63</f>
        <v>-6177</v>
      </c>
      <c r="M67" s="79">
        <f>L67+M66-M63</f>
        <v>-6588</v>
      </c>
      <c r="N67" s="77">
        <f>I67+N66-N63</f>
        <v>-6588</v>
      </c>
      <c r="O67" s="79">
        <f>N67+O66-O63</f>
        <v>-7312</v>
      </c>
      <c r="P67" s="79">
        <f>O67+P66-P63</f>
        <v>-2037</v>
      </c>
      <c r="Q67" s="79">
        <f>P67+Q66-Q63</f>
        <v>-2761</v>
      </c>
      <c r="R67" s="79">
        <f t="shared" ref="R67:S67" si="42">Q67+R66-R63</f>
        <v>981</v>
      </c>
      <c r="S67" s="79">
        <f t="shared" si="42"/>
        <v>321</v>
      </c>
      <c r="T67" s="77">
        <f>N67+T66-T63</f>
        <v>321</v>
      </c>
      <c r="U67" s="80">
        <f>U66-U63</f>
        <v>321</v>
      </c>
      <c r="V67" s="79">
        <f>U67+V66-V63</f>
        <v>-255</v>
      </c>
      <c r="W67" s="79">
        <f>V67+W66-W63</f>
        <v>2172</v>
      </c>
      <c r="X67" s="79">
        <f>W67+X66-X63</f>
        <v>1430</v>
      </c>
      <c r="Y67" s="79">
        <f>W67+Y66-Y63</f>
        <v>1974</v>
      </c>
      <c r="Z67" s="77">
        <f>T67+Z66-Z63</f>
        <v>1232</v>
      </c>
      <c r="AA67" s="79">
        <f>Z67+AA66-AA63</f>
        <v>962</v>
      </c>
      <c r="AB67" s="79">
        <f>AA67+AB66-AB63</f>
        <v>684</v>
      </c>
      <c r="AC67" s="79">
        <f>AB67+AC66-AC63</f>
        <v>332</v>
      </c>
      <c r="AD67" s="79">
        <f>AC67+AD66-AD63</f>
        <v>332</v>
      </c>
      <c r="AE67" s="77">
        <f>Z67+AE66-AE63</f>
        <v>332</v>
      </c>
      <c r="AF67" s="79">
        <f>AE67+AF66-AF63</f>
        <v>332</v>
      </c>
      <c r="AG67" s="79">
        <f>AF67+AG66-AG63</f>
        <v>332</v>
      </c>
      <c r="AH67" s="79">
        <f>AG67+AH66-AH63</f>
        <v>332</v>
      </c>
      <c r="AI67" s="79">
        <f t="shared" ref="AI67:AJ67" si="43">AH67+AI66-AI63</f>
        <v>332</v>
      </c>
      <c r="AJ67" s="79">
        <f t="shared" si="43"/>
        <v>332</v>
      </c>
      <c r="AK67" s="77">
        <f>AE67+AK66-AK63</f>
        <v>332</v>
      </c>
      <c r="AL67" s="80">
        <f>T67+AL66-AL63</f>
        <v>332</v>
      </c>
      <c r="AN67" s="46">
        <f t="shared" ref="AN67:AN130" si="44">AM67*U67</f>
        <v>0</v>
      </c>
      <c r="AO67" s="46">
        <f t="shared" si="1"/>
        <v>0</v>
      </c>
    </row>
    <row r="68" spans="1:41" s="45" customFormat="1" ht="16" thickBot="1" x14ac:dyDescent="0.35">
      <c r="A68" s="68"/>
      <c r="B68" s="1" t="s">
        <v>9</v>
      </c>
      <c r="C68" s="85"/>
      <c r="D68" s="85"/>
      <c r="E68" s="82" t="e">
        <f>E67/(SUM(F63+H63+#REF!+G63)/20)*1000</f>
        <v>#REF!</v>
      </c>
      <c r="F68" s="82" t="e">
        <f>F67/(SUM(G63+#REF!+J63+H63)/20)*1000</f>
        <v>#REF!</v>
      </c>
      <c r="G68" s="82" t="e">
        <f>G67/(SUM(H63+K63+J63+#REF!)/20)*1000</f>
        <v>#REF!</v>
      </c>
      <c r="H68" s="82" t="e">
        <f>H67/(SUM(#REF!+J63+K63+L63)/20)*1000</f>
        <v>#REF!</v>
      </c>
      <c r="I68" s="83"/>
      <c r="J68" s="82">
        <f>J67/(SUM(K63+L63+M63+O63)/20)*1000</f>
        <v>0</v>
      </c>
      <c r="K68" s="82">
        <f>K67/(SUM(L63+M63+O63+P63)/20)*1000</f>
        <v>-22456.418383518223</v>
      </c>
      <c r="L68" s="82">
        <f>L67/(SUM(M63+O63+P63+Q63)/20)*1000</f>
        <v>-47809.597523219818</v>
      </c>
      <c r="M68" s="82">
        <f>M67/(SUM(O63+P63+Q63+R63)/20)*1000</f>
        <v>-29735.951252538929</v>
      </c>
      <c r="N68" s="83"/>
      <c r="O68" s="82">
        <f>O67/(SUM(P63+Q63+R63+S63)/20)*1000</f>
        <v>-33487.520036638423</v>
      </c>
      <c r="P68" s="82" t="e">
        <f>P67/(SUM(Q63+R63+#REF!+S63)/20)*1000</f>
        <v>#REF!</v>
      </c>
      <c r="Q68" s="82" t="e">
        <f>Q67/(SUM(R63+S63+#REF!+#REF!)/20)*1000</f>
        <v>#REF!</v>
      </c>
      <c r="R68" s="82" t="e">
        <f>R67/(SUM(S63+#REF!+#REF!+#REF!)/20)*1000</f>
        <v>#REF!</v>
      </c>
      <c r="S68" s="82" t="e">
        <f>S67/(SUM(#REF!+#REF!+#REF!+#REF!)/20)*1000</f>
        <v>#REF!</v>
      </c>
      <c r="T68" s="83"/>
      <c r="U68" s="84"/>
      <c r="V68" s="82" t="e">
        <f>V67/(SUM(W63+Y63+#REF!+X63)/20)*1000</f>
        <v>#REF!</v>
      </c>
      <c r="W68" s="82" t="e">
        <f>W67/(SUM(X63+#REF!+AA63+Y63)/20)*1000</f>
        <v>#REF!</v>
      </c>
      <c r="X68" s="82" t="e">
        <f>X67/(SUM(Y63+AB63+AA63+#REF!)/20)*1000</f>
        <v>#REF!</v>
      </c>
      <c r="Y68" s="82" t="e">
        <f>Y67/(SUM(#REF!+AA63+AB63+AC63)/20)*1000</f>
        <v>#REF!</v>
      </c>
      <c r="Z68" s="83"/>
      <c r="AA68" s="82">
        <f>AA67/(SUM(AB63+AC63+AD63+AF63)/20)*1000</f>
        <v>30539.682539682541</v>
      </c>
      <c r="AB68" s="82">
        <f>AB67/(SUM(AC63+AD63+AF63+AG63)/20)*1000</f>
        <v>38863.63636363636</v>
      </c>
      <c r="AC68" s="82" t="e">
        <f>AC67/(SUM(AD63+AF63+AG63+AH63)/20)*1000</f>
        <v>#DIV/0!</v>
      </c>
      <c r="AD68" s="82" t="e">
        <f>AD67/(SUM(AF63+AG63+AH63+AI63)/20)*1000</f>
        <v>#DIV/0!</v>
      </c>
      <c r="AE68" s="83"/>
      <c r="AF68" s="82" t="e">
        <f>AF67/(SUM(AG63+AH63+AI63+AJ63)/20)*1000</f>
        <v>#DIV/0!</v>
      </c>
      <c r="AG68" s="82" t="e">
        <f>AG67/(SUM(AH63+AI63+#REF!+AJ63)/20)*1000</f>
        <v>#REF!</v>
      </c>
      <c r="AH68" s="82" t="e">
        <f>AH67/(SUM(AI63+AJ63+#REF!+#REF!)/20)*1000</f>
        <v>#REF!</v>
      </c>
      <c r="AI68" s="82" t="e">
        <f>AI67/(SUM(AJ63+#REF!+#REF!+#REF!)/20)*1000</f>
        <v>#REF!</v>
      </c>
      <c r="AJ68" s="82" t="e">
        <f>AJ67/(SUM(#REF!+#REF!+#REF!+#REF!)/20)*1000</f>
        <v>#REF!</v>
      </c>
      <c r="AK68" s="83"/>
      <c r="AL68" s="84"/>
      <c r="AN68" s="46">
        <f t="shared" si="44"/>
        <v>0</v>
      </c>
      <c r="AO68" s="46">
        <f t="shared" ref="AO68:AO131" si="45">AL68*AM68</f>
        <v>0</v>
      </c>
    </row>
    <row r="69" spans="1:41" s="45" customFormat="1" ht="12.75" customHeight="1" thickBot="1" x14ac:dyDescent="0.35">
      <c r="A69" s="152" t="s">
        <v>55</v>
      </c>
      <c r="B69" s="1" t="s">
        <v>5</v>
      </c>
      <c r="C69" s="77"/>
      <c r="D69" s="77"/>
      <c r="E69" s="78"/>
      <c r="F69" s="78"/>
      <c r="G69" s="79"/>
      <c r="H69" s="78"/>
      <c r="I69" s="77">
        <f>SUM(E69:H69)</f>
        <v>0</v>
      </c>
      <c r="J69" s="78"/>
      <c r="K69" s="79">
        <v>-1585</v>
      </c>
      <c r="L69" s="78">
        <v>147</v>
      </c>
      <c r="M69" s="79">
        <v>70</v>
      </c>
      <c r="N69" s="77">
        <f>SUM(J69:M69)</f>
        <v>-1368</v>
      </c>
      <c r="O69" s="79">
        <v>124</v>
      </c>
      <c r="P69" s="78">
        <v>122</v>
      </c>
      <c r="Q69" s="78">
        <v>124</v>
      </c>
      <c r="R69" s="78">
        <v>106</v>
      </c>
      <c r="S69" s="78">
        <v>176</v>
      </c>
      <c r="T69" s="77">
        <f>SUM(O69:S69)</f>
        <v>652</v>
      </c>
      <c r="U69" s="80">
        <f>T69+N69+I69+D73</f>
        <v>1430</v>
      </c>
      <c r="V69" s="78">
        <v>155</v>
      </c>
      <c r="W69" s="78">
        <v>154</v>
      </c>
      <c r="X69" s="79">
        <v>197</v>
      </c>
      <c r="Y69" s="78">
        <v>44</v>
      </c>
      <c r="Z69" s="77">
        <f>SUM(V69:Y69)</f>
        <v>550</v>
      </c>
      <c r="AA69" s="78">
        <v>62</v>
      </c>
      <c r="AB69" s="79">
        <v>62</v>
      </c>
      <c r="AC69" s="78">
        <v>80</v>
      </c>
      <c r="AD69" s="79">
        <v>0</v>
      </c>
      <c r="AE69" s="77">
        <f>SUM(AA69:AD69)</f>
        <v>204</v>
      </c>
      <c r="AF69" s="79">
        <v>0</v>
      </c>
      <c r="AG69" s="78">
        <v>0</v>
      </c>
      <c r="AH69" s="78">
        <v>0</v>
      </c>
      <c r="AI69" s="78">
        <v>0</v>
      </c>
      <c r="AJ69" s="78">
        <v>0</v>
      </c>
      <c r="AK69" s="77">
        <f>SUM(AF69:AJ69)</f>
        <v>0</v>
      </c>
      <c r="AL69" s="80">
        <f>AK69+AE69+Z69</f>
        <v>754</v>
      </c>
      <c r="AM69" s="45">
        <v>32</v>
      </c>
      <c r="AN69" s="46">
        <f t="shared" si="44"/>
        <v>45760</v>
      </c>
      <c r="AO69" s="46">
        <f t="shared" si="45"/>
        <v>24128</v>
      </c>
    </row>
    <row r="70" spans="1:41" s="45" customFormat="1" ht="16" thickBot="1" x14ac:dyDescent="0.35">
      <c r="A70" s="152"/>
      <c r="B70" s="1" t="s">
        <v>6</v>
      </c>
      <c r="C70" s="77"/>
      <c r="D70" s="77"/>
      <c r="E70" s="79"/>
      <c r="F70" s="79"/>
      <c r="G70" s="79"/>
      <c r="H70" s="78"/>
      <c r="I70" s="77"/>
      <c r="J70" s="79"/>
      <c r="K70" s="79">
        <v>0</v>
      </c>
      <c r="L70" s="79">
        <v>0</v>
      </c>
      <c r="M70" s="79">
        <v>0</v>
      </c>
      <c r="N70" s="77"/>
      <c r="O70" s="79">
        <v>0</v>
      </c>
      <c r="P70" s="79">
        <v>0</v>
      </c>
      <c r="Q70" s="79">
        <v>0</v>
      </c>
      <c r="R70" s="79">
        <v>0</v>
      </c>
      <c r="S70" s="79">
        <v>0</v>
      </c>
      <c r="T70" s="77"/>
      <c r="U70" s="80"/>
      <c r="V70" s="79">
        <v>0</v>
      </c>
      <c r="W70" s="79">
        <v>0</v>
      </c>
      <c r="X70" s="79">
        <v>0</v>
      </c>
      <c r="Y70" s="78">
        <v>0</v>
      </c>
      <c r="Z70" s="77"/>
      <c r="AA70" s="79">
        <v>0</v>
      </c>
      <c r="AB70" s="79">
        <v>0</v>
      </c>
      <c r="AC70" s="79">
        <v>0</v>
      </c>
      <c r="AD70" s="79">
        <v>0</v>
      </c>
      <c r="AE70" s="77"/>
      <c r="AF70" s="79">
        <v>0</v>
      </c>
      <c r="AG70" s="79">
        <v>0</v>
      </c>
      <c r="AH70" s="79">
        <v>0</v>
      </c>
      <c r="AI70" s="79">
        <v>0</v>
      </c>
      <c r="AJ70" s="79">
        <v>0</v>
      </c>
      <c r="AK70" s="77"/>
      <c r="AL70" s="80"/>
      <c r="AN70" s="46">
        <f t="shared" si="44"/>
        <v>0</v>
      </c>
      <c r="AO70" s="46">
        <f t="shared" si="45"/>
        <v>0</v>
      </c>
    </row>
    <row r="71" spans="1:41" s="45" customFormat="1" ht="16" thickBot="1" x14ac:dyDescent="0.35">
      <c r="A71" s="152"/>
      <c r="B71" s="1" t="s">
        <v>10</v>
      </c>
      <c r="C71" s="77">
        <v>0</v>
      </c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80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80"/>
      <c r="AN71" s="46">
        <f t="shared" si="44"/>
        <v>0</v>
      </c>
      <c r="AO71" s="46">
        <f t="shared" si="45"/>
        <v>0</v>
      </c>
    </row>
    <row r="72" spans="1:41" s="45" customFormat="1" ht="16" thickBot="1" x14ac:dyDescent="0.35">
      <c r="A72" s="152"/>
      <c r="B72" s="1" t="s">
        <v>7</v>
      </c>
      <c r="C72" s="77"/>
      <c r="D72" s="77"/>
      <c r="E72" s="79">
        <f>E71+E70</f>
        <v>0</v>
      </c>
      <c r="F72" s="79">
        <f>F71+F70</f>
        <v>0</v>
      </c>
      <c r="G72" s="79">
        <f t="shared" ref="G72" si="46">G71+G70</f>
        <v>0</v>
      </c>
      <c r="H72" s="79">
        <f>H71+H70</f>
        <v>0</v>
      </c>
      <c r="I72" s="77">
        <f>SUM(E72:H72)</f>
        <v>0</v>
      </c>
      <c r="J72" s="79">
        <f>J71+J70</f>
        <v>0</v>
      </c>
      <c r="K72" s="79">
        <f>K71+K70</f>
        <v>0</v>
      </c>
      <c r="L72" s="79">
        <f>L71+L70</f>
        <v>0</v>
      </c>
      <c r="M72" s="79">
        <f>M71+M70</f>
        <v>0</v>
      </c>
      <c r="N72" s="77">
        <f>SUM(J72:M72)</f>
        <v>0</v>
      </c>
      <c r="O72" s="79">
        <f>O71+O70</f>
        <v>0</v>
      </c>
      <c r="P72" s="79">
        <f>P71+P70</f>
        <v>0</v>
      </c>
      <c r="Q72" s="79">
        <f>Q71+Q70</f>
        <v>0</v>
      </c>
      <c r="R72" s="79">
        <f>R71+R70</f>
        <v>0</v>
      </c>
      <c r="S72" s="79">
        <f>S71+S70</f>
        <v>0</v>
      </c>
      <c r="T72" s="77">
        <f>SUM(O72:S72)</f>
        <v>0</v>
      </c>
      <c r="U72" s="80">
        <f>T72+N72+I72+D73</f>
        <v>2146</v>
      </c>
      <c r="V72" s="79">
        <f>V71+V70</f>
        <v>0</v>
      </c>
      <c r="W72" s="79">
        <f>W71+W70</f>
        <v>0</v>
      </c>
      <c r="X72" s="79">
        <f t="shared" ref="X72" si="47">X71+X70</f>
        <v>0</v>
      </c>
      <c r="Y72" s="79">
        <f>Y71+Y70</f>
        <v>0</v>
      </c>
      <c r="Z72" s="77">
        <f>SUM(V72:Y72)</f>
        <v>0</v>
      </c>
      <c r="AA72" s="79">
        <f>AA71+AA70</f>
        <v>0</v>
      </c>
      <c r="AB72" s="79">
        <f>AB71+AB70</f>
        <v>0</v>
      </c>
      <c r="AC72" s="79">
        <f>AC71+AC70</f>
        <v>0</v>
      </c>
      <c r="AD72" s="79">
        <f>AD71+AD70</f>
        <v>0</v>
      </c>
      <c r="AE72" s="77">
        <f>SUM(AA72:AD72)</f>
        <v>0</v>
      </c>
      <c r="AF72" s="79">
        <f>AF71+AF70</f>
        <v>0</v>
      </c>
      <c r="AG72" s="79">
        <f>AG71+AG70</f>
        <v>0</v>
      </c>
      <c r="AH72" s="79">
        <f>AH71+AH70</f>
        <v>0</v>
      </c>
      <c r="AI72" s="79">
        <f>AI71+AI70</f>
        <v>0</v>
      </c>
      <c r="AJ72" s="79">
        <f>AJ71+AJ70</f>
        <v>0</v>
      </c>
      <c r="AK72" s="77">
        <f>SUM(AF72:AJ72)</f>
        <v>0</v>
      </c>
      <c r="AL72" s="80">
        <f>AK72+AE72+Z72</f>
        <v>0</v>
      </c>
      <c r="AN72" s="46">
        <f t="shared" si="44"/>
        <v>0</v>
      </c>
      <c r="AO72" s="46">
        <f t="shared" si="45"/>
        <v>0</v>
      </c>
    </row>
    <row r="73" spans="1:41" s="45" customFormat="1" ht="16" thickBot="1" x14ac:dyDescent="0.35">
      <c r="A73" s="152"/>
      <c r="B73" s="1" t="s">
        <v>8</v>
      </c>
      <c r="C73" s="81">
        <v>2136</v>
      </c>
      <c r="D73" s="120">
        <v>2146</v>
      </c>
      <c r="E73" s="79">
        <f>E72-E69</f>
        <v>0</v>
      </c>
      <c r="F73" s="79">
        <f>E73+F72-F69</f>
        <v>0</v>
      </c>
      <c r="G73" s="79">
        <f>F73+G72-G69</f>
        <v>0</v>
      </c>
      <c r="H73" s="79">
        <f>F73+H72-H69</f>
        <v>0</v>
      </c>
      <c r="I73" s="77">
        <f>I72-I69</f>
        <v>0</v>
      </c>
      <c r="J73" s="79">
        <f>I73+J72-J69</f>
        <v>0</v>
      </c>
      <c r="K73" s="79">
        <f>J73+K72-K69</f>
        <v>1585</v>
      </c>
      <c r="L73" s="79">
        <f>K73+L72-L69</f>
        <v>1438</v>
      </c>
      <c r="M73" s="79">
        <f>L73+M72-M69</f>
        <v>1368</v>
      </c>
      <c r="N73" s="77">
        <f>I73+N72-N69</f>
        <v>1368</v>
      </c>
      <c r="O73" s="79">
        <f>N73+O72-O69</f>
        <v>1244</v>
      </c>
      <c r="P73" s="79">
        <f>O73+P72-P69</f>
        <v>1122</v>
      </c>
      <c r="Q73" s="79">
        <f>P73+Q72-Q69</f>
        <v>998</v>
      </c>
      <c r="R73" s="79">
        <f t="shared" ref="R73:S73" si="48">Q73+R72-R69</f>
        <v>892</v>
      </c>
      <c r="S73" s="79">
        <f t="shared" si="48"/>
        <v>716</v>
      </c>
      <c r="T73" s="77">
        <f>N73+T72-T69</f>
        <v>716</v>
      </c>
      <c r="U73" s="80">
        <f>U72-U69</f>
        <v>716</v>
      </c>
      <c r="V73" s="79">
        <f>U73+V72-V69</f>
        <v>561</v>
      </c>
      <c r="W73" s="79">
        <f>V73+W72-W69</f>
        <v>407</v>
      </c>
      <c r="X73" s="79">
        <f>W73+X72-X69</f>
        <v>210</v>
      </c>
      <c r="Y73" s="79">
        <f>W73+Y72-Y69</f>
        <v>363</v>
      </c>
      <c r="Z73" s="77">
        <f>T73+Z72-Z69</f>
        <v>166</v>
      </c>
      <c r="AA73" s="79">
        <f>Z73+AA72-AA69</f>
        <v>104</v>
      </c>
      <c r="AB73" s="79">
        <f>AA73+AB72-AB69</f>
        <v>42</v>
      </c>
      <c r="AC73" s="79">
        <f>AB73+AC72-AC69</f>
        <v>-38</v>
      </c>
      <c r="AD73" s="79">
        <f>AC73+AD72-AD69</f>
        <v>-38</v>
      </c>
      <c r="AE73" s="77">
        <f>Z73+AE72-AE69</f>
        <v>-38</v>
      </c>
      <c r="AF73" s="79">
        <f>AE73+AF72-AF69</f>
        <v>-38</v>
      </c>
      <c r="AG73" s="79">
        <f>AF73+AG72-AG69</f>
        <v>-38</v>
      </c>
      <c r="AH73" s="79">
        <f>AG73+AH72-AH69</f>
        <v>-38</v>
      </c>
      <c r="AI73" s="79">
        <f t="shared" ref="AI73:AJ73" si="49">AH73+AI72-AI69</f>
        <v>-38</v>
      </c>
      <c r="AJ73" s="79">
        <f t="shared" si="49"/>
        <v>-38</v>
      </c>
      <c r="AK73" s="77">
        <f>AE73+AK72-AK69</f>
        <v>-38</v>
      </c>
      <c r="AL73" s="80">
        <f>T73+AL72-AL69</f>
        <v>-38</v>
      </c>
      <c r="AN73" s="46">
        <f t="shared" si="44"/>
        <v>0</v>
      </c>
      <c r="AO73" s="46">
        <f t="shared" si="45"/>
        <v>0</v>
      </c>
    </row>
    <row r="74" spans="1:41" s="45" customFormat="1" ht="16" thickBot="1" x14ac:dyDescent="0.35">
      <c r="A74" s="68"/>
      <c r="B74" s="1" t="s">
        <v>9</v>
      </c>
      <c r="C74" s="85"/>
      <c r="D74" s="85"/>
      <c r="E74" s="82" t="e">
        <f>E73/(SUM(F69+H69+#REF!+G69)/20)*1000</f>
        <v>#REF!</v>
      </c>
      <c r="F74" s="82" t="e">
        <f>F73/(SUM(G69+#REF!+J69+H69)/20)*1000</f>
        <v>#REF!</v>
      </c>
      <c r="G74" s="82" t="e">
        <f>G73/(SUM(H69+K69+J69+#REF!)/20)*1000</f>
        <v>#REF!</v>
      </c>
      <c r="H74" s="82" t="e">
        <f>H73/(SUM(#REF!+J69+K69+L69)/20)*1000</f>
        <v>#REF!</v>
      </c>
      <c r="I74" s="83"/>
      <c r="J74" s="82">
        <f>J73/(SUM(K69+L69+M69+O69)/20)*1000</f>
        <v>0</v>
      </c>
      <c r="K74" s="82">
        <f>K73/(SUM(L69+M69+O69+P69)/20)*1000</f>
        <v>68466.522678185749</v>
      </c>
      <c r="L74" s="82">
        <f>L73/(SUM(M69+O69+P69+Q69)/20)*1000</f>
        <v>65363.63636363636</v>
      </c>
      <c r="M74" s="82">
        <f>M73/(SUM(O69+P69+Q69+R69)/20)*1000</f>
        <v>57478.991596638647</v>
      </c>
      <c r="N74" s="83"/>
      <c r="O74" s="82">
        <f>O73/(SUM(P69+Q69+R69+S69)/20)*1000</f>
        <v>47121.212121212127</v>
      </c>
      <c r="P74" s="82" t="e">
        <f>P73/(SUM(Q69+R69+#REF!+S69)/20)*1000</f>
        <v>#REF!</v>
      </c>
      <c r="Q74" s="82" t="e">
        <f>Q73/(SUM(R69+S69+#REF!+#REF!)/20)*1000</f>
        <v>#REF!</v>
      </c>
      <c r="R74" s="82" t="e">
        <f>R73/(SUM(S69+#REF!+#REF!+#REF!)/20)*1000</f>
        <v>#REF!</v>
      </c>
      <c r="S74" s="82" t="e">
        <f>S73/(SUM(#REF!+#REF!+#REF!+#REF!)/20)*1000</f>
        <v>#REF!</v>
      </c>
      <c r="T74" s="83"/>
      <c r="U74" s="84"/>
      <c r="V74" s="82" t="e">
        <f>V73/(SUM(W69+Y69+#REF!+X69)/20)*1000</f>
        <v>#REF!</v>
      </c>
      <c r="W74" s="82" t="e">
        <f>W73/(SUM(X69+#REF!+AA69+Y69)/20)*1000</f>
        <v>#REF!</v>
      </c>
      <c r="X74" s="82" t="e">
        <f>X73/(SUM(Y69+AB69+AA69+#REF!)/20)*1000</f>
        <v>#REF!</v>
      </c>
      <c r="Y74" s="82" t="e">
        <f>Y73/(SUM(#REF!+AA69+AB69+AC69)/20)*1000</f>
        <v>#REF!</v>
      </c>
      <c r="Z74" s="83"/>
      <c r="AA74" s="82">
        <f>AA73/(SUM(AB69+AC69+AD69+AF69)/20)*1000</f>
        <v>14647.887323943662</v>
      </c>
      <c r="AB74" s="82">
        <f>AB73/(SUM(AC69+AD69+AF69+AG69)/20)*1000</f>
        <v>10500</v>
      </c>
      <c r="AC74" s="82" t="e">
        <f>AC73/(SUM(AD69+AF69+AG69+AH69)/20)*1000</f>
        <v>#DIV/0!</v>
      </c>
      <c r="AD74" s="82" t="e">
        <f>AD73/(SUM(AF69+AG69+AH69+AI69)/20)*1000</f>
        <v>#DIV/0!</v>
      </c>
      <c r="AE74" s="83"/>
      <c r="AF74" s="82" t="e">
        <f>AF73/(SUM(AG69+AH69+AI69+AJ69)/20)*1000</f>
        <v>#DIV/0!</v>
      </c>
      <c r="AG74" s="82" t="e">
        <f>AG73/(SUM(AH69+AI69+#REF!+AJ69)/20)*1000</f>
        <v>#REF!</v>
      </c>
      <c r="AH74" s="82" t="e">
        <f>AH73/(SUM(AI69+AJ69+#REF!+#REF!)/20)*1000</f>
        <v>#REF!</v>
      </c>
      <c r="AI74" s="82" t="e">
        <f>AI73/(SUM(AJ69+#REF!+#REF!+#REF!)/20)*1000</f>
        <v>#REF!</v>
      </c>
      <c r="AJ74" s="82" t="e">
        <f>AJ73/(SUM(#REF!+#REF!+#REF!+#REF!)/20)*1000</f>
        <v>#REF!</v>
      </c>
      <c r="AK74" s="83"/>
      <c r="AL74" s="84"/>
      <c r="AN74" s="46">
        <f t="shared" si="44"/>
        <v>0</v>
      </c>
      <c r="AO74" s="46">
        <f t="shared" si="45"/>
        <v>0</v>
      </c>
    </row>
    <row r="75" spans="1:41" s="45" customFormat="1" ht="12.75" customHeight="1" thickBot="1" x14ac:dyDescent="0.35">
      <c r="A75" s="152" t="s">
        <v>56</v>
      </c>
      <c r="B75" s="1" t="s">
        <v>5</v>
      </c>
      <c r="C75" s="77"/>
      <c r="D75" s="77"/>
      <c r="E75" s="78"/>
      <c r="F75" s="78"/>
      <c r="G75" s="78"/>
      <c r="H75" s="78"/>
      <c r="I75" s="77">
        <f>SUM(E75:H75)</f>
        <v>0</v>
      </c>
      <c r="J75" s="78"/>
      <c r="K75" s="79">
        <v>-1498</v>
      </c>
      <c r="L75" s="78">
        <v>3403</v>
      </c>
      <c r="M75" s="79">
        <v>5021</v>
      </c>
      <c r="N75" s="77">
        <f>SUM(J75:M75)</f>
        <v>6926</v>
      </c>
      <c r="O75" s="79">
        <v>8781</v>
      </c>
      <c r="P75" s="78">
        <v>8823</v>
      </c>
      <c r="Q75" s="78">
        <v>8854</v>
      </c>
      <c r="R75" s="78">
        <v>7591</v>
      </c>
      <c r="S75" s="78">
        <v>3796</v>
      </c>
      <c r="T75" s="77">
        <f>SUM(O75:S75)</f>
        <v>37845</v>
      </c>
      <c r="U75" s="80">
        <f>T75+N75+I75+D79</f>
        <v>66091</v>
      </c>
      <c r="V75" s="78">
        <v>3331</v>
      </c>
      <c r="W75" s="78">
        <v>3331</v>
      </c>
      <c r="X75" s="78">
        <v>4284</v>
      </c>
      <c r="Y75" s="78">
        <v>449</v>
      </c>
      <c r="Z75" s="77">
        <f>SUM(V75:Y75)</f>
        <v>11395</v>
      </c>
      <c r="AA75" s="78">
        <v>620</v>
      </c>
      <c r="AB75" s="79">
        <v>624</v>
      </c>
      <c r="AC75" s="78">
        <v>802</v>
      </c>
      <c r="AD75" s="79">
        <v>0</v>
      </c>
      <c r="AE75" s="77">
        <f>SUM(AA75:AD75)</f>
        <v>2046</v>
      </c>
      <c r="AF75" s="79">
        <v>0</v>
      </c>
      <c r="AG75" s="78">
        <v>0</v>
      </c>
      <c r="AH75" s="78">
        <v>0</v>
      </c>
      <c r="AI75" s="78">
        <v>0</v>
      </c>
      <c r="AJ75" s="78">
        <v>0</v>
      </c>
      <c r="AK75" s="77">
        <f>SUM(AF75:AJ75)</f>
        <v>0</v>
      </c>
      <c r="AL75" s="80">
        <f>AK75+AE75+Z75</f>
        <v>13441</v>
      </c>
      <c r="AM75" s="45">
        <v>64</v>
      </c>
      <c r="AN75" s="46">
        <f t="shared" si="44"/>
        <v>4229824</v>
      </c>
      <c r="AO75" s="46">
        <f t="shared" si="45"/>
        <v>860224</v>
      </c>
    </row>
    <row r="76" spans="1:41" s="45" customFormat="1" ht="16" thickBot="1" x14ac:dyDescent="0.35">
      <c r="A76" s="152"/>
      <c r="B76" s="1" t="s">
        <v>6</v>
      </c>
      <c r="C76" s="77"/>
      <c r="D76" s="77"/>
      <c r="E76" s="79"/>
      <c r="F76" s="79"/>
      <c r="G76" s="79"/>
      <c r="H76" s="78"/>
      <c r="I76" s="77"/>
      <c r="J76" s="79"/>
      <c r="K76" s="79">
        <v>0</v>
      </c>
      <c r="L76" s="78">
        <v>0</v>
      </c>
      <c r="M76" s="79">
        <v>0</v>
      </c>
      <c r="N76" s="77"/>
      <c r="O76" s="79">
        <v>0</v>
      </c>
      <c r="P76" s="78">
        <v>0</v>
      </c>
      <c r="Q76" s="79">
        <v>0</v>
      </c>
      <c r="R76" s="79">
        <v>22000</v>
      </c>
      <c r="S76" s="79">
        <v>0</v>
      </c>
      <c r="T76" s="77"/>
      <c r="U76" s="80"/>
      <c r="V76" s="79">
        <v>0</v>
      </c>
      <c r="W76" s="79">
        <v>0</v>
      </c>
      <c r="X76" s="79">
        <v>10000</v>
      </c>
      <c r="Y76" s="78">
        <v>0</v>
      </c>
      <c r="Z76" s="77"/>
      <c r="AA76" s="79">
        <v>0</v>
      </c>
      <c r="AB76" s="79">
        <v>0</v>
      </c>
      <c r="AC76" s="78">
        <v>0</v>
      </c>
      <c r="AD76" s="79">
        <v>0</v>
      </c>
      <c r="AE76" s="77"/>
      <c r="AF76" s="79">
        <v>0</v>
      </c>
      <c r="AG76" s="78">
        <v>0</v>
      </c>
      <c r="AH76" s="79">
        <v>0</v>
      </c>
      <c r="AI76" s="79">
        <v>0</v>
      </c>
      <c r="AJ76" s="79">
        <v>0</v>
      </c>
      <c r="AK76" s="77"/>
      <c r="AL76" s="80"/>
      <c r="AN76" s="46">
        <f t="shared" si="44"/>
        <v>0</v>
      </c>
      <c r="AO76" s="46">
        <f t="shared" si="45"/>
        <v>0</v>
      </c>
    </row>
    <row r="77" spans="1:41" s="45" customFormat="1" ht="16" thickBot="1" x14ac:dyDescent="0.35">
      <c r="A77" s="152"/>
      <c r="B77" s="1" t="s">
        <v>10</v>
      </c>
      <c r="C77" s="77">
        <v>26000</v>
      </c>
      <c r="D77" s="77"/>
      <c r="E77" s="77"/>
      <c r="F77" s="77"/>
      <c r="G77" s="77"/>
      <c r="H77" s="77"/>
      <c r="I77" s="77"/>
      <c r="J77" s="77"/>
      <c r="K77" s="77">
        <v>26000</v>
      </c>
      <c r="L77" s="77"/>
      <c r="M77" s="77"/>
      <c r="N77" s="77"/>
      <c r="O77" s="77"/>
      <c r="P77" s="77"/>
      <c r="Q77" s="77"/>
      <c r="R77" s="77"/>
      <c r="S77" s="77"/>
      <c r="T77" s="77"/>
      <c r="U77" s="80"/>
      <c r="V77" s="77"/>
      <c r="W77" s="77"/>
      <c r="X77" s="77"/>
      <c r="Y77" s="77">
        <v>26000</v>
      </c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80"/>
      <c r="AN77" s="46">
        <f t="shared" si="44"/>
        <v>0</v>
      </c>
      <c r="AO77" s="46">
        <f t="shared" si="45"/>
        <v>0</v>
      </c>
    </row>
    <row r="78" spans="1:41" s="45" customFormat="1" ht="16" thickBot="1" x14ac:dyDescent="0.35">
      <c r="A78" s="152"/>
      <c r="B78" s="1" t="s">
        <v>7</v>
      </c>
      <c r="C78" s="77"/>
      <c r="D78" s="77"/>
      <c r="E78" s="79">
        <f>E77+E76</f>
        <v>0</v>
      </c>
      <c r="F78" s="79">
        <f>F77+F76</f>
        <v>0</v>
      </c>
      <c r="G78" s="79">
        <f t="shared" ref="G78" si="50">G77+G76</f>
        <v>0</v>
      </c>
      <c r="H78" s="79">
        <f>H77+H76</f>
        <v>0</v>
      </c>
      <c r="I78" s="77">
        <f>SUM(E78:H78)</f>
        <v>0</v>
      </c>
      <c r="J78" s="79">
        <f>J77+J76</f>
        <v>0</v>
      </c>
      <c r="K78" s="79">
        <f>K77+K76</f>
        <v>26000</v>
      </c>
      <c r="L78" s="79">
        <f>L77+L76</f>
        <v>0</v>
      </c>
      <c r="M78" s="79">
        <f>M77+M76</f>
        <v>0</v>
      </c>
      <c r="N78" s="77">
        <f>SUM(J78:M78)</f>
        <v>26000</v>
      </c>
      <c r="O78" s="79">
        <f>O77+O76</f>
        <v>0</v>
      </c>
      <c r="P78" s="79">
        <f>P77+P76</f>
        <v>0</v>
      </c>
      <c r="Q78" s="79">
        <f>Q77+Q76</f>
        <v>0</v>
      </c>
      <c r="R78" s="79">
        <f>R77+R76</f>
        <v>22000</v>
      </c>
      <c r="S78" s="79">
        <f>S77+S76</f>
        <v>0</v>
      </c>
      <c r="T78" s="77">
        <f>SUM(O78:S78)</f>
        <v>22000</v>
      </c>
      <c r="U78" s="80">
        <f>T78+N78+I78+D79</f>
        <v>69320</v>
      </c>
      <c r="V78" s="79">
        <f>V77+V76</f>
        <v>0</v>
      </c>
      <c r="W78" s="79">
        <f>W77+W76</f>
        <v>0</v>
      </c>
      <c r="X78" s="79">
        <f t="shared" ref="X78" si="51">X77+X76</f>
        <v>10000</v>
      </c>
      <c r="Y78" s="79">
        <f>Y77+Y76</f>
        <v>26000</v>
      </c>
      <c r="Z78" s="77">
        <f>SUM(V78:Y78)</f>
        <v>36000</v>
      </c>
      <c r="AA78" s="79">
        <f>AA77+AA76</f>
        <v>0</v>
      </c>
      <c r="AB78" s="79">
        <f>AB77+AB76</f>
        <v>0</v>
      </c>
      <c r="AC78" s="79">
        <f>AC77+AC76</f>
        <v>0</v>
      </c>
      <c r="AD78" s="79">
        <f>AD77+AD76</f>
        <v>0</v>
      </c>
      <c r="AE78" s="77">
        <f>SUM(AA78:AD78)</f>
        <v>0</v>
      </c>
      <c r="AF78" s="79">
        <f>AF77+AF76</f>
        <v>0</v>
      </c>
      <c r="AG78" s="79">
        <f>AG77+AG76</f>
        <v>0</v>
      </c>
      <c r="AH78" s="79">
        <f>AH77+AH76</f>
        <v>0</v>
      </c>
      <c r="AI78" s="79">
        <f>AI77+AI76</f>
        <v>0</v>
      </c>
      <c r="AJ78" s="79">
        <f>AJ77+AJ76</f>
        <v>0</v>
      </c>
      <c r="AK78" s="77">
        <f>SUM(AF78:AJ78)</f>
        <v>0</v>
      </c>
      <c r="AL78" s="80">
        <f>AK78+AE78+Z78</f>
        <v>36000</v>
      </c>
      <c r="AN78" s="46">
        <f t="shared" si="44"/>
        <v>0</v>
      </c>
      <c r="AO78" s="46">
        <f t="shared" si="45"/>
        <v>0</v>
      </c>
    </row>
    <row r="79" spans="1:41" s="45" customFormat="1" ht="16" thickBot="1" x14ac:dyDescent="0.35">
      <c r="A79" s="152"/>
      <c r="B79" s="1" t="s">
        <v>8</v>
      </c>
      <c r="C79" s="81">
        <v>38820</v>
      </c>
      <c r="D79" s="120">
        <v>21320</v>
      </c>
      <c r="E79" s="79">
        <f>E78-E75</f>
        <v>0</v>
      </c>
      <c r="F79" s="79">
        <f>E79+F78-F75</f>
        <v>0</v>
      </c>
      <c r="G79" s="79">
        <f>F79+G78-G75</f>
        <v>0</v>
      </c>
      <c r="H79" s="79">
        <f>F79+H78-H75</f>
        <v>0</v>
      </c>
      <c r="I79" s="77">
        <f>I78-I75</f>
        <v>0</v>
      </c>
      <c r="J79" s="79">
        <f>I79+J78-J75</f>
        <v>0</v>
      </c>
      <c r="K79" s="79">
        <f>J79+K78-K75</f>
        <v>27498</v>
      </c>
      <c r="L79" s="79">
        <f>K79+L78-L75</f>
        <v>24095</v>
      </c>
      <c r="M79" s="79">
        <f>L79+M78-M75</f>
        <v>19074</v>
      </c>
      <c r="N79" s="77">
        <f>I79+N78-N75</f>
        <v>19074</v>
      </c>
      <c r="O79" s="79">
        <f>N79+O78-O75</f>
        <v>10293</v>
      </c>
      <c r="P79" s="79">
        <f>O79+P78-P75</f>
        <v>1470</v>
      </c>
      <c r="Q79" s="79">
        <f>P79+Q78-Q75</f>
        <v>-7384</v>
      </c>
      <c r="R79" s="79">
        <f t="shared" ref="R79:S79" si="52">Q79+R78-R75</f>
        <v>7025</v>
      </c>
      <c r="S79" s="79">
        <f t="shared" si="52"/>
        <v>3229</v>
      </c>
      <c r="T79" s="77">
        <f>N79+T78-T75</f>
        <v>3229</v>
      </c>
      <c r="U79" s="80">
        <f>U78-U75</f>
        <v>3229</v>
      </c>
      <c r="V79" s="79">
        <f>U79+V78-V75</f>
        <v>-102</v>
      </c>
      <c r="W79" s="79">
        <f>V79+W78-W75</f>
        <v>-3433</v>
      </c>
      <c r="X79" s="79">
        <f>W79+X78-X75</f>
        <v>2283</v>
      </c>
      <c r="Y79" s="79">
        <f>W79+Y78-Y75</f>
        <v>22118</v>
      </c>
      <c r="Z79" s="77">
        <f>T79+Z78-Z75</f>
        <v>27834</v>
      </c>
      <c r="AA79" s="79">
        <f>Z79+AA78-AA75</f>
        <v>27214</v>
      </c>
      <c r="AB79" s="79">
        <f>AA79+AB78-AB75</f>
        <v>26590</v>
      </c>
      <c r="AC79" s="79">
        <f>AB79+AC78-AC75</f>
        <v>25788</v>
      </c>
      <c r="AD79" s="79">
        <f>AC79+AD78-AD75</f>
        <v>25788</v>
      </c>
      <c r="AE79" s="77">
        <f>Z79+AE78-AE75</f>
        <v>25788</v>
      </c>
      <c r="AF79" s="79">
        <f>AE79+AF78-AF75</f>
        <v>25788</v>
      </c>
      <c r="AG79" s="79">
        <f>AF79+AG78-AG75</f>
        <v>25788</v>
      </c>
      <c r="AH79" s="79">
        <f>AG79+AH78-AH75</f>
        <v>25788</v>
      </c>
      <c r="AI79" s="79">
        <f t="shared" ref="AI79:AJ79" si="53">AH79+AI78-AI75</f>
        <v>25788</v>
      </c>
      <c r="AJ79" s="79">
        <f t="shared" si="53"/>
        <v>25788</v>
      </c>
      <c r="AK79" s="77">
        <f>AE79+AK78-AK75</f>
        <v>25788</v>
      </c>
      <c r="AL79" s="80">
        <f>T79+AL78-AL75</f>
        <v>25788</v>
      </c>
      <c r="AN79" s="46">
        <f t="shared" si="44"/>
        <v>0</v>
      </c>
      <c r="AO79" s="46">
        <f t="shared" si="45"/>
        <v>0</v>
      </c>
    </row>
    <row r="80" spans="1:41" s="45" customFormat="1" ht="16" thickBot="1" x14ac:dyDescent="0.35">
      <c r="A80" s="68"/>
      <c r="B80" s="1" t="s">
        <v>9</v>
      </c>
      <c r="C80" s="85"/>
      <c r="D80" s="85"/>
      <c r="E80" s="82" t="e">
        <f>E79/(SUM(F75+H75+#REF!+G75)/20)*1000</f>
        <v>#REF!</v>
      </c>
      <c r="F80" s="82" t="e">
        <f>F79/(SUM(G75+#REF!+J75+H75)/20)*1000</f>
        <v>#REF!</v>
      </c>
      <c r="G80" s="82" t="e">
        <f>G79/(SUM(H75+K75+J75+#REF!)/20)*1000</f>
        <v>#REF!</v>
      </c>
      <c r="H80" s="82" t="e">
        <f>H79/(SUM(#REF!+J75+K75+L75)/20)*1000</f>
        <v>#REF!</v>
      </c>
      <c r="I80" s="83"/>
      <c r="J80" s="82">
        <f>J79/(SUM(K75+L75+M75+O75)/20)*1000</f>
        <v>0</v>
      </c>
      <c r="K80" s="82">
        <f>K79/(SUM(L75+M75+O75+P75)/20)*1000</f>
        <v>21129.552789303827</v>
      </c>
      <c r="L80" s="82">
        <f>L79/(SUM(M75+O75+P75+Q75)/20)*1000</f>
        <v>15308.618444042058</v>
      </c>
      <c r="M80" s="82">
        <f>M79/(SUM(O75+P75+Q75+R75)/20)*1000</f>
        <v>11203.853270286938</v>
      </c>
      <c r="N80" s="83"/>
      <c r="O80" s="82">
        <f>O79/(SUM(P75+Q75+R75+S75)/20)*1000</f>
        <v>7082.9892650701895</v>
      </c>
      <c r="P80" s="82" t="e">
        <f>P79/(SUM(Q75+R75+#REF!+S75)/20)*1000</f>
        <v>#REF!</v>
      </c>
      <c r="Q80" s="82" t="e">
        <f>Q79/(SUM(R75+S75+#REF!+#REF!)/20)*1000</f>
        <v>#REF!</v>
      </c>
      <c r="R80" s="82" t="e">
        <f>R79/(SUM(S75+#REF!+#REF!+#REF!)/20)*1000</f>
        <v>#REF!</v>
      </c>
      <c r="S80" s="82" t="e">
        <f>S79/(SUM(#REF!+#REF!+#REF!+#REF!)/20)*1000</f>
        <v>#REF!</v>
      </c>
      <c r="T80" s="83"/>
      <c r="U80" s="84"/>
      <c r="V80" s="82" t="e">
        <f>V79/(SUM(W75+Y75+#REF!+X75)/20)*1000</f>
        <v>#REF!</v>
      </c>
      <c r="W80" s="82" t="e">
        <f>W79/(SUM(X75+#REF!+AA75+Y75)/20)*1000</f>
        <v>#REF!</v>
      </c>
      <c r="X80" s="82" t="e">
        <f>X79/(SUM(Y75+AB75+AA75+#REF!)/20)*1000</f>
        <v>#REF!</v>
      </c>
      <c r="Y80" s="82" t="e">
        <f>Y79/(SUM(#REF!+AA75+AB75+AC75)/20)*1000</f>
        <v>#REF!</v>
      </c>
      <c r="Z80" s="83"/>
      <c r="AA80" s="82">
        <f>AA79/(SUM(AB75+AC75+AD75+AF75)/20)*1000</f>
        <v>381683.02945301542</v>
      </c>
      <c r="AB80" s="82">
        <f>AB79/(SUM(AC75+AD75+AF75+AG75)/20)*1000</f>
        <v>663092.26932668337</v>
      </c>
      <c r="AC80" s="82" t="e">
        <f>AC79/(SUM(AD75+AF75+AG75+AH75)/20)*1000</f>
        <v>#DIV/0!</v>
      </c>
      <c r="AD80" s="82" t="e">
        <f>AD79/(SUM(AF75+AG75+AH75+AI75)/20)*1000</f>
        <v>#DIV/0!</v>
      </c>
      <c r="AE80" s="83"/>
      <c r="AF80" s="82" t="e">
        <f>AF79/(SUM(AG75+AH75+AI75+AJ75)/20)*1000</f>
        <v>#DIV/0!</v>
      </c>
      <c r="AG80" s="82" t="e">
        <f>AG79/(SUM(AH75+AI75+#REF!+AJ75)/20)*1000</f>
        <v>#REF!</v>
      </c>
      <c r="AH80" s="82" t="e">
        <f>AH79/(SUM(AI75+AJ75+#REF!+#REF!)/20)*1000</f>
        <v>#REF!</v>
      </c>
      <c r="AI80" s="82" t="e">
        <f>AI79/(SUM(AJ75+#REF!+#REF!+#REF!)/20)*1000</f>
        <v>#REF!</v>
      </c>
      <c r="AJ80" s="82" t="e">
        <f>AJ79/(SUM(#REF!+#REF!+#REF!+#REF!)/20)*1000</f>
        <v>#REF!</v>
      </c>
      <c r="AK80" s="83"/>
      <c r="AL80" s="84"/>
      <c r="AN80" s="46">
        <f t="shared" si="44"/>
        <v>0</v>
      </c>
      <c r="AO80" s="46">
        <f t="shared" si="45"/>
        <v>0</v>
      </c>
    </row>
    <row r="81" spans="1:41" s="45" customFormat="1" ht="12.75" customHeight="1" thickBot="1" x14ac:dyDescent="0.35">
      <c r="A81" s="153" t="s">
        <v>79</v>
      </c>
      <c r="B81" s="51" t="s">
        <v>5</v>
      </c>
      <c r="C81" s="77"/>
      <c r="D81" s="77"/>
      <c r="E81" s="78"/>
      <c r="F81" s="78"/>
      <c r="G81" s="78"/>
      <c r="H81" s="78"/>
      <c r="I81" s="77">
        <f>SUM(E81:H81)</f>
        <v>0</v>
      </c>
      <c r="J81" s="78"/>
      <c r="K81" s="79">
        <v>8679</v>
      </c>
      <c r="L81" s="78">
        <v>4228</v>
      </c>
      <c r="M81" s="79">
        <v>3732</v>
      </c>
      <c r="N81" s="77">
        <f>SUM(J81:M81)</f>
        <v>16639</v>
      </c>
      <c r="O81" s="79">
        <v>26723</v>
      </c>
      <c r="P81" s="78">
        <v>5558</v>
      </c>
      <c r="Q81" s="78">
        <v>7318</v>
      </c>
      <c r="R81" s="78">
        <v>7623</v>
      </c>
      <c r="S81" s="78">
        <v>6951</v>
      </c>
      <c r="T81" s="77">
        <f>SUM(O81:S81)</f>
        <v>54173</v>
      </c>
      <c r="U81" s="80">
        <f>T81+N81+I81+D85</f>
        <v>164581</v>
      </c>
      <c r="V81" s="78">
        <v>7298</v>
      </c>
      <c r="W81" s="78">
        <v>4104</v>
      </c>
      <c r="X81" s="78">
        <v>3872</v>
      </c>
      <c r="Y81" s="78">
        <v>3152</v>
      </c>
      <c r="Z81" s="77">
        <f>SUM(V81:Y81)</f>
        <v>18426</v>
      </c>
      <c r="AA81" s="78">
        <v>4452</v>
      </c>
      <c r="AB81" s="79">
        <v>1212</v>
      </c>
      <c r="AC81" s="78">
        <v>1644</v>
      </c>
      <c r="AD81" s="79">
        <v>1512</v>
      </c>
      <c r="AE81" s="77">
        <f>SUM(AA81:AD81)</f>
        <v>8820</v>
      </c>
      <c r="AF81" s="79">
        <v>1956</v>
      </c>
      <c r="AG81" s="78">
        <v>20</v>
      </c>
      <c r="AH81" s="78">
        <v>24</v>
      </c>
      <c r="AI81" s="78">
        <v>136</v>
      </c>
      <c r="AJ81" s="78">
        <v>4</v>
      </c>
      <c r="AK81" s="77">
        <f>SUM(AF81:AJ81)</f>
        <v>2140</v>
      </c>
      <c r="AL81" s="80">
        <f>AK81+AE81+Z81</f>
        <v>29386</v>
      </c>
      <c r="AM81" s="45">
        <v>16</v>
      </c>
      <c r="AN81" s="46">
        <f t="shared" si="44"/>
        <v>2633296</v>
      </c>
      <c r="AO81" s="46">
        <f t="shared" si="45"/>
        <v>470176</v>
      </c>
    </row>
    <row r="82" spans="1:41" s="45" customFormat="1" ht="16" thickBot="1" x14ac:dyDescent="0.35">
      <c r="A82" s="153"/>
      <c r="B82" s="51" t="s">
        <v>6</v>
      </c>
      <c r="C82" s="77"/>
      <c r="D82" s="77"/>
      <c r="E82" s="78"/>
      <c r="F82" s="79"/>
      <c r="G82" s="79"/>
      <c r="H82" s="78"/>
      <c r="I82" s="77"/>
      <c r="J82" s="79"/>
      <c r="K82" s="79">
        <v>19000</v>
      </c>
      <c r="L82" s="78">
        <v>0</v>
      </c>
      <c r="M82" s="79">
        <v>20000</v>
      </c>
      <c r="N82" s="77"/>
      <c r="O82" s="79">
        <v>0</v>
      </c>
      <c r="P82" s="78">
        <v>0</v>
      </c>
      <c r="Q82" s="79">
        <v>0</v>
      </c>
      <c r="R82" s="79">
        <v>30000</v>
      </c>
      <c r="S82" s="79">
        <v>20000</v>
      </c>
      <c r="T82" s="77"/>
      <c r="U82" s="80"/>
      <c r="V82" s="78">
        <v>10000</v>
      </c>
      <c r="W82" s="79">
        <v>0</v>
      </c>
      <c r="X82" s="79">
        <v>2000</v>
      </c>
      <c r="Y82" s="78">
        <v>0</v>
      </c>
      <c r="Z82" s="77"/>
      <c r="AA82" s="79">
        <v>0</v>
      </c>
      <c r="AB82" s="79">
        <v>0</v>
      </c>
      <c r="AC82" s="78">
        <v>0</v>
      </c>
      <c r="AD82" s="79">
        <v>0</v>
      </c>
      <c r="AE82" s="77"/>
      <c r="AF82" s="79">
        <v>0</v>
      </c>
      <c r="AG82" s="78">
        <v>0</v>
      </c>
      <c r="AH82" s="79">
        <v>0</v>
      </c>
      <c r="AI82" s="79">
        <v>0</v>
      </c>
      <c r="AJ82" s="79">
        <v>0</v>
      </c>
      <c r="AK82" s="77"/>
      <c r="AL82" s="80"/>
      <c r="AN82" s="46">
        <f t="shared" si="44"/>
        <v>0</v>
      </c>
      <c r="AO82" s="46">
        <f t="shared" si="45"/>
        <v>0</v>
      </c>
    </row>
    <row r="83" spans="1:41" s="45" customFormat="1" ht="16" thickBot="1" x14ac:dyDescent="0.35">
      <c r="A83" s="153"/>
      <c r="B83" s="51" t="s">
        <v>10</v>
      </c>
      <c r="C83" s="77">
        <v>0</v>
      </c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80"/>
      <c r="V83" s="77"/>
      <c r="W83" s="77"/>
      <c r="X83" s="77"/>
      <c r="Y83" s="77">
        <v>19000</v>
      </c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80"/>
      <c r="AN83" s="46">
        <f t="shared" si="44"/>
        <v>0</v>
      </c>
      <c r="AO83" s="46">
        <f t="shared" si="45"/>
        <v>0</v>
      </c>
    </row>
    <row r="84" spans="1:41" s="45" customFormat="1" ht="16" thickBot="1" x14ac:dyDescent="0.35">
      <c r="A84" s="153"/>
      <c r="B84" s="51" t="s">
        <v>7</v>
      </c>
      <c r="C84" s="77"/>
      <c r="D84" s="77"/>
      <c r="E84" s="79">
        <f>E83+E82</f>
        <v>0</v>
      </c>
      <c r="F84" s="79">
        <f>F83+F82</f>
        <v>0</v>
      </c>
      <c r="G84" s="79">
        <f t="shared" ref="G84" si="54">G83+G82</f>
        <v>0</v>
      </c>
      <c r="H84" s="79">
        <f>H83+H82</f>
        <v>0</v>
      </c>
      <c r="I84" s="77">
        <f>SUM(E84:H84)</f>
        <v>0</v>
      </c>
      <c r="J84" s="79">
        <f>J83+J82</f>
        <v>0</v>
      </c>
      <c r="K84" s="79">
        <f>K83+K82</f>
        <v>19000</v>
      </c>
      <c r="L84" s="79">
        <f>L83+L82</f>
        <v>0</v>
      </c>
      <c r="M84" s="79">
        <f>M83+M82</f>
        <v>20000</v>
      </c>
      <c r="N84" s="77">
        <f>SUM(J84:M84)</f>
        <v>39000</v>
      </c>
      <c r="O84" s="79">
        <f>O83+O82</f>
        <v>0</v>
      </c>
      <c r="P84" s="79">
        <f>P83+P82</f>
        <v>0</v>
      </c>
      <c r="Q84" s="79">
        <f>Q83+Q82</f>
        <v>0</v>
      </c>
      <c r="R84" s="79">
        <f>R83+R82</f>
        <v>30000</v>
      </c>
      <c r="S84" s="79">
        <f>S83+S82</f>
        <v>20000</v>
      </c>
      <c r="T84" s="77">
        <f>SUM(O84:S84)</f>
        <v>50000</v>
      </c>
      <c r="U84" s="80">
        <f>T84+N84+I84+D85</f>
        <v>182769</v>
      </c>
      <c r="V84" s="79">
        <f>V83+V82</f>
        <v>10000</v>
      </c>
      <c r="W84" s="79">
        <f>W83+W82</f>
        <v>0</v>
      </c>
      <c r="X84" s="79">
        <f t="shared" ref="X84" si="55">X83+X82</f>
        <v>2000</v>
      </c>
      <c r="Y84" s="79">
        <f>Y83+Y82</f>
        <v>19000</v>
      </c>
      <c r="Z84" s="77">
        <f>SUM(V84:Y84)</f>
        <v>31000</v>
      </c>
      <c r="AA84" s="79">
        <f>AA83+AA82</f>
        <v>0</v>
      </c>
      <c r="AB84" s="79">
        <f>AB83+AB82</f>
        <v>0</v>
      </c>
      <c r="AC84" s="79">
        <f>AC83+AC82</f>
        <v>0</v>
      </c>
      <c r="AD84" s="79">
        <f>AD83+AD82</f>
        <v>0</v>
      </c>
      <c r="AE84" s="77">
        <f>SUM(AA84:AD84)</f>
        <v>0</v>
      </c>
      <c r="AF84" s="79">
        <f>AF83+AF82</f>
        <v>0</v>
      </c>
      <c r="AG84" s="79">
        <f>AG83+AG82</f>
        <v>0</v>
      </c>
      <c r="AH84" s="79">
        <f>AH83+AH82</f>
        <v>0</v>
      </c>
      <c r="AI84" s="79">
        <f>AI83+AI82</f>
        <v>0</v>
      </c>
      <c r="AJ84" s="79">
        <f>AJ83+AJ82</f>
        <v>0</v>
      </c>
      <c r="AK84" s="77">
        <f>SUM(AF84:AJ84)</f>
        <v>0</v>
      </c>
      <c r="AL84" s="80">
        <f>AK84+AE84+Z84</f>
        <v>31000</v>
      </c>
      <c r="AN84" s="46">
        <f t="shared" si="44"/>
        <v>0</v>
      </c>
      <c r="AO84" s="46">
        <f t="shared" si="45"/>
        <v>0</v>
      </c>
    </row>
    <row r="85" spans="1:41" s="45" customFormat="1" ht="16" thickBot="1" x14ac:dyDescent="0.35">
      <c r="A85" s="153"/>
      <c r="B85" s="51" t="s">
        <v>8</v>
      </c>
      <c r="C85" s="81">
        <v>25285</v>
      </c>
      <c r="D85" s="120">
        <v>93769</v>
      </c>
      <c r="E85" s="79">
        <f>E84-E81</f>
        <v>0</v>
      </c>
      <c r="F85" s="79">
        <f>E85+F84-F81</f>
        <v>0</v>
      </c>
      <c r="G85" s="79">
        <f>F85+G84-G81</f>
        <v>0</v>
      </c>
      <c r="H85" s="79">
        <f>F85+H84-H81</f>
        <v>0</v>
      </c>
      <c r="I85" s="77">
        <f>I84-I81</f>
        <v>0</v>
      </c>
      <c r="J85" s="79">
        <f>I85+J84-J81</f>
        <v>0</v>
      </c>
      <c r="K85" s="79">
        <f>J85+K84-K81</f>
        <v>10321</v>
      </c>
      <c r="L85" s="79">
        <f>K85+L84-L81</f>
        <v>6093</v>
      </c>
      <c r="M85" s="79">
        <f>L85+M84-M81</f>
        <v>22361</v>
      </c>
      <c r="N85" s="77">
        <f>I85+N84-N81</f>
        <v>22361</v>
      </c>
      <c r="O85" s="79">
        <f>N85+O84-O81</f>
        <v>-4362</v>
      </c>
      <c r="P85" s="79">
        <f>O85+P84-P81</f>
        <v>-9920</v>
      </c>
      <c r="Q85" s="79">
        <f>P85+Q84-Q81</f>
        <v>-17238</v>
      </c>
      <c r="R85" s="79">
        <f t="shared" ref="R85:S85" si="56">Q85+R84-R81</f>
        <v>5139</v>
      </c>
      <c r="S85" s="79">
        <f t="shared" si="56"/>
        <v>18188</v>
      </c>
      <c r="T85" s="77">
        <f>N85+T84-T81</f>
        <v>18188</v>
      </c>
      <c r="U85" s="80">
        <f>U84-U81</f>
        <v>18188</v>
      </c>
      <c r="V85" s="79">
        <f>U85+V84-V81</f>
        <v>20890</v>
      </c>
      <c r="W85" s="79">
        <f>V85+W84-W81</f>
        <v>16786</v>
      </c>
      <c r="X85" s="79">
        <f>W85+X84-X81</f>
        <v>14914</v>
      </c>
      <c r="Y85" s="79">
        <f>W85+Y84-Y81</f>
        <v>32634</v>
      </c>
      <c r="Z85" s="77">
        <f>T85+Z84-Z81</f>
        <v>30762</v>
      </c>
      <c r="AA85" s="79">
        <f>Z85+AA84-AA81</f>
        <v>26310</v>
      </c>
      <c r="AB85" s="79">
        <f>AA85+AB84-AB81</f>
        <v>25098</v>
      </c>
      <c r="AC85" s="79">
        <f>AB85+AC84-AC81</f>
        <v>23454</v>
      </c>
      <c r="AD85" s="79">
        <f>AC85+AD84-AD81</f>
        <v>21942</v>
      </c>
      <c r="AE85" s="77">
        <f>Z85+AE84-AE81</f>
        <v>21942</v>
      </c>
      <c r="AF85" s="79">
        <f>AE85+AF84-AF81</f>
        <v>19986</v>
      </c>
      <c r="AG85" s="79">
        <f>AF85+AG84-AG81</f>
        <v>19966</v>
      </c>
      <c r="AH85" s="79">
        <f>AG85+AH84-AH81</f>
        <v>19942</v>
      </c>
      <c r="AI85" s="79">
        <f t="shared" ref="AI85:AJ85" si="57">AH85+AI84-AI81</f>
        <v>19806</v>
      </c>
      <c r="AJ85" s="79">
        <f t="shared" si="57"/>
        <v>19802</v>
      </c>
      <c r="AK85" s="77">
        <f>AE85+AK84-AK81</f>
        <v>19802</v>
      </c>
      <c r="AL85" s="80">
        <f>T85+AL84-AL81</f>
        <v>19802</v>
      </c>
      <c r="AN85" s="46">
        <f t="shared" si="44"/>
        <v>0</v>
      </c>
      <c r="AO85" s="46">
        <f t="shared" si="45"/>
        <v>0</v>
      </c>
    </row>
    <row r="86" spans="1:41" s="45" customFormat="1" ht="16" thickBot="1" x14ac:dyDescent="0.35">
      <c r="A86" s="69"/>
      <c r="B86" s="51" t="s">
        <v>9</v>
      </c>
      <c r="C86" s="85"/>
      <c r="D86" s="85"/>
      <c r="E86" s="82" t="e">
        <f>E85/(SUM(F81+H81+#REF!+G81)/20)*1000</f>
        <v>#REF!</v>
      </c>
      <c r="F86" s="82" t="e">
        <f>F85/(SUM(G81+#REF!+J81+H81)/20)*1000</f>
        <v>#REF!</v>
      </c>
      <c r="G86" s="82" t="e">
        <f>G85/(SUM(H81+K81+J81+#REF!)/20)*1000</f>
        <v>#REF!</v>
      </c>
      <c r="H86" s="82" t="e">
        <f>H85/(SUM(#REF!+J81+K81+L81)/20)*1000</f>
        <v>#REF!</v>
      </c>
      <c r="I86" s="83"/>
      <c r="J86" s="82">
        <f>J85/(SUM(K81+L81+M81+O81)/20)*1000</f>
        <v>0</v>
      </c>
      <c r="K86" s="82">
        <f>K85/(SUM(L81+M81+O81+P81)/20)*1000</f>
        <v>5129.5941949752741</v>
      </c>
      <c r="L86" s="82">
        <f>L85/(SUM(M81+O81+P81+Q81)/20)*1000</f>
        <v>2812.3052779765062</v>
      </c>
      <c r="M86" s="82">
        <f>M85/(SUM(O81+P81+Q81+R81)/20)*1000</f>
        <v>9470.5857439329138</v>
      </c>
      <c r="N86" s="83"/>
      <c r="O86" s="82">
        <f>O85/(SUM(P81+Q81+R81+S81)/20)*1000</f>
        <v>-3178.1420765027324</v>
      </c>
      <c r="P86" s="82" t="e">
        <f>P85/(SUM(Q81+R81+#REF!+S81)/20)*1000</f>
        <v>#REF!</v>
      </c>
      <c r="Q86" s="82" t="e">
        <f>Q85/(SUM(R81+S81+#REF!+#REF!)/20)*1000</f>
        <v>#REF!</v>
      </c>
      <c r="R86" s="82" t="e">
        <f>R85/(SUM(S81+#REF!+#REF!+#REF!)/20)*1000</f>
        <v>#REF!</v>
      </c>
      <c r="S86" s="82" t="e">
        <f>S85/(SUM(#REF!+#REF!+#REF!+#REF!)/20)*1000</f>
        <v>#REF!</v>
      </c>
      <c r="T86" s="83"/>
      <c r="U86" s="84"/>
      <c r="V86" s="82" t="e">
        <f>V85/(SUM(W81+Y81+#REF!+X81)/20)*1000</f>
        <v>#REF!</v>
      </c>
      <c r="W86" s="82" t="e">
        <f>W85/(SUM(X81+#REF!+AA81+Y81)/20)*1000</f>
        <v>#REF!</v>
      </c>
      <c r="X86" s="82" t="e">
        <f>X85/(SUM(Y81+AB81+AA81+#REF!)/20)*1000</f>
        <v>#REF!</v>
      </c>
      <c r="Y86" s="82" t="e">
        <f>Y85/(SUM(#REF!+AA81+AB81+AC81)/20)*1000</f>
        <v>#REF!</v>
      </c>
      <c r="Z86" s="83"/>
      <c r="AA86" s="82">
        <f>AA85/(SUM(AB81+AC81+AD81+AF81)/20)*1000</f>
        <v>83206.831119544586</v>
      </c>
      <c r="AB86" s="82">
        <f>AB85/(SUM(AC81+AD81+AF81+AG81)/20)*1000</f>
        <v>97809.820732657827</v>
      </c>
      <c r="AC86" s="82">
        <f>AC85/(SUM(AD81+AF81+AG81+AH81)/20)*1000</f>
        <v>133564.92027334851</v>
      </c>
      <c r="AD86" s="82">
        <f>AD85/(SUM(AF81+AG81+AH81+AI81)/20)*1000</f>
        <v>205449.4382022472</v>
      </c>
      <c r="AE86" s="83"/>
      <c r="AF86" s="82">
        <f>AF85/(SUM(AG81+AH81+AI81+AJ81)/20)*1000</f>
        <v>2172391.3043478266</v>
      </c>
      <c r="AG86" s="82" t="e">
        <f>AG85/(SUM(AH81+AI81+#REF!+AJ81)/20)*1000</f>
        <v>#REF!</v>
      </c>
      <c r="AH86" s="82" t="e">
        <f>AH85/(SUM(AI81+AJ81+#REF!+#REF!)/20)*1000</f>
        <v>#REF!</v>
      </c>
      <c r="AI86" s="82" t="e">
        <f>AI85/(SUM(AJ81+#REF!+#REF!+#REF!)/20)*1000</f>
        <v>#REF!</v>
      </c>
      <c r="AJ86" s="82" t="e">
        <f>AJ85/(SUM(#REF!+#REF!+#REF!+#REF!)/20)*1000</f>
        <v>#REF!</v>
      </c>
      <c r="AK86" s="83"/>
      <c r="AL86" s="84"/>
      <c r="AN86" s="46">
        <f t="shared" si="44"/>
        <v>0</v>
      </c>
      <c r="AO86" s="46">
        <f t="shared" si="45"/>
        <v>0</v>
      </c>
    </row>
    <row r="87" spans="1:41" s="45" customFormat="1" ht="12.75" customHeight="1" thickBot="1" x14ac:dyDescent="0.35">
      <c r="A87" s="153" t="s">
        <v>80</v>
      </c>
      <c r="B87" s="51" t="s">
        <v>5</v>
      </c>
      <c r="C87" s="77"/>
      <c r="D87" s="77"/>
      <c r="E87" s="78"/>
      <c r="F87" s="78">
        <v>226000</v>
      </c>
      <c r="G87" s="78"/>
      <c r="H87" s="78">
        <v>55000</v>
      </c>
      <c r="I87" s="77">
        <f>SUM(E87:H87)</f>
        <v>281000</v>
      </c>
      <c r="J87" s="78"/>
      <c r="K87" s="79">
        <v>-69435</v>
      </c>
      <c r="L87" s="78">
        <v>139856</v>
      </c>
      <c r="M87" s="79">
        <v>142844</v>
      </c>
      <c r="N87" s="77">
        <f>SUM(J87:M87)</f>
        <v>213265</v>
      </c>
      <c r="O87" s="79">
        <v>226418</v>
      </c>
      <c r="P87" s="78">
        <v>165287</v>
      </c>
      <c r="Q87" s="78">
        <v>215764</v>
      </c>
      <c r="R87" s="78">
        <v>214101</v>
      </c>
      <c r="S87" s="78">
        <v>163703</v>
      </c>
      <c r="T87" s="77">
        <f>SUM(O87:S87)</f>
        <v>985273</v>
      </c>
      <c r="U87" s="80">
        <f>T87+N87+I87+D91</f>
        <v>2136413</v>
      </c>
      <c r="V87" s="78">
        <v>144838</v>
      </c>
      <c r="W87" s="78">
        <v>95488</v>
      </c>
      <c r="X87" s="78">
        <v>104684</v>
      </c>
      <c r="Y87" s="78">
        <v>57428</v>
      </c>
      <c r="Z87" s="77">
        <f>SUM(V87:Y87)</f>
        <v>402438</v>
      </c>
      <c r="AA87" s="78">
        <v>74297</v>
      </c>
      <c r="AB87" s="79">
        <v>31035</v>
      </c>
      <c r="AC87" s="78">
        <v>41128</v>
      </c>
      <c r="AD87" s="79">
        <v>20359</v>
      </c>
      <c r="AE87" s="77">
        <f>SUM(AA87:AD87)</f>
        <v>166819</v>
      </c>
      <c r="AF87" s="79">
        <v>26944</v>
      </c>
      <c r="AG87" s="78">
        <v>4072</v>
      </c>
      <c r="AH87" s="78">
        <v>4100</v>
      </c>
      <c r="AI87" s="78">
        <v>2984</v>
      </c>
      <c r="AJ87" s="78">
        <v>0</v>
      </c>
      <c r="AK87" s="77">
        <f>SUM(AF87:AJ87)</f>
        <v>38100</v>
      </c>
      <c r="AL87" s="80">
        <f>AK87+AE87+Z87</f>
        <v>607357</v>
      </c>
      <c r="AM87" s="45">
        <v>32</v>
      </c>
      <c r="AN87" s="46">
        <f t="shared" si="44"/>
        <v>68365216</v>
      </c>
      <c r="AO87" s="46">
        <f t="shared" si="45"/>
        <v>19435424</v>
      </c>
    </row>
    <row r="88" spans="1:41" s="45" customFormat="1" ht="16" thickBot="1" x14ac:dyDescent="0.35">
      <c r="A88" s="153"/>
      <c r="B88" s="51" t="s">
        <v>6</v>
      </c>
      <c r="C88" s="77"/>
      <c r="D88" s="77"/>
      <c r="E88" s="78"/>
      <c r="F88" s="79">
        <v>226000</v>
      </c>
      <c r="G88" s="79"/>
      <c r="H88" s="78">
        <v>55000</v>
      </c>
      <c r="I88" s="77"/>
      <c r="J88" s="79"/>
      <c r="K88" s="79">
        <v>0</v>
      </c>
      <c r="L88" s="78">
        <v>0</v>
      </c>
      <c r="M88" s="79">
        <v>400000</v>
      </c>
      <c r="N88" s="77"/>
      <c r="O88" s="79">
        <v>100000</v>
      </c>
      <c r="P88" s="78">
        <v>0</v>
      </c>
      <c r="Q88" s="79">
        <v>0</v>
      </c>
      <c r="R88" s="79">
        <v>500000</v>
      </c>
      <c r="S88" s="79">
        <v>0</v>
      </c>
      <c r="T88" s="77"/>
      <c r="U88" s="80"/>
      <c r="V88" s="78">
        <v>0</v>
      </c>
      <c r="W88" s="79">
        <v>0</v>
      </c>
      <c r="X88" s="79">
        <v>0</v>
      </c>
      <c r="Y88" s="78">
        <v>0</v>
      </c>
      <c r="Z88" s="77"/>
      <c r="AA88" s="79">
        <v>0</v>
      </c>
      <c r="AB88" s="79">
        <v>0</v>
      </c>
      <c r="AC88" s="78">
        <v>0</v>
      </c>
      <c r="AD88" s="79">
        <v>0</v>
      </c>
      <c r="AE88" s="77"/>
      <c r="AF88" s="79">
        <v>0</v>
      </c>
      <c r="AG88" s="78">
        <v>0</v>
      </c>
      <c r="AH88" s="79">
        <v>0</v>
      </c>
      <c r="AI88" s="79">
        <v>0</v>
      </c>
      <c r="AJ88" s="79">
        <v>0</v>
      </c>
      <c r="AK88" s="77"/>
      <c r="AL88" s="80"/>
      <c r="AN88" s="46">
        <f t="shared" si="44"/>
        <v>0</v>
      </c>
      <c r="AO88" s="46">
        <f t="shared" si="45"/>
        <v>0</v>
      </c>
    </row>
    <row r="89" spans="1:41" s="45" customFormat="1" ht="16" thickBot="1" x14ac:dyDescent="0.35">
      <c r="A89" s="153"/>
      <c r="B89" s="51" t="s">
        <v>10</v>
      </c>
      <c r="C89" s="77">
        <v>389000</v>
      </c>
      <c r="D89" s="77"/>
      <c r="E89" s="77"/>
      <c r="F89" s="77"/>
      <c r="G89" s="77"/>
      <c r="H89" s="77"/>
      <c r="I89" s="77"/>
      <c r="J89" s="77"/>
      <c r="K89" s="77">
        <v>389000</v>
      </c>
      <c r="L89" s="77"/>
      <c r="M89" s="77"/>
      <c r="N89" s="77"/>
      <c r="O89" s="77"/>
      <c r="P89" s="77"/>
      <c r="Q89" s="77"/>
      <c r="R89" s="77"/>
      <c r="S89" s="77"/>
      <c r="T89" s="77"/>
      <c r="U89" s="80"/>
      <c r="V89" s="77"/>
      <c r="W89" s="77"/>
      <c r="X89" s="77"/>
      <c r="Y89" s="77">
        <v>35000</v>
      </c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80"/>
      <c r="AN89" s="46">
        <f t="shared" si="44"/>
        <v>0</v>
      </c>
      <c r="AO89" s="46">
        <f t="shared" si="45"/>
        <v>0</v>
      </c>
    </row>
    <row r="90" spans="1:41" s="45" customFormat="1" ht="16" thickBot="1" x14ac:dyDescent="0.35">
      <c r="A90" s="153"/>
      <c r="B90" s="51" t="s">
        <v>7</v>
      </c>
      <c r="C90" s="77"/>
      <c r="D90" s="77"/>
      <c r="E90" s="79">
        <f>E89+E88</f>
        <v>0</v>
      </c>
      <c r="F90" s="79">
        <f>F89+F88</f>
        <v>226000</v>
      </c>
      <c r="G90" s="79">
        <f t="shared" ref="G90" si="58">G89+G88</f>
        <v>0</v>
      </c>
      <c r="H90" s="79">
        <f>H89+H88</f>
        <v>55000</v>
      </c>
      <c r="I90" s="77">
        <f>SUM(E90:H90)</f>
        <v>281000</v>
      </c>
      <c r="J90" s="79">
        <f>J89+J88</f>
        <v>0</v>
      </c>
      <c r="K90" s="79">
        <f>K89+K88</f>
        <v>389000</v>
      </c>
      <c r="L90" s="79">
        <f>L89+L88</f>
        <v>0</v>
      </c>
      <c r="M90" s="79">
        <f>M89+M88</f>
        <v>400000</v>
      </c>
      <c r="N90" s="77">
        <f>SUM(J90:M90)</f>
        <v>789000</v>
      </c>
      <c r="O90" s="79">
        <f>O89+O88</f>
        <v>100000</v>
      </c>
      <c r="P90" s="79">
        <f>P89+P88</f>
        <v>0</v>
      </c>
      <c r="Q90" s="79">
        <f>Q89+Q88</f>
        <v>0</v>
      </c>
      <c r="R90" s="79">
        <f>R89+R88</f>
        <v>500000</v>
      </c>
      <c r="S90" s="79">
        <f>S89+S88</f>
        <v>0</v>
      </c>
      <c r="T90" s="77">
        <f>SUM(O90:S90)</f>
        <v>600000</v>
      </c>
      <c r="U90" s="80">
        <f>T90+N90+I90+D91</f>
        <v>2326875</v>
      </c>
      <c r="V90" s="79">
        <f>V89+V88</f>
        <v>0</v>
      </c>
      <c r="W90" s="79">
        <f>W89+W88</f>
        <v>0</v>
      </c>
      <c r="X90" s="79">
        <f t="shared" ref="X90" si="59">X89+X88</f>
        <v>0</v>
      </c>
      <c r="Y90" s="79">
        <f>Y89+Y88</f>
        <v>35000</v>
      </c>
      <c r="Z90" s="77">
        <f>SUM(V90:Y90)</f>
        <v>35000</v>
      </c>
      <c r="AA90" s="79">
        <f>AA89+AA88</f>
        <v>0</v>
      </c>
      <c r="AB90" s="79">
        <f>AB89+AB88</f>
        <v>0</v>
      </c>
      <c r="AC90" s="79">
        <f>AC89+AC88</f>
        <v>0</v>
      </c>
      <c r="AD90" s="79">
        <f>AD89+AD88</f>
        <v>0</v>
      </c>
      <c r="AE90" s="77">
        <f>SUM(AA90:AD90)</f>
        <v>0</v>
      </c>
      <c r="AF90" s="79">
        <f>AF89+AF88</f>
        <v>0</v>
      </c>
      <c r="AG90" s="79">
        <f>AG89+AG88</f>
        <v>0</v>
      </c>
      <c r="AH90" s="79">
        <f>AH89+AH88</f>
        <v>0</v>
      </c>
      <c r="AI90" s="79">
        <f>AI89+AI88</f>
        <v>0</v>
      </c>
      <c r="AJ90" s="79">
        <f>AJ89+AJ88</f>
        <v>0</v>
      </c>
      <c r="AK90" s="77">
        <f>SUM(AF90:AJ90)</f>
        <v>0</v>
      </c>
      <c r="AL90" s="80">
        <f>AK90+AE90+Z90</f>
        <v>35000</v>
      </c>
      <c r="AN90" s="46">
        <f t="shared" si="44"/>
        <v>0</v>
      </c>
      <c r="AO90" s="46">
        <f t="shared" si="45"/>
        <v>0</v>
      </c>
    </row>
    <row r="91" spans="1:41" s="45" customFormat="1" ht="16" thickBot="1" x14ac:dyDescent="0.35">
      <c r="A91" s="153"/>
      <c r="B91" s="51" t="s">
        <v>8</v>
      </c>
      <c r="C91" s="81">
        <v>703359</v>
      </c>
      <c r="D91" s="120">
        <v>656875</v>
      </c>
      <c r="E91" s="79">
        <f>E90-E87</f>
        <v>0</v>
      </c>
      <c r="F91" s="79">
        <f>E91+F90-F87</f>
        <v>0</v>
      </c>
      <c r="G91" s="79">
        <f>F91+G90-G87</f>
        <v>0</v>
      </c>
      <c r="H91" s="79">
        <f>F91+H90-H87</f>
        <v>0</v>
      </c>
      <c r="I91" s="77">
        <f>I90-I87</f>
        <v>0</v>
      </c>
      <c r="J91" s="79">
        <f>I91+J90-J87</f>
        <v>0</v>
      </c>
      <c r="K91" s="79">
        <f>J91+K90-K87</f>
        <v>458435</v>
      </c>
      <c r="L91" s="79">
        <f>K91+L90-L87</f>
        <v>318579</v>
      </c>
      <c r="M91" s="79">
        <f>L91+M90-M87</f>
        <v>575735</v>
      </c>
      <c r="N91" s="77">
        <f>I91+N90-N87</f>
        <v>575735</v>
      </c>
      <c r="O91" s="79">
        <f>N91+O90-O87</f>
        <v>449317</v>
      </c>
      <c r="P91" s="79">
        <f>O91+P90-P87</f>
        <v>284030</v>
      </c>
      <c r="Q91" s="79">
        <f>P91+Q90-Q87</f>
        <v>68266</v>
      </c>
      <c r="R91" s="79">
        <f t="shared" ref="R91:S91" si="60">Q91+R90-R87</f>
        <v>354165</v>
      </c>
      <c r="S91" s="79">
        <f t="shared" si="60"/>
        <v>190462</v>
      </c>
      <c r="T91" s="77">
        <f>N91+T90-T87</f>
        <v>190462</v>
      </c>
      <c r="U91" s="80">
        <f>U90-U87</f>
        <v>190462</v>
      </c>
      <c r="V91" s="79">
        <f>U91+V90-V87</f>
        <v>45624</v>
      </c>
      <c r="W91" s="79">
        <f>V91+W90-W87</f>
        <v>-49864</v>
      </c>
      <c r="X91" s="79">
        <f>W91+X90-X87</f>
        <v>-154548</v>
      </c>
      <c r="Y91" s="79">
        <f>W91+Y90-Y87</f>
        <v>-72292</v>
      </c>
      <c r="Z91" s="77">
        <f>T91+Z90-Z87</f>
        <v>-176976</v>
      </c>
      <c r="AA91" s="79">
        <f>Z91+AA90-AA87</f>
        <v>-251273</v>
      </c>
      <c r="AB91" s="79">
        <f>AA91+AB90-AB87</f>
        <v>-282308</v>
      </c>
      <c r="AC91" s="79">
        <f>AB91+AC90-AC87</f>
        <v>-323436</v>
      </c>
      <c r="AD91" s="79">
        <f>AC91+AD90-AD87</f>
        <v>-343795</v>
      </c>
      <c r="AE91" s="77">
        <f>Z91+AE90-AE87</f>
        <v>-343795</v>
      </c>
      <c r="AF91" s="79">
        <f>AE91+AF90-AF87</f>
        <v>-370739</v>
      </c>
      <c r="AG91" s="79">
        <f>AF91+AG90-AG87</f>
        <v>-374811</v>
      </c>
      <c r="AH91" s="79">
        <f>AG91+AH90-AH87</f>
        <v>-378911</v>
      </c>
      <c r="AI91" s="79">
        <f t="shared" ref="AI91:AJ91" si="61">AH91+AI90-AI87</f>
        <v>-381895</v>
      </c>
      <c r="AJ91" s="79">
        <f t="shared" si="61"/>
        <v>-381895</v>
      </c>
      <c r="AK91" s="77">
        <f>AE91+AK90-AK87</f>
        <v>-381895</v>
      </c>
      <c r="AL91" s="80">
        <f>T91+AL90-AL87</f>
        <v>-381895</v>
      </c>
      <c r="AN91" s="46">
        <f t="shared" si="44"/>
        <v>0</v>
      </c>
      <c r="AO91" s="46">
        <f t="shared" si="45"/>
        <v>0</v>
      </c>
    </row>
    <row r="92" spans="1:41" s="45" customFormat="1" ht="16" thickBot="1" x14ac:dyDescent="0.35">
      <c r="A92" s="69"/>
      <c r="B92" s="51" t="s">
        <v>9</v>
      </c>
      <c r="C92" s="85"/>
      <c r="D92" s="85"/>
      <c r="E92" s="82" t="e">
        <f>E91/(SUM(F87+H87+#REF!+G87)/20)*1000</f>
        <v>#REF!</v>
      </c>
      <c r="F92" s="82" t="e">
        <f>F91/(SUM(G87+#REF!+J87+H87)/20)*1000</f>
        <v>#REF!</v>
      </c>
      <c r="G92" s="82" t="e">
        <f>G91/(SUM(H87+K87+J87+#REF!)/20)*1000</f>
        <v>#REF!</v>
      </c>
      <c r="H92" s="82" t="e">
        <f>H91/(SUM(#REF!+J87+K87+L87)/20)*1000</f>
        <v>#REF!</v>
      </c>
      <c r="I92" s="83"/>
      <c r="J92" s="82">
        <f>J91/(SUM(K87+L87+M87+O87)/20)*1000</f>
        <v>0</v>
      </c>
      <c r="K92" s="82">
        <f>K91/(SUM(L87+M87+O87+P87)/20)*1000</f>
        <v>13595.24321438898</v>
      </c>
      <c r="L92" s="82">
        <f>L91/(SUM(M87+O87+P87+Q87)/20)*1000</f>
        <v>8491.8960487156692</v>
      </c>
      <c r="M92" s="82">
        <f>M91/(SUM(O87+P87+Q87+R87)/20)*1000</f>
        <v>14015.482551699793</v>
      </c>
      <c r="N92" s="83"/>
      <c r="O92" s="82">
        <f>O91/(SUM(P87+Q87+R87+S87)/20)*1000</f>
        <v>11841.972445328818</v>
      </c>
      <c r="P92" s="82" t="e">
        <f>P91/(SUM(Q87+R87+#REF!+S87)/20)*1000</f>
        <v>#REF!</v>
      </c>
      <c r="Q92" s="82" t="e">
        <f>Q91/(SUM(R87+S87+#REF!+#REF!)/20)*1000</f>
        <v>#REF!</v>
      </c>
      <c r="R92" s="82" t="e">
        <f>R91/(SUM(S87+#REF!+#REF!+#REF!)/20)*1000</f>
        <v>#REF!</v>
      </c>
      <c r="S92" s="82" t="e">
        <f>S91/(SUM(#REF!+#REF!+#REF!+#REF!)/20)*1000</f>
        <v>#REF!</v>
      </c>
      <c r="T92" s="83"/>
      <c r="U92" s="84"/>
      <c r="V92" s="82" t="e">
        <f>V91/(SUM(W87+Y87+#REF!+X87)/20)*1000</f>
        <v>#REF!</v>
      </c>
      <c r="W92" s="82" t="e">
        <f>W91/(SUM(X87+#REF!+AA87+Y87)/20)*1000</f>
        <v>#REF!</v>
      </c>
      <c r="X92" s="82" t="e">
        <f>X91/(SUM(Y87+AB87+AA87+#REF!)/20)*1000</f>
        <v>#REF!</v>
      </c>
      <c r="Y92" s="82" t="e">
        <f>Y91/(SUM(#REF!+AA87+AB87+AC87)/20)*1000</f>
        <v>#REF!</v>
      </c>
      <c r="Z92" s="83"/>
      <c r="AA92" s="82">
        <f>AA91/(SUM(AB87+AC87+AD87+AF87)/20)*1000</f>
        <v>-42066.02715416938</v>
      </c>
      <c r="AB92" s="82">
        <f>AB91/(SUM(AC87+AD87+AF87+AG87)/20)*1000</f>
        <v>-61037.587970119894</v>
      </c>
      <c r="AC92" s="82">
        <f>AC91/(SUM(AD87+AF87+AG87+AH87)/20)*1000</f>
        <v>-116606.03875619649</v>
      </c>
      <c r="AD92" s="82">
        <f>AD91/(SUM(AF87+AG87+AH87+AI87)/20)*1000</f>
        <v>-180469.81627296589</v>
      </c>
      <c r="AE92" s="83"/>
      <c r="AF92" s="82">
        <f>AF91/(SUM(AG87+AH87+AI87+AJ87)/20)*1000</f>
        <v>-664645.034062388</v>
      </c>
      <c r="AG92" s="82" t="e">
        <f>AG91/(SUM(AH87+AI87+#REF!+AJ87)/20)*1000</f>
        <v>#REF!</v>
      </c>
      <c r="AH92" s="82" t="e">
        <f>AH91/(SUM(AI87+AJ87+#REF!+#REF!)/20)*1000</f>
        <v>#REF!</v>
      </c>
      <c r="AI92" s="82" t="e">
        <f>AI91/(SUM(AJ87+#REF!+#REF!+#REF!)/20)*1000</f>
        <v>#REF!</v>
      </c>
      <c r="AJ92" s="82" t="e">
        <f>AJ91/(SUM(#REF!+#REF!+#REF!+#REF!)/20)*1000</f>
        <v>#REF!</v>
      </c>
      <c r="AK92" s="83"/>
      <c r="AL92" s="84"/>
      <c r="AN92" s="46">
        <f t="shared" si="44"/>
        <v>0</v>
      </c>
      <c r="AO92" s="46">
        <f t="shared" si="45"/>
        <v>0</v>
      </c>
    </row>
    <row r="93" spans="1:41" s="45" customFormat="1" ht="12.75" customHeight="1" thickBot="1" x14ac:dyDescent="0.35">
      <c r="A93" s="153" t="s">
        <v>81</v>
      </c>
      <c r="B93" s="51" t="s">
        <v>5</v>
      </c>
      <c r="C93" s="77"/>
      <c r="D93" s="77"/>
      <c r="E93" s="78"/>
      <c r="F93" s="78">
        <v>30000</v>
      </c>
      <c r="G93" s="78"/>
      <c r="H93" s="78">
        <v>48000</v>
      </c>
      <c r="I93" s="77">
        <f>SUM(E93:H93)</f>
        <v>78000</v>
      </c>
      <c r="J93" s="78"/>
      <c r="K93" s="79">
        <v>93439</v>
      </c>
      <c r="L93" s="78">
        <v>39988</v>
      </c>
      <c r="M93" s="79">
        <v>18431</v>
      </c>
      <c r="N93" s="77">
        <f>SUM(J93:M93)</f>
        <v>151858</v>
      </c>
      <c r="O93" s="79">
        <v>30175</v>
      </c>
      <c r="P93" s="78">
        <v>31099</v>
      </c>
      <c r="Q93" s="78">
        <v>35327</v>
      </c>
      <c r="R93" s="78">
        <v>32033</v>
      </c>
      <c r="S93" s="78">
        <v>20299</v>
      </c>
      <c r="T93" s="77">
        <f>SUM(O93:S93)</f>
        <v>148933</v>
      </c>
      <c r="U93" s="80">
        <f>T93+N93+I93+D97</f>
        <v>501498</v>
      </c>
      <c r="V93" s="78">
        <v>18085</v>
      </c>
      <c r="W93" s="78">
        <v>15124</v>
      </c>
      <c r="X93" s="78">
        <v>17600</v>
      </c>
      <c r="Y93" s="78">
        <v>7882</v>
      </c>
      <c r="Z93" s="77">
        <f>SUM(V93:Y93)</f>
        <v>58691</v>
      </c>
      <c r="AA93" s="78">
        <v>9657</v>
      </c>
      <c r="AB93" s="79">
        <v>4075</v>
      </c>
      <c r="AC93" s="78">
        <v>5257</v>
      </c>
      <c r="AD93" s="79">
        <v>1030</v>
      </c>
      <c r="AE93" s="77">
        <f>SUM(AA93:AD93)</f>
        <v>20019</v>
      </c>
      <c r="AF93" s="79">
        <v>1198</v>
      </c>
      <c r="AG93" s="78">
        <v>336</v>
      </c>
      <c r="AH93" s="78">
        <v>340</v>
      </c>
      <c r="AI93" s="78">
        <v>260</v>
      </c>
      <c r="AJ93" s="78">
        <v>0</v>
      </c>
      <c r="AK93" s="77">
        <f>SUM(AF93:AJ93)</f>
        <v>2134</v>
      </c>
      <c r="AL93" s="80">
        <f>AK93+AE93+Z93</f>
        <v>80844</v>
      </c>
      <c r="AM93" s="45">
        <v>64</v>
      </c>
      <c r="AN93" s="46">
        <f t="shared" si="44"/>
        <v>32095872</v>
      </c>
      <c r="AO93" s="46">
        <f t="shared" si="45"/>
        <v>5174016</v>
      </c>
    </row>
    <row r="94" spans="1:41" s="45" customFormat="1" ht="16" thickBot="1" x14ac:dyDescent="0.35">
      <c r="A94" s="153"/>
      <c r="B94" s="51" t="s">
        <v>6</v>
      </c>
      <c r="C94" s="77"/>
      <c r="D94" s="77"/>
      <c r="E94" s="78"/>
      <c r="F94" s="79">
        <v>30000</v>
      </c>
      <c r="G94" s="79"/>
      <c r="H94" s="78">
        <v>48000</v>
      </c>
      <c r="I94" s="77"/>
      <c r="J94" s="79"/>
      <c r="K94" s="79">
        <v>82000</v>
      </c>
      <c r="L94" s="78">
        <v>30000</v>
      </c>
      <c r="M94" s="79">
        <v>64000</v>
      </c>
      <c r="N94" s="77"/>
      <c r="O94" s="79">
        <v>20000</v>
      </c>
      <c r="P94" s="78">
        <v>0</v>
      </c>
      <c r="Q94" s="79">
        <v>0</v>
      </c>
      <c r="R94" s="79">
        <v>90000</v>
      </c>
      <c r="S94" s="79">
        <v>0</v>
      </c>
      <c r="T94" s="77"/>
      <c r="U94" s="80"/>
      <c r="V94" s="78">
        <v>0</v>
      </c>
      <c r="W94" s="79">
        <v>0</v>
      </c>
      <c r="X94" s="79">
        <v>0</v>
      </c>
      <c r="Y94" s="78">
        <v>0</v>
      </c>
      <c r="Z94" s="77"/>
      <c r="AA94" s="79">
        <v>0</v>
      </c>
      <c r="AB94" s="79">
        <v>0</v>
      </c>
      <c r="AC94" s="78">
        <v>0</v>
      </c>
      <c r="AD94" s="79">
        <v>0</v>
      </c>
      <c r="AE94" s="77"/>
      <c r="AF94" s="79">
        <v>0</v>
      </c>
      <c r="AG94" s="78">
        <v>0</v>
      </c>
      <c r="AH94" s="79">
        <v>0</v>
      </c>
      <c r="AI94" s="79">
        <v>0</v>
      </c>
      <c r="AJ94" s="79">
        <v>0</v>
      </c>
      <c r="AK94" s="77"/>
      <c r="AL94" s="80"/>
      <c r="AN94" s="46">
        <f t="shared" si="44"/>
        <v>0</v>
      </c>
      <c r="AO94" s="46">
        <f t="shared" si="45"/>
        <v>0</v>
      </c>
    </row>
    <row r="95" spans="1:41" s="45" customFormat="1" ht="16" thickBot="1" x14ac:dyDescent="0.35">
      <c r="A95" s="153"/>
      <c r="B95" s="51" t="s">
        <v>10</v>
      </c>
      <c r="C95" s="77">
        <v>0</v>
      </c>
      <c r="D95" s="77"/>
      <c r="E95" s="77"/>
      <c r="F95" s="77"/>
      <c r="G95" s="79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80"/>
      <c r="V95" s="77"/>
      <c r="W95" s="77"/>
      <c r="X95" s="79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80"/>
      <c r="AN95" s="46">
        <f t="shared" si="44"/>
        <v>0</v>
      </c>
      <c r="AO95" s="46">
        <f t="shared" si="45"/>
        <v>0</v>
      </c>
    </row>
    <row r="96" spans="1:41" s="45" customFormat="1" ht="16" thickBot="1" x14ac:dyDescent="0.35">
      <c r="A96" s="153"/>
      <c r="B96" s="51" t="s">
        <v>7</v>
      </c>
      <c r="C96" s="77"/>
      <c r="D96" s="77"/>
      <c r="E96" s="79">
        <f>E95+E94</f>
        <v>0</v>
      </c>
      <c r="F96" s="79">
        <f>F95+F94</f>
        <v>30000</v>
      </c>
      <c r="G96" s="79">
        <f t="shared" ref="G96" si="62">G95+G94</f>
        <v>0</v>
      </c>
      <c r="H96" s="79">
        <f>H95+H94</f>
        <v>48000</v>
      </c>
      <c r="I96" s="77">
        <f>SUM(E96:H96)</f>
        <v>78000</v>
      </c>
      <c r="J96" s="79">
        <f>J95+J94</f>
        <v>0</v>
      </c>
      <c r="K96" s="79">
        <f>K95+K94</f>
        <v>82000</v>
      </c>
      <c r="L96" s="79">
        <f>L95+L94</f>
        <v>30000</v>
      </c>
      <c r="M96" s="79">
        <f>M95+M94</f>
        <v>64000</v>
      </c>
      <c r="N96" s="77">
        <f>SUM(J96:M96)</f>
        <v>176000</v>
      </c>
      <c r="O96" s="79">
        <f>O95+O94</f>
        <v>20000</v>
      </c>
      <c r="P96" s="79">
        <f>P95+P94</f>
        <v>0</v>
      </c>
      <c r="Q96" s="79">
        <f>Q95+Q94</f>
        <v>0</v>
      </c>
      <c r="R96" s="79">
        <f>R95+R94</f>
        <v>90000</v>
      </c>
      <c r="S96" s="79">
        <f>S95+S94</f>
        <v>0</v>
      </c>
      <c r="T96" s="77">
        <f>SUM(O96:S96)</f>
        <v>110000</v>
      </c>
      <c r="U96" s="80">
        <f>T96+N96+I96+D97</f>
        <v>486707</v>
      </c>
      <c r="V96" s="79">
        <f>V95+V94</f>
        <v>0</v>
      </c>
      <c r="W96" s="79">
        <f>W95+W94</f>
        <v>0</v>
      </c>
      <c r="X96" s="79">
        <f t="shared" ref="X96" si="63">X95+X94</f>
        <v>0</v>
      </c>
      <c r="Y96" s="79">
        <f>Y95+Y94</f>
        <v>0</v>
      </c>
      <c r="Z96" s="77">
        <f>SUM(V96:Y96)</f>
        <v>0</v>
      </c>
      <c r="AA96" s="79">
        <f>AA95+AA94</f>
        <v>0</v>
      </c>
      <c r="AB96" s="79">
        <f>AB95+AB94</f>
        <v>0</v>
      </c>
      <c r="AC96" s="79">
        <f>AC95+AC94</f>
        <v>0</v>
      </c>
      <c r="AD96" s="79">
        <f>AD95+AD94</f>
        <v>0</v>
      </c>
      <c r="AE96" s="77">
        <f>SUM(AA96:AD96)</f>
        <v>0</v>
      </c>
      <c r="AF96" s="79">
        <f>AF95+AF94</f>
        <v>0</v>
      </c>
      <c r="AG96" s="79">
        <f>AG95+AG94</f>
        <v>0</v>
      </c>
      <c r="AH96" s="79">
        <f>AH95+AH94</f>
        <v>0</v>
      </c>
      <c r="AI96" s="79">
        <f>AI95+AI94</f>
        <v>0</v>
      </c>
      <c r="AJ96" s="79">
        <f>AJ95+AJ94</f>
        <v>0</v>
      </c>
      <c r="AK96" s="77">
        <f>SUM(AF96:AJ96)</f>
        <v>0</v>
      </c>
      <c r="AL96" s="80">
        <f>AK96+AE96+Z96</f>
        <v>0</v>
      </c>
      <c r="AN96" s="46">
        <f t="shared" si="44"/>
        <v>0</v>
      </c>
      <c r="AO96" s="46">
        <f t="shared" si="45"/>
        <v>0</v>
      </c>
    </row>
    <row r="97" spans="1:41" s="45" customFormat="1" ht="16" thickBot="1" x14ac:dyDescent="0.35">
      <c r="A97" s="153"/>
      <c r="B97" s="51" t="s">
        <v>8</v>
      </c>
      <c r="C97" s="81">
        <v>15791</v>
      </c>
      <c r="D97" s="120">
        <v>122707</v>
      </c>
      <c r="E97" s="79">
        <f>E96-E93</f>
        <v>0</v>
      </c>
      <c r="F97" s="79">
        <f>E97+F96-F93</f>
        <v>0</v>
      </c>
      <c r="G97" s="79">
        <f>F97+G96-G93</f>
        <v>0</v>
      </c>
      <c r="H97" s="79">
        <f>F97+H96-H93</f>
        <v>0</v>
      </c>
      <c r="I97" s="77">
        <f>I96-I93</f>
        <v>0</v>
      </c>
      <c r="J97" s="79">
        <f>I97+J96-J93</f>
        <v>0</v>
      </c>
      <c r="K97" s="79">
        <f>J97+K96-K93</f>
        <v>-11439</v>
      </c>
      <c r="L97" s="79">
        <f>K97+L96-L93</f>
        <v>-21427</v>
      </c>
      <c r="M97" s="79">
        <f>L97+M96-M93</f>
        <v>24142</v>
      </c>
      <c r="N97" s="77">
        <f>I97+N96-N93</f>
        <v>24142</v>
      </c>
      <c r="O97" s="79">
        <f>N97+O96-O93</f>
        <v>13967</v>
      </c>
      <c r="P97" s="79">
        <f>O97+P96-P93</f>
        <v>-17132</v>
      </c>
      <c r="Q97" s="79">
        <f>P97+Q96-Q93</f>
        <v>-52459</v>
      </c>
      <c r="R97" s="79">
        <f t="shared" ref="R97:S97" si="64">Q97+R96-R93</f>
        <v>5508</v>
      </c>
      <c r="S97" s="79">
        <f t="shared" si="64"/>
        <v>-14791</v>
      </c>
      <c r="T97" s="77">
        <f>N97+T96-T93</f>
        <v>-14791</v>
      </c>
      <c r="U97" s="80">
        <f>U96-U93</f>
        <v>-14791</v>
      </c>
      <c r="V97" s="79">
        <f>U97+V96-V93</f>
        <v>-32876</v>
      </c>
      <c r="W97" s="79">
        <f>V97+W96-W93</f>
        <v>-48000</v>
      </c>
      <c r="X97" s="79">
        <f>W97+X96-X93</f>
        <v>-65600</v>
      </c>
      <c r="Y97" s="79">
        <f>W97+Y96-Y93</f>
        <v>-55882</v>
      </c>
      <c r="Z97" s="77">
        <f>T97+Z96-Z93</f>
        <v>-73482</v>
      </c>
      <c r="AA97" s="79">
        <f>Z97+AA96-AA93</f>
        <v>-83139</v>
      </c>
      <c r="AB97" s="79">
        <f>AA97+AB96-AB93</f>
        <v>-87214</v>
      </c>
      <c r="AC97" s="79">
        <f>AB97+AC96-AC93</f>
        <v>-92471</v>
      </c>
      <c r="AD97" s="79">
        <f>AC97+AD96-AD93</f>
        <v>-93501</v>
      </c>
      <c r="AE97" s="77">
        <f>Z97+AE96-AE93</f>
        <v>-93501</v>
      </c>
      <c r="AF97" s="79">
        <f>AE97+AF96-AF93</f>
        <v>-94699</v>
      </c>
      <c r="AG97" s="79">
        <f>AF97+AG96-AG93</f>
        <v>-95035</v>
      </c>
      <c r="AH97" s="79">
        <f>AG97+AH96-AH93</f>
        <v>-95375</v>
      </c>
      <c r="AI97" s="79">
        <f t="shared" ref="AI97:AJ97" si="65">AH97+AI96-AI93</f>
        <v>-95635</v>
      </c>
      <c r="AJ97" s="79">
        <f t="shared" si="65"/>
        <v>-95635</v>
      </c>
      <c r="AK97" s="77">
        <f>AE97+AK96-AK93</f>
        <v>-95635</v>
      </c>
      <c r="AL97" s="80">
        <f>T97+AL96-AL93</f>
        <v>-95635</v>
      </c>
      <c r="AN97" s="46">
        <f t="shared" si="44"/>
        <v>0</v>
      </c>
      <c r="AO97" s="46">
        <f t="shared" si="45"/>
        <v>0</v>
      </c>
    </row>
    <row r="98" spans="1:41" s="45" customFormat="1" ht="16" thickBot="1" x14ac:dyDescent="0.35">
      <c r="A98" s="70"/>
      <c r="B98" s="51" t="s">
        <v>9</v>
      </c>
      <c r="C98" s="85"/>
      <c r="D98" s="85"/>
      <c r="E98" s="82" t="e">
        <f>E97/(SUM(F93+H93+#REF!+G93)/20)*1000</f>
        <v>#REF!</v>
      </c>
      <c r="F98" s="82" t="e">
        <f>F97/(SUM(G93+#REF!+J93+H93)/20)*1000</f>
        <v>#REF!</v>
      </c>
      <c r="G98" s="82" t="e">
        <f>G97/(SUM(H93+K93+J93+#REF!)/20)*1000</f>
        <v>#REF!</v>
      </c>
      <c r="H98" s="82" t="e">
        <f>H97/(SUM(#REF!+J93+K93+L93)/20)*1000</f>
        <v>#REF!</v>
      </c>
      <c r="I98" s="83"/>
      <c r="J98" s="82">
        <f>J97/(SUM(K93+L93+M93+O93)/20)*1000</f>
        <v>0</v>
      </c>
      <c r="K98" s="82">
        <f>K97/(SUM(L93+M93+O93+P93)/20)*1000</f>
        <v>-1911.3899726801067</v>
      </c>
      <c r="L98" s="82">
        <f>L97/(SUM(M93+O93+P93+Q93)/20)*1000</f>
        <v>-3725.3981500799778</v>
      </c>
      <c r="M98" s="82">
        <f>M97/(SUM(O93+P93+Q93+R93)/20)*1000</f>
        <v>3753.5954724256421</v>
      </c>
      <c r="N98" s="83"/>
      <c r="O98" s="82">
        <f>O97/(SUM(P93+Q93+R93+S93)/20)*1000</f>
        <v>2352.178379561798</v>
      </c>
      <c r="P98" s="82" t="e">
        <f>P97/(SUM(Q93+R93+#REF!+S93)/20)*1000</f>
        <v>#REF!</v>
      </c>
      <c r="Q98" s="82" t="e">
        <f>Q97/(SUM(R93+S93+#REF!+#REF!)/20)*1000</f>
        <v>#REF!</v>
      </c>
      <c r="R98" s="82" t="e">
        <f>R97/(SUM(S93+#REF!+#REF!+#REF!)/20)*1000</f>
        <v>#REF!</v>
      </c>
      <c r="S98" s="82" t="e">
        <f>S97/(SUM(#REF!+#REF!+#REF!+#REF!)/20)*1000</f>
        <v>#REF!</v>
      </c>
      <c r="T98" s="83"/>
      <c r="U98" s="84"/>
      <c r="V98" s="82" t="e">
        <f>V97/(SUM(W93+Y93+#REF!+X93)/20)*1000</f>
        <v>#REF!</v>
      </c>
      <c r="W98" s="82" t="e">
        <f>W97/(SUM(X93+#REF!+AA93+Y93)/20)*1000</f>
        <v>#REF!</v>
      </c>
      <c r="X98" s="82" t="e">
        <f>X97/(SUM(Y93+AB93+AA93+#REF!)/20)*1000</f>
        <v>#REF!</v>
      </c>
      <c r="Y98" s="82" t="e">
        <f>Y97/(SUM(#REF!+AA93+AB93+AC93)/20)*1000</f>
        <v>#REF!</v>
      </c>
      <c r="Z98" s="83"/>
      <c r="AA98" s="82">
        <f>AA97/(SUM(AB93+AC93+AD93+AF93)/20)*1000</f>
        <v>-143839.10034602074</v>
      </c>
      <c r="AB98" s="82">
        <f>AB97/(SUM(AC93+AD93+AF93+AG93)/20)*1000</f>
        <v>-223025.18859480883</v>
      </c>
      <c r="AC98" s="82">
        <f>AC97/(SUM(AD93+AF93+AG93+AH93)/20)*1000</f>
        <v>-636852.61707988987</v>
      </c>
      <c r="AD98" s="82">
        <f>AD97/(SUM(AF93+AG93+AH93+AI93)/20)*1000</f>
        <v>-876298.03186504217</v>
      </c>
      <c r="AE98" s="83"/>
      <c r="AF98" s="82">
        <f>AF97/(SUM(AG93+AH93+AI93+AJ93)/20)*1000</f>
        <v>-2023482.905982906</v>
      </c>
      <c r="AG98" s="82" t="e">
        <f>AG97/(SUM(AH93+AI93+#REF!+AJ93)/20)*1000</f>
        <v>#REF!</v>
      </c>
      <c r="AH98" s="82" t="e">
        <f>AH97/(SUM(AI93+AJ93+#REF!+#REF!)/20)*1000</f>
        <v>#REF!</v>
      </c>
      <c r="AI98" s="82" t="e">
        <f>AI97/(SUM(AJ93+#REF!+#REF!+#REF!)/20)*1000</f>
        <v>#REF!</v>
      </c>
      <c r="AJ98" s="82" t="e">
        <f>AJ97/(SUM(#REF!+#REF!+#REF!+#REF!)/20)*1000</f>
        <v>#REF!</v>
      </c>
      <c r="AK98" s="83"/>
      <c r="AL98" s="84"/>
      <c r="AN98" s="46">
        <f t="shared" si="44"/>
        <v>0</v>
      </c>
      <c r="AO98" s="46">
        <f t="shared" si="45"/>
        <v>0</v>
      </c>
    </row>
    <row r="99" spans="1:41" s="45" customFormat="1" ht="16" thickBot="1" x14ac:dyDescent="0.35">
      <c r="A99" s="153" t="s">
        <v>92</v>
      </c>
      <c r="B99" s="1" t="s">
        <v>5</v>
      </c>
      <c r="C99" s="77"/>
      <c r="D99" s="77"/>
      <c r="E99" s="78"/>
      <c r="F99" s="78">
        <v>6000</v>
      </c>
      <c r="G99" s="78"/>
      <c r="H99" s="78"/>
      <c r="I99" s="77">
        <f>SUM(E99:H99)</f>
        <v>6000</v>
      </c>
      <c r="J99" s="78"/>
      <c r="K99" s="79">
        <v>-8036</v>
      </c>
      <c r="L99" s="78">
        <v>1326</v>
      </c>
      <c r="M99" s="79">
        <v>558</v>
      </c>
      <c r="N99" s="77">
        <f>SUM(J99:M99)</f>
        <v>-6152</v>
      </c>
      <c r="O99" s="79">
        <v>969</v>
      </c>
      <c r="P99" s="78">
        <v>985</v>
      </c>
      <c r="Q99" s="78">
        <v>984</v>
      </c>
      <c r="R99" s="78">
        <v>845</v>
      </c>
      <c r="S99" s="78">
        <v>640</v>
      </c>
      <c r="T99" s="77">
        <f>SUM(O99:S99)</f>
        <v>4423</v>
      </c>
      <c r="U99" s="80">
        <f>T99+N99+I99+D103</f>
        <v>22466</v>
      </c>
      <c r="V99" s="78">
        <v>558</v>
      </c>
      <c r="W99" s="78">
        <v>560</v>
      </c>
      <c r="X99" s="78">
        <v>718</v>
      </c>
      <c r="Y99" s="78">
        <v>112</v>
      </c>
      <c r="Z99" s="77">
        <f>SUM(V99:Y99)</f>
        <v>1948</v>
      </c>
      <c r="AA99" s="78">
        <v>162</v>
      </c>
      <c r="AB99" s="79">
        <v>164</v>
      </c>
      <c r="AC99" s="78">
        <v>207</v>
      </c>
      <c r="AD99" s="79">
        <v>10</v>
      </c>
      <c r="AE99" s="77">
        <f>SUM(AA99:AD99)</f>
        <v>543</v>
      </c>
      <c r="AF99" s="79">
        <v>20</v>
      </c>
      <c r="AG99" s="78">
        <v>16</v>
      </c>
      <c r="AH99" s="78">
        <v>14</v>
      </c>
      <c r="AI99" s="78">
        <v>10</v>
      </c>
      <c r="AJ99" s="78">
        <v>0</v>
      </c>
      <c r="AK99" s="77">
        <f>SUM(AF99:AJ99)</f>
        <v>60</v>
      </c>
      <c r="AL99" s="80">
        <f>AK99+AE99+Z99</f>
        <v>2551</v>
      </c>
      <c r="AM99" s="45">
        <v>64</v>
      </c>
      <c r="AN99" s="46">
        <f t="shared" si="44"/>
        <v>1437824</v>
      </c>
      <c r="AO99" s="46">
        <f t="shared" si="45"/>
        <v>163264</v>
      </c>
    </row>
    <row r="100" spans="1:41" s="45" customFormat="1" ht="16" thickBot="1" x14ac:dyDescent="0.35">
      <c r="A100" s="153"/>
      <c r="B100" s="1" t="s">
        <v>6</v>
      </c>
      <c r="C100" s="77"/>
      <c r="D100" s="77"/>
      <c r="E100" s="78"/>
      <c r="F100" s="79">
        <v>6000</v>
      </c>
      <c r="G100" s="79"/>
      <c r="H100" s="78"/>
      <c r="I100" s="77"/>
      <c r="J100" s="79"/>
      <c r="K100" s="79">
        <v>0</v>
      </c>
      <c r="L100" s="78">
        <v>0</v>
      </c>
      <c r="M100" s="79">
        <v>6000</v>
      </c>
      <c r="N100" s="77"/>
      <c r="O100" s="79">
        <v>0</v>
      </c>
      <c r="P100" s="78">
        <v>0</v>
      </c>
      <c r="Q100" s="79">
        <v>0</v>
      </c>
      <c r="R100" s="79">
        <v>0</v>
      </c>
      <c r="S100" s="79">
        <v>0</v>
      </c>
      <c r="T100" s="77"/>
      <c r="U100" s="80"/>
      <c r="V100" s="78">
        <v>0</v>
      </c>
      <c r="W100" s="79">
        <v>0</v>
      </c>
      <c r="X100" s="79">
        <v>0</v>
      </c>
      <c r="Y100" s="78">
        <v>0</v>
      </c>
      <c r="Z100" s="77"/>
      <c r="AA100" s="79">
        <v>0</v>
      </c>
      <c r="AB100" s="79">
        <v>0</v>
      </c>
      <c r="AC100" s="78">
        <v>0</v>
      </c>
      <c r="AD100" s="79">
        <v>0</v>
      </c>
      <c r="AE100" s="77"/>
      <c r="AF100" s="79">
        <v>0</v>
      </c>
      <c r="AG100" s="78">
        <v>0</v>
      </c>
      <c r="AH100" s="79">
        <v>0</v>
      </c>
      <c r="AI100" s="79">
        <v>0</v>
      </c>
      <c r="AJ100" s="79">
        <v>0</v>
      </c>
      <c r="AK100" s="77"/>
      <c r="AL100" s="80"/>
      <c r="AN100" s="46">
        <f t="shared" si="44"/>
        <v>0</v>
      </c>
      <c r="AO100" s="46">
        <f t="shared" si="45"/>
        <v>0</v>
      </c>
    </row>
    <row r="101" spans="1:41" s="45" customFormat="1" ht="16" thickBot="1" x14ac:dyDescent="0.35">
      <c r="A101" s="153"/>
      <c r="B101" s="1" t="s">
        <v>10</v>
      </c>
      <c r="C101" s="77">
        <v>0</v>
      </c>
      <c r="D101" s="77"/>
      <c r="E101" s="77"/>
      <c r="F101" s="77"/>
      <c r="G101" s="79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80"/>
      <c r="V101" s="77"/>
      <c r="W101" s="77"/>
      <c r="X101" s="79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80"/>
      <c r="AN101" s="46">
        <f t="shared" si="44"/>
        <v>0</v>
      </c>
      <c r="AO101" s="46">
        <f t="shared" si="45"/>
        <v>0</v>
      </c>
    </row>
    <row r="102" spans="1:41" s="45" customFormat="1" ht="16" thickBot="1" x14ac:dyDescent="0.35">
      <c r="A102" s="153"/>
      <c r="B102" s="1" t="s">
        <v>7</v>
      </c>
      <c r="C102" s="77"/>
      <c r="D102" s="77"/>
      <c r="E102" s="79">
        <f>E101+E100</f>
        <v>0</v>
      </c>
      <c r="F102" s="79">
        <f>F101+F100</f>
        <v>6000</v>
      </c>
      <c r="G102" s="79">
        <f t="shared" ref="G102" si="66">G101+G100</f>
        <v>0</v>
      </c>
      <c r="H102" s="79">
        <f>H101+H100</f>
        <v>0</v>
      </c>
      <c r="I102" s="77">
        <f>SUM(E102:H102)</f>
        <v>6000</v>
      </c>
      <c r="J102" s="79">
        <f>J101+J100</f>
        <v>0</v>
      </c>
      <c r="K102" s="79">
        <f>K101+K100</f>
        <v>0</v>
      </c>
      <c r="L102" s="79">
        <f>L101+L100</f>
        <v>0</v>
      </c>
      <c r="M102" s="79">
        <f>M101+M100</f>
        <v>6000</v>
      </c>
      <c r="N102" s="77">
        <f>SUM(J102:M102)</f>
        <v>6000</v>
      </c>
      <c r="O102" s="79">
        <f>O101+O100</f>
        <v>0</v>
      </c>
      <c r="P102" s="79">
        <f>P101+P100</f>
        <v>0</v>
      </c>
      <c r="Q102" s="79">
        <f>Q101+Q100</f>
        <v>0</v>
      </c>
      <c r="R102" s="79">
        <f>R101+R100</f>
        <v>0</v>
      </c>
      <c r="S102" s="79">
        <f>S101+S100</f>
        <v>0</v>
      </c>
      <c r="T102" s="77">
        <f>SUM(O102:S102)</f>
        <v>0</v>
      </c>
      <c r="U102" s="80">
        <f>T102+N102+I102+D103</f>
        <v>30195</v>
      </c>
      <c r="V102" s="79">
        <f>V101+V100</f>
        <v>0</v>
      </c>
      <c r="W102" s="79">
        <f>W101+W100</f>
        <v>0</v>
      </c>
      <c r="X102" s="79">
        <f t="shared" ref="X102" si="67">X101+X100</f>
        <v>0</v>
      </c>
      <c r="Y102" s="79">
        <f>Y101+Y100</f>
        <v>0</v>
      </c>
      <c r="Z102" s="77">
        <f>SUM(V102:Y102)</f>
        <v>0</v>
      </c>
      <c r="AA102" s="79">
        <f>AA101+AA100</f>
        <v>0</v>
      </c>
      <c r="AB102" s="79">
        <f>AB101+AB100</f>
        <v>0</v>
      </c>
      <c r="AC102" s="79">
        <f>AC101+AC100</f>
        <v>0</v>
      </c>
      <c r="AD102" s="79">
        <f>AD101+AD100</f>
        <v>0</v>
      </c>
      <c r="AE102" s="77">
        <f>SUM(AA102:AD102)</f>
        <v>0</v>
      </c>
      <c r="AF102" s="79">
        <f>AF101+AF100</f>
        <v>0</v>
      </c>
      <c r="AG102" s="79">
        <f>AG101+AG100</f>
        <v>0</v>
      </c>
      <c r="AH102" s="79">
        <f>AH101+AH100</f>
        <v>0</v>
      </c>
      <c r="AI102" s="79">
        <f>AI101+AI100</f>
        <v>0</v>
      </c>
      <c r="AJ102" s="79">
        <f>AJ101+AJ100</f>
        <v>0</v>
      </c>
      <c r="AK102" s="77">
        <f>SUM(AF102:AJ102)</f>
        <v>0</v>
      </c>
      <c r="AL102" s="80">
        <f>AK102+AE102+Z102</f>
        <v>0</v>
      </c>
      <c r="AN102" s="46">
        <f t="shared" si="44"/>
        <v>0</v>
      </c>
      <c r="AO102" s="46">
        <f t="shared" si="45"/>
        <v>0</v>
      </c>
    </row>
    <row r="103" spans="1:41" s="45" customFormat="1" ht="16" thickBot="1" x14ac:dyDescent="0.35">
      <c r="A103" s="153"/>
      <c r="B103" s="1" t="s">
        <v>8</v>
      </c>
      <c r="C103" s="81">
        <v>12616</v>
      </c>
      <c r="D103" s="120">
        <v>18195</v>
      </c>
      <c r="E103" s="79">
        <f>E102-E99</f>
        <v>0</v>
      </c>
      <c r="F103" s="79">
        <f>E103+F102-F99</f>
        <v>0</v>
      </c>
      <c r="G103" s="79">
        <f>F103+G102-G99</f>
        <v>0</v>
      </c>
      <c r="H103" s="79">
        <f>F103+H102-H99</f>
        <v>0</v>
      </c>
      <c r="I103" s="77">
        <f>I102-I99</f>
        <v>0</v>
      </c>
      <c r="J103" s="79">
        <f>I103+J102-J99</f>
        <v>0</v>
      </c>
      <c r="K103" s="79">
        <f>J103+K102-K99</f>
        <v>8036</v>
      </c>
      <c r="L103" s="79">
        <f>K103+L102-L99</f>
        <v>6710</v>
      </c>
      <c r="M103" s="79">
        <f>L103+M102-M99</f>
        <v>12152</v>
      </c>
      <c r="N103" s="77">
        <f>I103+N102-N99</f>
        <v>12152</v>
      </c>
      <c r="O103" s="79">
        <f>N103+O102-O99</f>
        <v>11183</v>
      </c>
      <c r="P103" s="79">
        <f>O103+P102-P99</f>
        <v>10198</v>
      </c>
      <c r="Q103" s="79">
        <f>P103+Q102-Q99</f>
        <v>9214</v>
      </c>
      <c r="R103" s="79">
        <f t="shared" ref="R103:S103" si="68">Q103+R102-R99</f>
        <v>8369</v>
      </c>
      <c r="S103" s="79">
        <f t="shared" si="68"/>
        <v>7729</v>
      </c>
      <c r="T103" s="77">
        <f>N103+T102-T99</f>
        <v>7729</v>
      </c>
      <c r="U103" s="80">
        <f>U102-U99</f>
        <v>7729</v>
      </c>
      <c r="V103" s="79">
        <f>U103+V102-V99</f>
        <v>7171</v>
      </c>
      <c r="W103" s="79">
        <f>V103+W102-W99</f>
        <v>6611</v>
      </c>
      <c r="X103" s="79">
        <f>W103+X102-X99</f>
        <v>5893</v>
      </c>
      <c r="Y103" s="79">
        <f>W103+Y102-Y99</f>
        <v>6499</v>
      </c>
      <c r="Z103" s="77">
        <f>T103+Z102-Z99</f>
        <v>5781</v>
      </c>
      <c r="AA103" s="79">
        <f>Z103+AA102-AA99</f>
        <v>5619</v>
      </c>
      <c r="AB103" s="79">
        <f>AA103+AB102-AB99</f>
        <v>5455</v>
      </c>
      <c r="AC103" s="79">
        <f>AB103+AC102-AC99</f>
        <v>5248</v>
      </c>
      <c r="AD103" s="79">
        <f>AC103+AD102-AD99</f>
        <v>5238</v>
      </c>
      <c r="AE103" s="77">
        <f>Z103+AE102-AE99</f>
        <v>5238</v>
      </c>
      <c r="AF103" s="79">
        <f>AE103+AF102-AF99</f>
        <v>5218</v>
      </c>
      <c r="AG103" s="79">
        <f>AF103+AG102-AG99</f>
        <v>5202</v>
      </c>
      <c r="AH103" s="79">
        <f>AG103+AH102-AH99</f>
        <v>5188</v>
      </c>
      <c r="AI103" s="79">
        <f t="shared" ref="AI103:AJ103" si="69">AH103+AI102-AI99</f>
        <v>5178</v>
      </c>
      <c r="AJ103" s="79">
        <f t="shared" si="69"/>
        <v>5178</v>
      </c>
      <c r="AK103" s="77">
        <f>AE103+AK102-AK99</f>
        <v>5178</v>
      </c>
      <c r="AL103" s="80">
        <f>T103+AL102-AL99</f>
        <v>5178</v>
      </c>
      <c r="AN103" s="46">
        <f t="shared" si="44"/>
        <v>0</v>
      </c>
      <c r="AO103" s="46">
        <f t="shared" si="45"/>
        <v>0</v>
      </c>
    </row>
    <row r="104" spans="1:41" s="45" customFormat="1" ht="16" thickBot="1" x14ac:dyDescent="0.35">
      <c r="A104" s="69"/>
      <c r="B104" s="1" t="s">
        <v>9</v>
      </c>
      <c r="C104" s="85"/>
      <c r="D104" s="85"/>
      <c r="E104" s="82" t="e">
        <f>E103/(SUM(F99+H99+#REF!+G99)/20)*1000</f>
        <v>#REF!</v>
      </c>
      <c r="F104" s="82" t="e">
        <f>F103/(SUM(G99+#REF!+J99+H99)/20)*1000</f>
        <v>#REF!</v>
      </c>
      <c r="G104" s="82" t="e">
        <f>G103/(SUM(H99+K99+J99+#REF!)/20)*1000</f>
        <v>#REF!</v>
      </c>
      <c r="H104" s="82" t="e">
        <f>H103/(SUM(#REF!+J99+K99+L99)/20)*1000</f>
        <v>#REF!</v>
      </c>
      <c r="I104" s="83"/>
      <c r="J104" s="82">
        <f>J103/(SUM(K99+L99+M99+O99)/20)*1000</f>
        <v>0</v>
      </c>
      <c r="K104" s="82">
        <f>K103/(SUM(L99+M99+O99+P99)/20)*1000</f>
        <v>41875.977071391346</v>
      </c>
      <c r="L104" s="82">
        <f>L103/(SUM(M99+O99+P99+Q99)/20)*1000</f>
        <v>38386.727688787185</v>
      </c>
      <c r="M104" s="82">
        <f>M103/(SUM(O99+P99+Q99+R99)/20)*1000</f>
        <v>64245.307956648161</v>
      </c>
      <c r="N104" s="83"/>
      <c r="O104" s="82">
        <f>O103/(SUM(P99+Q99+R99+S99)/20)*1000</f>
        <v>64753.908511870293</v>
      </c>
      <c r="P104" s="82" t="e">
        <f>P103/(SUM(Q99+R99+#REF!+S99)/20)*1000</f>
        <v>#REF!</v>
      </c>
      <c r="Q104" s="82" t="e">
        <f>Q103/(SUM(R99+S99+#REF!+#REF!)/20)*1000</f>
        <v>#REF!</v>
      </c>
      <c r="R104" s="82" t="e">
        <f>R103/(SUM(S99+#REF!+#REF!+#REF!)/20)*1000</f>
        <v>#REF!</v>
      </c>
      <c r="S104" s="82" t="e">
        <f>S103/(SUM(#REF!+#REF!+#REF!+#REF!)/20)*1000</f>
        <v>#REF!</v>
      </c>
      <c r="T104" s="83"/>
      <c r="U104" s="84"/>
      <c r="V104" s="82" t="e">
        <f>V103/(SUM(W99+Y99+#REF!+X99)/20)*1000</f>
        <v>#REF!</v>
      </c>
      <c r="W104" s="82" t="e">
        <f>W103/(SUM(X99+#REF!+AA99+Y99)/20)*1000</f>
        <v>#REF!</v>
      </c>
      <c r="X104" s="82" t="e">
        <f>X103/(SUM(Y99+AB99+AA99+#REF!)/20)*1000</f>
        <v>#REF!</v>
      </c>
      <c r="Y104" s="82" t="e">
        <f>Y103/(SUM(#REF!+AA99+AB99+AC99)/20)*1000</f>
        <v>#REF!</v>
      </c>
      <c r="Z104" s="83"/>
      <c r="AA104" s="82">
        <f>AA103/(SUM(AB99+AC99+AD99+AF99)/20)*1000</f>
        <v>280249.37655860349</v>
      </c>
      <c r="AB104" s="82">
        <f>AB103/(SUM(AC99+AD99+AF99+AG99)/20)*1000</f>
        <v>431225.29644268774</v>
      </c>
      <c r="AC104" s="82">
        <f>AC103/(SUM(AD99+AF99+AG99+AH99)/20)*1000</f>
        <v>1749333.3333333333</v>
      </c>
      <c r="AD104" s="82">
        <f>AD103/(SUM(AF99+AG99+AH99+AI99)/20)*1000</f>
        <v>1746000</v>
      </c>
      <c r="AE104" s="83"/>
      <c r="AF104" s="82">
        <f>AF103/(SUM(AG99+AH99+AI99+AJ99)/20)*1000</f>
        <v>2609000</v>
      </c>
      <c r="AG104" s="82" t="e">
        <f>AG103/(SUM(AH99+AI99+#REF!+AJ99)/20)*1000</f>
        <v>#REF!</v>
      </c>
      <c r="AH104" s="82" t="e">
        <f>AH103/(SUM(AI99+AJ99+#REF!+#REF!)/20)*1000</f>
        <v>#REF!</v>
      </c>
      <c r="AI104" s="82" t="e">
        <f>AI103/(SUM(AJ99+#REF!+#REF!+#REF!)/20)*1000</f>
        <v>#REF!</v>
      </c>
      <c r="AJ104" s="82" t="e">
        <f>AJ103/(SUM(#REF!+#REF!+#REF!+#REF!)/20)*1000</f>
        <v>#REF!</v>
      </c>
      <c r="AK104" s="83"/>
      <c r="AL104" s="84"/>
      <c r="AN104" s="46">
        <f t="shared" si="44"/>
        <v>0</v>
      </c>
      <c r="AO104" s="46">
        <f t="shared" si="45"/>
        <v>0</v>
      </c>
    </row>
    <row r="105" spans="1:41" s="45" customFormat="1" ht="16" thickBot="1" x14ac:dyDescent="0.35">
      <c r="A105" s="153" t="s">
        <v>93</v>
      </c>
      <c r="B105" s="1" t="s">
        <v>5</v>
      </c>
      <c r="C105" s="77"/>
      <c r="D105" s="77"/>
      <c r="E105" s="78"/>
      <c r="F105" s="78"/>
      <c r="G105" s="78"/>
      <c r="H105" s="78"/>
      <c r="I105" s="77">
        <f>SUM(E105:H105)</f>
        <v>0</v>
      </c>
      <c r="J105" s="78">
        <v>166</v>
      </c>
      <c r="K105" s="79">
        <v>-6483</v>
      </c>
      <c r="L105" s="78">
        <v>133</v>
      </c>
      <c r="M105" s="79">
        <v>44</v>
      </c>
      <c r="N105" s="77">
        <f>SUM(J105:M105)</f>
        <v>-6140</v>
      </c>
      <c r="O105" s="79">
        <v>76</v>
      </c>
      <c r="P105" s="78">
        <v>76</v>
      </c>
      <c r="Q105" s="78">
        <v>76</v>
      </c>
      <c r="R105" s="78">
        <v>64</v>
      </c>
      <c r="S105" s="78">
        <v>100</v>
      </c>
      <c r="T105" s="77">
        <f>SUM(O105:S105)</f>
        <v>392</v>
      </c>
      <c r="U105" s="80">
        <f>T105+N105+I105+D109</f>
        <v>3170</v>
      </c>
      <c r="V105" s="78">
        <v>92</v>
      </c>
      <c r="W105" s="78">
        <v>100</v>
      </c>
      <c r="X105" s="78">
        <v>128</v>
      </c>
      <c r="Y105" s="78">
        <v>4</v>
      </c>
      <c r="Z105" s="77">
        <f>SUM(V105:Y105)</f>
        <v>324</v>
      </c>
      <c r="AA105" s="78">
        <v>6</v>
      </c>
      <c r="AB105" s="79">
        <v>6</v>
      </c>
      <c r="AC105" s="78">
        <v>8</v>
      </c>
      <c r="AD105" s="79">
        <v>0</v>
      </c>
      <c r="AE105" s="77">
        <f>SUM(AA105:AD105)</f>
        <v>20</v>
      </c>
      <c r="AF105" s="79">
        <v>0</v>
      </c>
      <c r="AG105" s="78">
        <v>0</v>
      </c>
      <c r="AH105" s="78">
        <v>0</v>
      </c>
      <c r="AI105" s="78">
        <v>0</v>
      </c>
      <c r="AJ105" s="78">
        <v>0</v>
      </c>
      <c r="AK105" s="77">
        <f>SUM(AF105:AJ105)</f>
        <v>0</v>
      </c>
      <c r="AL105" s="80">
        <f>AK105+AE105+Z105</f>
        <v>344</v>
      </c>
      <c r="AM105" s="45">
        <v>128</v>
      </c>
      <c r="AN105" s="46">
        <f t="shared" si="44"/>
        <v>405760</v>
      </c>
      <c r="AO105" s="46">
        <f t="shared" si="45"/>
        <v>44032</v>
      </c>
    </row>
    <row r="106" spans="1:41" s="45" customFormat="1" ht="16" thickBot="1" x14ac:dyDescent="0.35">
      <c r="A106" s="153"/>
      <c r="B106" s="1" t="s">
        <v>6</v>
      </c>
      <c r="C106" s="77"/>
      <c r="D106" s="77"/>
      <c r="E106" s="78"/>
      <c r="F106" s="79"/>
      <c r="G106" s="79"/>
      <c r="H106" s="78"/>
      <c r="I106" s="77"/>
      <c r="J106" s="79">
        <v>166</v>
      </c>
      <c r="K106" s="79">
        <v>0</v>
      </c>
      <c r="L106" s="78">
        <v>0</v>
      </c>
      <c r="M106" s="79">
        <v>1000</v>
      </c>
      <c r="N106" s="77"/>
      <c r="O106" s="79">
        <v>0</v>
      </c>
      <c r="P106" s="78">
        <v>0</v>
      </c>
      <c r="Q106" s="79">
        <v>0</v>
      </c>
      <c r="R106" s="79">
        <v>0</v>
      </c>
      <c r="S106" s="79">
        <v>0</v>
      </c>
      <c r="T106" s="77"/>
      <c r="U106" s="80"/>
      <c r="V106" s="78">
        <v>0</v>
      </c>
      <c r="W106" s="79">
        <v>0</v>
      </c>
      <c r="X106" s="79">
        <v>0</v>
      </c>
      <c r="Y106" s="78">
        <v>0</v>
      </c>
      <c r="Z106" s="77"/>
      <c r="AA106" s="79">
        <v>0</v>
      </c>
      <c r="AB106" s="79">
        <v>0</v>
      </c>
      <c r="AC106" s="78">
        <v>0</v>
      </c>
      <c r="AD106" s="79">
        <v>0</v>
      </c>
      <c r="AE106" s="77"/>
      <c r="AF106" s="79">
        <v>0</v>
      </c>
      <c r="AG106" s="78">
        <v>0</v>
      </c>
      <c r="AH106" s="79">
        <v>0</v>
      </c>
      <c r="AI106" s="79">
        <v>0</v>
      </c>
      <c r="AJ106" s="79">
        <v>0</v>
      </c>
      <c r="AK106" s="77"/>
      <c r="AL106" s="80"/>
      <c r="AN106" s="46">
        <f t="shared" si="44"/>
        <v>0</v>
      </c>
      <c r="AO106" s="46">
        <f t="shared" si="45"/>
        <v>0</v>
      </c>
    </row>
    <row r="107" spans="1:41" s="45" customFormat="1" ht="16" thickBot="1" x14ac:dyDescent="0.35">
      <c r="A107" s="153"/>
      <c r="B107" s="1" t="s">
        <v>10</v>
      </c>
      <c r="C107" s="77">
        <v>0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80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80"/>
      <c r="AN107" s="46">
        <f t="shared" si="44"/>
        <v>0</v>
      </c>
      <c r="AO107" s="46">
        <f t="shared" si="45"/>
        <v>0</v>
      </c>
    </row>
    <row r="108" spans="1:41" s="45" customFormat="1" ht="16" thickBot="1" x14ac:dyDescent="0.35">
      <c r="A108" s="153"/>
      <c r="B108" s="1" t="s">
        <v>7</v>
      </c>
      <c r="C108" s="77"/>
      <c r="D108" s="77"/>
      <c r="E108" s="79">
        <f>E107+E106</f>
        <v>0</v>
      </c>
      <c r="F108" s="79">
        <f>F107+F106</f>
        <v>0</v>
      </c>
      <c r="G108" s="79">
        <f t="shared" ref="G108" si="70">G107+G106</f>
        <v>0</v>
      </c>
      <c r="H108" s="79">
        <f>H107+H106</f>
        <v>0</v>
      </c>
      <c r="I108" s="77">
        <f>SUM(E108:H108)</f>
        <v>0</v>
      </c>
      <c r="J108" s="79">
        <f>J107+J106</f>
        <v>166</v>
      </c>
      <c r="K108" s="79">
        <f>K107+K106</f>
        <v>0</v>
      </c>
      <c r="L108" s="79">
        <f>L107+L106</f>
        <v>0</v>
      </c>
      <c r="M108" s="79">
        <f>M107+M106</f>
        <v>1000</v>
      </c>
      <c r="N108" s="77">
        <f>SUM(J108:M108)</f>
        <v>1166</v>
      </c>
      <c r="O108" s="79">
        <f>O107+O106</f>
        <v>0</v>
      </c>
      <c r="P108" s="79">
        <f>P107+P106</f>
        <v>0</v>
      </c>
      <c r="Q108" s="79">
        <f>Q107+Q106</f>
        <v>0</v>
      </c>
      <c r="R108" s="79">
        <f>R107+R106</f>
        <v>0</v>
      </c>
      <c r="S108" s="79">
        <f>S107+S106</f>
        <v>0</v>
      </c>
      <c r="T108" s="77">
        <f>SUM(O108:S108)</f>
        <v>0</v>
      </c>
      <c r="U108" s="80">
        <f>T108+N108+I108+D109</f>
        <v>10084</v>
      </c>
      <c r="V108" s="79">
        <f>V107+V106</f>
        <v>0</v>
      </c>
      <c r="W108" s="79">
        <f>W107+W106</f>
        <v>0</v>
      </c>
      <c r="X108" s="79">
        <f t="shared" ref="X108" si="71">X107+X106</f>
        <v>0</v>
      </c>
      <c r="Y108" s="79">
        <f>Y107+Y106</f>
        <v>0</v>
      </c>
      <c r="Z108" s="77">
        <f>SUM(V108:Y108)</f>
        <v>0</v>
      </c>
      <c r="AA108" s="79">
        <f>AA107+AA106</f>
        <v>0</v>
      </c>
      <c r="AB108" s="79">
        <f>AB107+AB106</f>
        <v>0</v>
      </c>
      <c r="AC108" s="79">
        <f>AC107+AC106</f>
        <v>0</v>
      </c>
      <c r="AD108" s="79">
        <f>AD107+AD106</f>
        <v>0</v>
      </c>
      <c r="AE108" s="77">
        <f>SUM(AA108:AD108)</f>
        <v>0</v>
      </c>
      <c r="AF108" s="79">
        <f>AF107+AF106</f>
        <v>0</v>
      </c>
      <c r="AG108" s="79">
        <f>AG107+AG106</f>
        <v>0</v>
      </c>
      <c r="AH108" s="79">
        <f>AH107+AH106</f>
        <v>0</v>
      </c>
      <c r="AI108" s="79">
        <f>AI107+AI106</f>
        <v>0</v>
      </c>
      <c r="AJ108" s="79">
        <f>AJ107+AJ106</f>
        <v>0</v>
      </c>
      <c r="AK108" s="77">
        <f>SUM(AF108:AJ108)</f>
        <v>0</v>
      </c>
      <c r="AL108" s="80">
        <f>AK108+AE108+Z108</f>
        <v>0</v>
      </c>
      <c r="AN108" s="46">
        <f t="shared" si="44"/>
        <v>0</v>
      </c>
      <c r="AO108" s="46">
        <f t="shared" si="45"/>
        <v>0</v>
      </c>
    </row>
    <row r="109" spans="1:41" s="45" customFormat="1" ht="16" thickBot="1" x14ac:dyDescent="0.35">
      <c r="A109" s="153"/>
      <c r="B109" s="1" t="s">
        <v>8</v>
      </c>
      <c r="C109" s="81">
        <v>7745</v>
      </c>
      <c r="D109" s="120">
        <v>8918</v>
      </c>
      <c r="E109" s="79">
        <f>E108-E105</f>
        <v>0</v>
      </c>
      <c r="F109" s="79">
        <f>E109+F108-F105</f>
        <v>0</v>
      </c>
      <c r="G109" s="79">
        <f>F109+G108-G105</f>
        <v>0</v>
      </c>
      <c r="H109" s="79">
        <f>F109+H108-H105</f>
        <v>0</v>
      </c>
      <c r="I109" s="77">
        <f>I108-I105</f>
        <v>0</v>
      </c>
      <c r="J109" s="79">
        <f>I109+J108-J105</f>
        <v>0</v>
      </c>
      <c r="K109" s="79">
        <f>J109+K108-K105</f>
        <v>6483</v>
      </c>
      <c r="L109" s="79">
        <f>K109+L108-L105</f>
        <v>6350</v>
      </c>
      <c r="M109" s="79">
        <f>L109+M108-M105</f>
        <v>7306</v>
      </c>
      <c r="N109" s="77">
        <f>I109+N108-N105</f>
        <v>7306</v>
      </c>
      <c r="O109" s="79">
        <f>N109+O108-O105</f>
        <v>7230</v>
      </c>
      <c r="P109" s="79">
        <f>O109+P108-P105</f>
        <v>7154</v>
      </c>
      <c r="Q109" s="79">
        <f>P109+Q108-Q105</f>
        <v>7078</v>
      </c>
      <c r="R109" s="79">
        <f t="shared" ref="R109:S109" si="72">Q109+R108-R105</f>
        <v>7014</v>
      </c>
      <c r="S109" s="79">
        <f t="shared" si="72"/>
        <v>6914</v>
      </c>
      <c r="T109" s="77">
        <f>N109+T108-T105</f>
        <v>6914</v>
      </c>
      <c r="U109" s="80">
        <f>U108-U105</f>
        <v>6914</v>
      </c>
      <c r="V109" s="79">
        <f>U109+V108-V105</f>
        <v>6822</v>
      </c>
      <c r="W109" s="79">
        <f>V109+W108-W105</f>
        <v>6722</v>
      </c>
      <c r="X109" s="79">
        <f>W109+X108-X105</f>
        <v>6594</v>
      </c>
      <c r="Y109" s="79">
        <f>W109+Y108-Y105</f>
        <v>6718</v>
      </c>
      <c r="Z109" s="77">
        <f>T109+Z108-Z105</f>
        <v>6590</v>
      </c>
      <c r="AA109" s="79">
        <f>Z109+AA108-AA105</f>
        <v>6584</v>
      </c>
      <c r="AB109" s="79">
        <f>AA109+AB108-AB105</f>
        <v>6578</v>
      </c>
      <c r="AC109" s="79">
        <f>AB109+AC108-AC105</f>
        <v>6570</v>
      </c>
      <c r="AD109" s="79">
        <f>AC109+AD108-AD105</f>
        <v>6570</v>
      </c>
      <c r="AE109" s="77">
        <f>Z109+AE108-AE105</f>
        <v>6570</v>
      </c>
      <c r="AF109" s="79">
        <f>AE109+AF108-AF105</f>
        <v>6570</v>
      </c>
      <c r="AG109" s="79">
        <f>AF109+AG108-AG105</f>
        <v>6570</v>
      </c>
      <c r="AH109" s="79">
        <f>AG109+AH108-AH105</f>
        <v>6570</v>
      </c>
      <c r="AI109" s="79">
        <f t="shared" ref="AI109:AJ109" si="73">AH109+AI108-AI105</f>
        <v>6570</v>
      </c>
      <c r="AJ109" s="79">
        <f t="shared" si="73"/>
        <v>6570</v>
      </c>
      <c r="AK109" s="77">
        <f>AE109+AK108-AK105</f>
        <v>6570</v>
      </c>
      <c r="AL109" s="80">
        <f>T109+AL108-AL105</f>
        <v>6570</v>
      </c>
      <c r="AN109" s="46">
        <f t="shared" si="44"/>
        <v>0</v>
      </c>
      <c r="AO109" s="46">
        <f t="shared" si="45"/>
        <v>0</v>
      </c>
    </row>
    <row r="110" spans="1:41" s="45" customFormat="1" ht="16" thickBot="1" x14ac:dyDescent="0.35">
      <c r="A110" s="68"/>
      <c r="B110" s="1" t="s">
        <v>9</v>
      </c>
      <c r="C110" s="85"/>
      <c r="D110" s="85"/>
      <c r="E110" s="82" t="e">
        <f>E109/(SUM(F105+H105+#REF!+G105)/20)*1000</f>
        <v>#REF!</v>
      </c>
      <c r="F110" s="82" t="e">
        <f>F109/(SUM(G105+#REF!+J105+H105)/20)*1000</f>
        <v>#REF!</v>
      </c>
      <c r="G110" s="82" t="e">
        <f>G109/(SUM(H105+K105+J105+#REF!)/20)*1000</f>
        <v>#REF!</v>
      </c>
      <c r="H110" s="82" t="e">
        <f>H109/(SUM(#REF!+J105+K105+L105)/20)*1000</f>
        <v>#REF!</v>
      </c>
      <c r="I110" s="83"/>
      <c r="J110" s="82">
        <f>J109/(SUM(K105+L105+M105+O105)/20)*1000</f>
        <v>0</v>
      </c>
      <c r="K110" s="82">
        <f>K109/(SUM(L105+M105+O105+P105)/20)*1000</f>
        <v>394103.34346504562</v>
      </c>
      <c r="L110" s="82">
        <f>L109/(SUM(M105+O105+P105+Q105)/20)*1000</f>
        <v>466911.76470588235</v>
      </c>
      <c r="M110" s="82">
        <f>M109/(SUM(O105+P105+Q105+R105)/20)*1000</f>
        <v>500410.9589041096</v>
      </c>
      <c r="N110" s="83"/>
      <c r="O110" s="82">
        <f>O109/(SUM(P105+Q105+R105+S105)/20)*1000</f>
        <v>457594.93670886074</v>
      </c>
      <c r="P110" s="82" t="e">
        <f>P109/(SUM(Q105+R105+#REF!+S105)/20)*1000</f>
        <v>#REF!</v>
      </c>
      <c r="Q110" s="82" t="e">
        <f>Q109/(SUM(R105+S105+#REF!+#REF!)/20)*1000</f>
        <v>#REF!</v>
      </c>
      <c r="R110" s="82" t="e">
        <f>R109/(SUM(S105+#REF!+#REF!+#REF!)/20)*1000</f>
        <v>#REF!</v>
      </c>
      <c r="S110" s="82" t="e">
        <f>S109/(SUM(#REF!+#REF!+#REF!+#REF!)/20)*1000</f>
        <v>#REF!</v>
      </c>
      <c r="T110" s="83"/>
      <c r="U110" s="84"/>
      <c r="V110" s="82" t="e">
        <f>V109/(SUM(W105+Y105+#REF!+X105)/20)*1000</f>
        <v>#REF!</v>
      </c>
      <c r="W110" s="82" t="e">
        <f>W109/(SUM(X105+#REF!+AA105+Y105)/20)*1000</f>
        <v>#REF!</v>
      </c>
      <c r="X110" s="82" t="e">
        <f>X109/(SUM(Y105+AB105+AA105+#REF!)/20)*1000</f>
        <v>#REF!</v>
      </c>
      <c r="Y110" s="82" t="e">
        <f>Y109/(SUM(#REF!+AA105+AB105+AC105)/20)*1000</f>
        <v>#REF!</v>
      </c>
      <c r="Z110" s="83"/>
      <c r="AA110" s="82">
        <f>AA109/(SUM(AB105+AC105+AD105+AF105)/20)*1000</f>
        <v>9405714.2857142854</v>
      </c>
      <c r="AB110" s="82">
        <f>AB109/(SUM(AC105+AD105+AF105+AG105)/20)*1000</f>
        <v>16445000</v>
      </c>
      <c r="AC110" s="82" t="e">
        <f>AC109/(SUM(AD105+AF105+AG105+AH105)/20)*1000</f>
        <v>#DIV/0!</v>
      </c>
      <c r="AD110" s="82" t="e">
        <f>AD109/(SUM(AF105+AG105+AH105+AI105)/20)*1000</f>
        <v>#DIV/0!</v>
      </c>
      <c r="AE110" s="83"/>
      <c r="AF110" s="82" t="e">
        <f>AF109/(SUM(AG105+AH105+AI105+AJ105)/20)*1000</f>
        <v>#DIV/0!</v>
      </c>
      <c r="AG110" s="82" t="e">
        <f>AG109/(SUM(AH105+AI105+#REF!+AJ105)/20)*1000</f>
        <v>#REF!</v>
      </c>
      <c r="AH110" s="82" t="e">
        <f>AH109/(SUM(AI105+AJ105+#REF!+#REF!)/20)*1000</f>
        <v>#REF!</v>
      </c>
      <c r="AI110" s="82" t="e">
        <f>AI109/(SUM(AJ105+#REF!+#REF!+#REF!)/20)*1000</f>
        <v>#REF!</v>
      </c>
      <c r="AJ110" s="82" t="e">
        <f>AJ109/(SUM(#REF!+#REF!+#REF!+#REF!)/20)*1000</f>
        <v>#REF!</v>
      </c>
      <c r="AK110" s="83"/>
      <c r="AL110" s="84"/>
      <c r="AN110" s="46">
        <f t="shared" si="44"/>
        <v>0</v>
      </c>
      <c r="AO110" s="46">
        <f t="shared" si="45"/>
        <v>0</v>
      </c>
    </row>
    <row r="111" spans="1:41" s="45" customFormat="1" ht="16" thickBot="1" x14ac:dyDescent="0.35">
      <c r="A111" s="152" t="s">
        <v>13</v>
      </c>
      <c r="B111" s="1" t="s">
        <v>5</v>
      </c>
      <c r="C111" s="77"/>
      <c r="D111" s="77"/>
      <c r="E111" s="78"/>
      <c r="F111" s="78"/>
      <c r="G111" s="79"/>
      <c r="H111" s="78"/>
      <c r="I111" s="77">
        <f>SUM(E111:H111)</f>
        <v>0</v>
      </c>
      <c r="J111" s="78"/>
      <c r="K111" s="79">
        <v>13532</v>
      </c>
      <c r="L111" s="78">
        <v>0</v>
      </c>
      <c r="M111" s="79">
        <v>0</v>
      </c>
      <c r="N111" s="77">
        <f>SUM(J111:M111)</f>
        <v>13532</v>
      </c>
      <c r="O111" s="79">
        <v>0</v>
      </c>
      <c r="P111" s="78">
        <v>0</v>
      </c>
      <c r="Q111" s="78">
        <v>24218</v>
      </c>
      <c r="R111" s="78">
        <v>25798</v>
      </c>
      <c r="S111" s="78">
        <v>0</v>
      </c>
      <c r="T111" s="77">
        <f>SUM(O111:S111)</f>
        <v>50016</v>
      </c>
      <c r="U111" s="80">
        <f>T111+N111+I111+D115</f>
        <v>64040</v>
      </c>
      <c r="V111" s="78">
        <v>0</v>
      </c>
      <c r="W111" s="78">
        <v>0</v>
      </c>
      <c r="X111" s="79">
        <v>0</v>
      </c>
      <c r="Y111" s="78">
        <v>0</v>
      </c>
      <c r="Z111" s="77">
        <f>SUM(V111:Y111)</f>
        <v>0</v>
      </c>
      <c r="AA111" s="78">
        <v>0</v>
      </c>
      <c r="AB111" s="79">
        <v>0</v>
      </c>
      <c r="AC111" s="78">
        <v>0</v>
      </c>
      <c r="AD111" s="79">
        <v>0</v>
      </c>
      <c r="AE111" s="77">
        <f>SUM(AA111:AD111)</f>
        <v>0</v>
      </c>
      <c r="AF111" s="79">
        <v>0</v>
      </c>
      <c r="AG111" s="78">
        <v>0</v>
      </c>
      <c r="AH111" s="78">
        <v>0</v>
      </c>
      <c r="AI111" s="78">
        <v>0</v>
      </c>
      <c r="AJ111" s="78">
        <v>0</v>
      </c>
      <c r="AK111" s="77">
        <f>SUM(AF111:AJ111)</f>
        <v>0</v>
      </c>
      <c r="AL111" s="80">
        <f>AK111+AE111+Z111</f>
        <v>0</v>
      </c>
      <c r="AM111" s="45">
        <v>8</v>
      </c>
      <c r="AN111" s="46">
        <f t="shared" si="44"/>
        <v>512320</v>
      </c>
      <c r="AO111" s="46">
        <f t="shared" si="45"/>
        <v>0</v>
      </c>
    </row>
    <row r="112" spans="1:41" s="45" customFormat="1" ht="16" thickBot="1" x14ac:dyDescent="0.35">
      <c r="A112" s="152"/>
      <c r="B112" s="1" t="s">
        <v>6</v>
      </c>
      <c r="C112" s="77"/>
      <c r="D112" s="77"/>
      <c r="E112" s="79"/>
      <c r="F112" s="79"/>
      <c r="G112" s="79"/>
      <c r="H112" s="79"/>
      <c r="I112" s="77"/>
      <c r="J112" s="79"/>
      <c r="K112" s="79">
        <v>0</v>
      </c>
      <c r="L112" s="79">
        <v>0</v>
      </c>
      <c r="M112" s="79">
        <v>0</v>
      </c>
      <c r="N112" s="77"/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7"/>
      <c r="U112" s="80"/>
      <c r="V112" s="79">
        <v>0</v>
      </c>
      <c r="W112" s="79">
        <v>0</v>
      </c>
      <c r="X112" s="79">
        <v>0</v>
      </c>
      <c r="Y112" s="79">
        <v>0</v>
      </c>
      <c r="Z112" s="77"/>
      <c r="AA112" s="79">
        <v>0</v>
      </c>
      <c r="AB112" s="79">
        <v>0</v>
      </c>
      <c r="AC112" s="79">
        <v>0</v>
      </c>
      <c r="AD112" s="79">
        <v>0</v>
      </c>
      <c r="AE112" s="77"/>
      <c r="AF112" s="79">
        <v>0</v>
      </c>
      <c r="AG112" s="79">
        <v>0</v>
      </c>
      <c r="AH112" s="79">
        <v>0</v>
      </c>
      <c r="AI112" s="79">
        <v>0</v>
      </c>
      <c r="AJ112" s="79">
        <v>0</v>
      </c>
      <c r="AK112" s="77"/>
      <c r="AL112" s="80"/>
      <c r="AN112" s="46">
        <f t="shared" si="44"/>
        <v>0</v>
      </c>
      <c r="AO112" s="46">
        <f t="shared" si="45"/>
        <v>0</v>
      </c>
    </row>
    <row r="113" spans="1:41" s="45" customFormat="1" ht="16" thickBot="1" x14ac:dyDescent="0.35">
      <c r="A113" s="152"/>
      <c r="B113" s="1" t="s">
        <v>10</v>
      </c>
      <c r="C113" s="77">
        <v>0</v>
      </c>
      <c r="D113" s="77"/>
      <c r="E113" s="79"/>
      <c r="F113" s="79"/>
      <c r="G113" s="79"/>
      <c r="H113" s="79"/>
      <c r="I113" s="77"/>
      <c r="J113" s="79"/>
      <c r="K113" s="77"/>
      <c r="L113" s="79"/>
      <c r="M113" s="79"/>
      <c r="N113" s="77"/>
      <c r="O113" s="79"/>
      <c r="P113" s="79"/>
      <c r="Q113" s="79"/>
      <c r="R113" s="79"/>
      <c r="S113" s="79"/>
      <c r="T113" s="77"/>
      <c r="U113" s="80"/>
      <c r="V113" s="79"/>
      <c r="W113" s="79"/>
      <c r="X113" s="79"/>
      <c r="Y113" s="79"/>
      <c r="Z113" s="77"/>
      <c r="AA113" s="79"/>
      <c r="AB113" s="77"/>
      <c r="AC113" s="79"/>
      <c r="AD113" s="79"/>
      <c r="AE113" s="77"/>
      <c r="AF113" s="79"/>
      <c r="AG113" s="79"/>
      <c r="AH113" s="79"/>
      <c r="AI113" s="79"/>
      <c r="AJ113" s="79"/>
      <c r="AK113" s="77"/>
      <c r="AL113" s="80"/>
      <c r="AN113" s="46">
        <f t="shared" si="44"/>
        <v>0</v>
      </c>
      <c r="AO113" s="46">
        <f t="shared" si="45"/>
        <v>0</v>
      </c>
    </row>
    <row r="114" spans="1:41" s="45" customFormat="1" ht="16" thickBot="1" x14ac:dyDescent="0.35">
      <c r="A114" s="152"/>
      <c r="B114" s="1" t="s">
        <v>7</v>
      </c>
      <c r="C114" s="77"/>
      <c r="D114" s="77"/>
      <c r="E114" s="79">
        <f>E113+E112</f>
        <v>0</v>
      </c>
      <c r="F114" s="79">
        <f>F113+F112</f>
        <v>0</v>
      </c>
      <c r="G114" s="79">
        <f t="shared" ref="G114" si="74">G113+G112</f>
        <v>0</v>
      </c>
      <c r="H114" s="79">
        <f>H113+H112</f>
        <v>0</v>
      </c>
      <c r="I114" s="77">
        <f>SUM(E114:H114)</f>
        <v>0</v>
      </c>
      <c r="J114" s="79">
        <f>J113+J112</f>
        <v>0</v>
      </c>
      <c r="K114" s="79">
        <f>K113+K112</f>
        <v>0</v>
      </c>
      <c r="L114" s="79">
        <f>L113+L112</f>
        <v>0</v>
      </c>
      <c r="M114" s="79">
        <f>M113+M112</f>
        <v>0</v>
      </c>
      <c r="N114" s="77">
        <f>SUM(J114:M114)</f>
        <v>0</v>
      </c>
      <c r="O114" s="79">
        <f>O113+O112</f>
        <v>0</v>
      </c>
      <c r="P114" s="79">
        <f>P113+P112</f>
        <v>0</v>
      </c>
      <c r="Q114" s="79">
        <f>Q113+Q112</f>
        <v>0</v>
      </c>
      <c r="R114" s="79">
        <f>R113+R112</f>
        <v>0</v>
      </c>
      <c r="S114" s="79">
        <f>S113+S112</f>
        <v>0</v>
      </c>
      <c r="T114" s="77">
        <f>SUM(O114:S114)</f>
        <v>0</v>
      </c>
      <c r="U114" s="80">
        <f>T114+N114+I114+D115</f>
        <v>492</v>
      </c>
      <c r="V114" s="79">
        <f>V113+V112</f>
        <v>0</v>
      </c>
      <c r="W114" s="79">
        <f>W113+W112</f>
        <v>0</v>
      </c>
      <c r="X114" s="79">
        <f t="shared" ref="X114" si="75">X113+X112</f>
        <v>0</v>
      </c>
      <c r="Y114" s="79">
        <f>Y113+Y112</f>
        <v>0</v>
      </c>
      <c r="Z114" s="77">
        <f>SUM(V114:Y114)</f>
        <v>0</v>
      </c>
      <c r="AA114" s="79">
        <f>AA113+AA112</f>
        <v>0</v>
      </c>
      <c r="AB114" s="79">
        <f>AB113+AB112</f>
        <v>0</v>
      </c>
      <c r="AC114" s="79">
        <f>AC113+AC112</f>
        <v>0</v>
      </c>
      <c r="AD114" s="79">
        <f>AD113+AD112</f>
        <v>0</v>
      </c>
      <c r="AE114" s="77">
        <f>SUM(AA114:AD114)</f>
        <v>0</v>
      </c>
      <c r="AF114" s="79">
        <f>AF113+AF112</f>
        <v>0</v>
      </c>
      <c r="AG114" s="79">
        <f>AG113+AG112</f>
        <v>0</v>
      </c>
      <c r="AH114" s="79">
        <f>AH113+AH112</f>
        <v>0</v>
      </c>
      <c r="AI114" s="79">
        <f>AI113+AI112</f>
        <v>0</v>
      </c>
      <c r="AJ114" s="79">
        <f>AJ113+AJ112</f>
        <v>0</v>
      </c>
      <c r="AK114" s="77">
        <f>SUM(AF114:AJ114)</f>
        <v>0</v>
      </c>
      <c r="AL114" s="80">
        <f>AK114+AE114+Z114</f>
        <v>0</v>
      </c>
      <c r="AN114" s="46">
        <f t="shared" si="44"/>
        <v>0</v>
      </c>
      <c r="AO114" s="46">
        <f t="shared" si="45"/>
        <v>0</v>
      </c>
    </row>
    <row r="115" spans="1:41" s="45" customFormat="1" ht="16" thickBot="1" x14ac:dyDescent="0.35">
      <c r="A115" s="152"/>
      <c r="B115" s="1" t="s">
        <v>8</v>
      </c>
      <c r="C115" s="81">
        <v>1545</v>
      </c>
      <c r="D115" s="120">
        <v>492</v>
      </c>
      <c r="E115" s="79">
        <f>E114-E111</f>
        <v>0</v>
      </c>
      <c r="F115" s="79">
        <f>E115+F114-F111</f>
        <v>0</v>
      </c>
      <c r="G115" s="79">
        <f>F115+G114-G111</f>
        <v>0</v>
      </c>
      <c r="H115" s="79">
        <f>F115+H114-H111</f>
        <v>0</v>
      </c>
      <c r="I115" s="77">
        <f>I114-I111</f>
        <v>0</v>
      </c>
      <c r="J115" s="79">
        <f>I115+J114-J111</f>
        <v>0</v>
      </c>
      <c r="K115" s="79">
        <f>J115+K114-K111</f>
        <v>-13532</v>
      </c>
      <c r="L115" s="79">
        <f>K115+L114-L111</f>
        <v>-13532</v>
      </c>
      <c r="M115" s="79">
        <f>L115+M114-M111</f>
        <v>-13532</v>
      </c>
      <c r="N115" s="77">
        <f>I115+N114-N111</f>
        <v>-13532</v>
      </c>
      <c r="O115" s="79">
        <f>N115+O114-O111</f>
        <v>-13532</v>
      </c>
      <c r="P115" s="79">
        <f>O115+P114-P111</f>
        <v>-13532</v>
      </c>
      <c r="Q115" s="79">
        <f>P115+Q114-Q111</f>
        <v>-37750</v>
      </c>
      <c r="R115" s="79">
        <f t="shared" ref="R115:S115" si="76">Q115+R114-R111</f>
        <v>-63548</v>
      </c>
      <c r="S115" s="79">
        <f t="shared" si="76"/>
        <v>-63548</v>
      </c>
      <c r="T115" s="77">
        <f>N115+T114-T111</f>
        <v>-63548</v>
      </c>
      <c r="U115" s="80">
        <f>U114-U111</f>
        <v>-63548</v>
      </c>
      <c r="V115" s="79">
        <f>U115+V114-V111</f>
        <v>-63548</v>
      </c>
      <c r="W115" s="79">
        <f>V115+W114-W111</f>
        <v>-63548</v>
      </c>
      <c r="X115" s="79">
        <f>W115+X114-X111</f>
        <v>-63548</v>
      </c>
      <c r="Y115" s="79">
        <f>W115+Y114-Y111</f>
        <v>-63548</v>
      </c>
      <c r="Z115" s="77">
        <f>T115+Z114-Z111</f>
        <v>-63548</v>
      </c>
      <c r="AA115" s="79">
        <f>Z115+AA114-AA111</f>
        <v>-63548</v>
      </c>
      <c r="AB115" s="79">
        <f>AA115+AB114-AB111</f>
        <v>-63548</v>
      </c>
      <c r="AC115" s="79">
        <f>AB115+AC114-AC111</f>
        <v>-63548</v>
      </c>
      <c r="AD115" s="79">
        <f>AC115+AD114-AD111</f>
        <v>-63548</v>
      </c>
      <c r="AE115" s="77">
        <f>Z115+AE114-AE111</f>
        <v>-63548</v>
      </c>
      <c r="AF115" s="79">
        <f>AE115+AF114-AF111</f>
        <v>-63548</v>
      </c>
      <c r="AG115" s="79">
        <f>AF115+AG114-AG111</f>
        <v>-63548</v>
      </c>
      <c r="AH115" s="79">
        <f>AG115+AH114-AH111</f>
        <v>-63548</v>
      </c>
      <c r="AI115" s="79">
        <f t="shared" ref="AI115:AJ115" si="77">AH115+AI114-AI111</f>
        <v>-63548</v>
      </c>
      <c r="AJ115" s="79">
        <f t="shared" si="77"/>
        <v>-63548</v>
      </c>
      <c r="AK115" s="77">
        <f>AE115+AK114-AK111</f>
        <v>-63548</v>
      </c>
      <c r="AL115" s="80">
        <f>T115+AL114-AL111</f>
        <v>-63548</v>
      </c>
      <c r="AN115" s="46">
        <f t="shared" si="44"/>
        <v>0</v>
      </c>
      <c r="AO115" s="46">
        <f t="shared" si="45"/>
        <v>0</v>
      </c>
    </row>
    <row r="116" spans="1:41" s="45" customFormat="1" ht="16" thickBot="1" x14ac:dyDescent="0.35">
      <c r="A116" s="67"/>
      <c r="B116" s="1" t="s">
        <v>9</v>
      </c>
      <c r="C116" s="77"/>
      <c r="D116" s="77"/>
      <c r="E116" s="82" t="e">
        <f>E115/(SUM(F111+H111+#REF!+G111)/20)*1000</f>
        <v>#REF!</v>
      </c>
      <c r="F116" s="82" t="e">
        <f>F115/(SUM(G111+#REF!+J111+H111)/20)*1000</f>
        <v>#REF!</v>
      </c>
      <c r="G116" s="82" t="e">
        <f>G115/(SUM(H111+K111+J111+#REF!)/20)*1000</f>
        <v>#REF!</v>
      </c>
      <c r="H116" s="82" t="e">
        <f>H115/(SUM(#REF!+J111+K111+L111)/20)*1000</f>
        <v>#REF!</v>
      </c>
      <c r="I116" s="83"/>
      <c r="J116" s="82">
        <f>J115/(SUM(K111+L111+M111+O111)/20)*1000</f>
        <v>0</v>
      </c>
      <c r="K116" s="82" t="e">
        <f>K115/(SUM(L111+M111+O111+P111)/20)*1000</f>
        <v>#DIV/0!</v>
      </c>
      <c r="L116" s="82">
        <f>L115/(SUM(M111+O111+P111+Q111)/20)*1000</f>
        <v>-11175.15897266496</v>
      </c>
      <c r="M116" s="82">
        <f>M115/(SUM(O111+P111+Q111+R111)/20)*1000</f>
        <v>-5411.0684580934094</v>
      </c>
      <c r="N116" s="83"/>
      <c r="O116" s="82">
        <f>O115/(SUM(P111+Q111+R111+S111)/20)*1000</f>
        <v>-5411.0684580934094</v>
      </c>
      <c r="P116" s="82" t="e">
        <f>P115/(SUM(Q111+R111+#REF!+S111)/20)*1000</f>
        <v>#REF!</v>
      </c>
      <c r="Q116" s="82" t="e">
        <f>Q115/(SUM(R111+S111+#REF!+#REF!)/20)*1000</f>
        <v>#REF!</v>
      </c>
      <c r="R116" s="82" t="e">
        <f>R115/(SUM(S111+#REF!+#REF!+#REF!)/20)*1000</f>
        <v>#REF!</v>
      </c>
      <c r="S116" s="82" t="e">
        <f>S115/(SUM(#REF!+#REF!+#REF!+#REF!)/20)*1000</f>
        <v>#REF!</v>
      </c>
      <c r="T116" s="83"/>
      <c r="U116" s="84"/>
      <c r="V116" s="82" t="e">
        <f>V115/(SUM(W111+Y111+#REF!+X111)/20)*1000</f>
        <v>#REF!</v>
      </c>
      <c r="W116" s="82" t="e">
        <f>W115/(SUM(X111+#REF!+AA111+Y111)/20)*1000</f>
        <v>#REF!</v>
      </c>
      <c r="X116" s="82" t="e">
        <f>X115/(SUM(Y111+AB111+AA111+#REF!)/20)*1000</f>
        <v>#REF!</v>
      </c>
      <c r="Y116" s="82" t="e">
        <f>Y115/(SUM(#REF!+AA111+AB111+AC111)/20)*1000</f>
        <v>#REF!</v>
      </c>
      <c r="Z116" s="83"/>
      <c r="AA116" s="82" t="e">
        <f>AA115/(SUM(AB111+AC111+AD111+AF111)/20)*1000</f>
        <v>#DIV/0!</v>
      </c>
      <c r="AB116" s="82" t="e">
        <f>AB115/(SUM(AC111+AD111+AF111+AG111)/20)*1000</f>
        <v>#DIV/0!</v>
      </c>
      <c r="AC116" s="82" t="e">
        <f>AC115/(SUM(AD111+AF111+AG111+AH111)/20)*1000</f>
        <v>#DIV/0!</v>
      </c>
      <c r="AD116" s="82" t="e">
        <f>AD115/(SUM(AF111+AG111+AH111+AI111)/20)*1000</f>
        <v>#DIV/0!</v>
      </c>
      <c r="AE116" s="83"/>
      <c r="AF116" s="82" t="e">
        <f>AF115/(SUM(AG111+AH111+AI111+AJ111)/20)*1000</f>
        <v>#DIV/0!</v>
      </c>
      <c r="AG116" s="82" t="e">
        <f>AG115/(SUM(AH111+AI111+#REF!+AJ111)/20)*1000</f>
        <v>#REF!</v>
      </c>
      <c r="AH116" s="82" t="e">
        <f>AH115/(SUM(AI111+AJ111+#REF!+#REF!)/20)*1000</f>
        <v>#REF!</v>
      </c>
      <c r="AI116" s="82" t="e">
        <f>AI115/(SUM(AJ111+#REF!+#REF!+#REF!)/20)*1000</f>
        <v>#REF!</v>
      </c>
      <c r="AJ116" s="82" t="e">
        <f>AJ115/(SUM(#REF!+#REF!+#REF!+#REF!)/20)*1000</f>
        <v>#REF!</v>
      </c>
      <c r="AK116" s="83"/>
      <c r="AL116" s="84"/>
      <c r="AN116" s="46">
        <f t="shared" si="44"/>
        <v>0</v>
      </c>
      <c r="AO116" s="46">
        <f t="shared" si="45"/>
        <v>0</v>
      </c>
    </row>
    <row r="117" spans="1:41" s="45" customFormat="1" ht="16" thickBot="1" x14ac:dyDescent="0.35">
      <c r="A117" s="152" t="s">
        <v>14</v>
      </c>
      <c r="B117" s="1" t="s">
        <v>5</v>
      </c>
      <c r="C117" s="77"/>
      <c r="D117" s="77"/>
      <c r="E117" s="78"/>
      <c r="F117" s="78"/>
      <c r="G117" s="78"/>
      <c r="H117" s="79"/>
      <c r="I117" s="77">
        <f>SUM(E117:H117)</f>
        <v>0</v>
      </c>
      <c r="J117" s="78"/>
      <c r="K117" s="79">
        <v>36223</v>
      </c>
      <c r="L117" s="78">
        <v>0</v>
      </c>
      <c r="M117" s="79">
        <v>0</v>
      </c>
      <c r="N117" s="77">
        <f>SUM(J117:M117)</f>
        <v>36223</v>
      </c>
      <c r="O117" s="79">
        <v>0</v>
      </c>
      <c r="P117" s="78">
        <v>0</v>
      </c>
      <c r="Q117" s="78">
        <v>16361</v>
      </c>
      <c r="R117" s="78">
        <v>17393</v>
      </c>
      <c r="S117" s="78">
        <v>0</v>
      </c>
      <c r="T117" s="77">
        <f>SUM(O117:S117)</f>
        <v>33754</v>
      </c>
      <c r="U117" s="80">
        <f>T117+N117+I117+D121</f>
        <v>73513</v>
      </c>
      <c r="V117" s="78">
        <v>0</v>
      </c>
      <c r="W117" s="78">
        <v>0</v>
      </c>
      <c r="X117" s="78">
        <v>0</v>
      </c>
      <c r="Y117" s="79">
        <v>0</v>
      </c>
      <c r="Z117" s="77">
        <f>SUM(V117:Y117)</f>
        <v>0</v>
      </c>
      <c r="AA117" s="78">
        <v>0</v>
      </c>
      <c r="AB117" s="79">
        <v>0</v>
      </c>
      <c r="AC117" s="78">
        <v>0</v>
      </c>
      <c r="AD117" s="79">
        <v>0</v>
      </c>
      <c r="AE117" s="77">
        <f>SUM(AA117:AD117)</f>
        <v>0</v>
      </c>
      <c r="AF117" s="79">
        <v>0</v>
      </c>
      <c r="AG117" s="78">
        <v>0</v>
      </c>
      <c r="AH117" s="78">
        <v>0</v>
      </c>
      <c r="AI117" s="78">
        <v>0</v>
      </c>
      <c r="AJ117" s="78">
        <v>0</v>
      </c>
      <c r="AK117" s="77">
        <f>SUM(AF117:AJ117)</f>
        <v>0</v>
      </c>
      <c r="AL117" s="80">
        <f>AK117+AE117+Z117</f>
        <v>0</v>
      </c>
      <c r="AM117" s="45">
        <v>8</v>
      </c>
      <c r="AN117" s="46">
        <f t="shared" si="44"/>
        <v>588104</v>
      </c>
      <c r="AO117" s="46">
        <f t="shared" si="45"/>
        <v>0</v>
      </c>
    </row>
    <row r="118" spans="1:41" s="45" customFormat="1" ht="16" thickBot="1" x14ac:dyDescent="0.35">
      <c r="A118" s="152"/>
      <c r="B118" s="1" t="s">
        <v>6</v>
      </c>
      <c r="C118" s="77"/>
      <c r="D118" s="77"/>
      <c r="E118" s="78"/>
      <c r="F118" s="79"/>
      <c r="G118" s="79"/>
      <c r="H118" s="79"/>
      <c r="I118" s="77"/>
      <c r="J118" s="79"/>
      <c r="K118" s="79">
        <v>0</v>
      </c>
      <c r="L118" s="78">
        <v>0</v>
      </c>
      <c r="M118" s="79">
        <v>0</v>
      </c>
      <c r="N118" s="77"/>
      <c r="O118" s="79">
        <v>0</v>
      </c>
      <c r="P118" s="78">
        <v>0</v>
      </c>
      <c r="Q118" s="78">
        <v>0</v>
      </c>
      <c r="R118" s="79">
        <v>0</v>
      </c>
      <c r="S118" s="79">
        <v>0</v>
      </c>
      <c r="T118" s="77"/>
      <c r="U118" s="80"/>
      <c r="V118" s="78">
        <v>0</v>
      </c>
      <c r="W118" s="79">
        <v>0</v>
      </c>
      <c r="X118" s="79">
        <v>0</v>
      </c>
      <c r="Y118" s="79">
        <v>0</v>
      </c>
      <c r="Z118" s="77"/>
      <c r="AA118" s="79">
        <v>0</v>
      </c>
      <c r="AB118" s="79">
        <v>0</v>
      </c>
      <c r="AC118" s="78">
        <v>0</v>
      </c>
      <c r="AD118" s="79">
        <v>0</v>
      </c>
      <c r="AE118" s="77"/>
      <c r="AF118" s="79">
        <v>0</v>
      </c>
      <c r="AG118" s="78">
        <v>0</v>
      </c>
      <c r="AH118" s="78">
        <v>0</v>
      </c>
      <c r="AI118" s="79">
        <v>0</v>
      </c>
      <c r="AJ118" s="79">
        <v>0</v>
      </c>
      <c r="AK118" s="77"/>
      <c r="AL118" s="80"/>
      <c r="AN118" s="46">
        <f t="shared" si="44"/>
        <v>0</v>
      </c>
      <c r="AO118" s="46">
        <f t="shared" si="45"/>
        <v>0</v>
      </c>
    </row>
    <row r="119" spans="1:41" s="45" customFormat="1" ht="16" thickBot="1" x14ac:dyDescent="0.35">
      <c r="A119" s="152"/>
      <c r="B119" s="1" t="s">
        <v>10</v>
      </c>
      <c r="C119" s="77">
        <v>0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80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80"/>
      <c r="AN119" s="46">
        <f t="shared" si="44"/>
        <v>0</v>
      </c>
      <c r="AO119" s="46">
        <f t="shared" si="45"/>
        <v>0</v>
      </c>
    </row>
    <row r="120" spans="1:41" s="45" customFormat="1" ht="16" thickBot="1" x14ac:dyDescent="0.35">
      <c r="A120" s="152"/>
      <c r="B120" s="1" t="s">
        <v>7</v>
      </c>
      <c r="C120" s="77"/>
      <c r="D120" s="77"/>
      <c r="E120" s="79">
        <f>E119+E118</f>
        <v>0</v>
      </c>
      <c r="F120" s="79">
        <f>F119+F118</f>
        <v>0</v>
      </c>
      <c r="G120" s="79">
        <f t="shared" ref="G120" si="78">G119+G118</f>
        <v>0</v>
      </c>
      <c r="H120" s="79">
        <f>H119+H118</f>
        <v>0</v>
      </c>
      <c r="I120" s="77">
        <f>SUM(E120:H120)</f>
        <v>0</v>
      </c>
      <c r="J120" s="79">
        <f>J119+J118</f>
        <v>0</v>
      </c>
      <c r="K120" s="79">
        <f>K119+K118</f>
        <v>0</v>
      </c>
      <c r="L120" s="79">
        <f>L119+L118</f>
        <v>0</v>
      </c>
      <c r="M120" s="79">
        <f>M119+M118</f>
        <v>0</v>
      </c>
      <c r="N120" s="77">
        <f>SUM(J120:M120)</f>
        <v>0</v>
      </c>
      <c r="O120" s="79">
        <f>O119+O118</f>
        <v>0</v>
      </c>
      <c r="P120" s="79">
        <f>P119+P118</f>
        <v>0</v>
      </c>
      <c r="Q120" s="79">
        <f>Q119+Q118</f>
        <v>0</v>
      </c>
      <c r="R120" s="79">
        <f>R119+R118</f>
        <v>0</v>
      </c>
      <c r="S120" s="79">
        <f>S119+S118</f>
        <v>0</v>
      </c>
      <c r="T120" s="77">
        <f>SUM(O120:S120)</f>
        <v>0</v>
      </c>
      <c r="U120" s="80">
        <f>T120+N120+I120+D121</f>
        <v>3536</v>
      </c>
      <c r="V120" s="79">
        <f>V119+V118</f>
        <v>0</v>
      </c>
      <c r="W120" s="79">
        <f>W119+W118</f>
        <v>0</v>
      </c>
      <c r="X120" s="79">
        <f t="shared" ref="X120" si="79">X119+X118</f>
        <v>0</v>
      </c>
      <c r="Y120" s="79">
        <f>Y119+Y118</f>
        <v>0</v>
      </c>
      <c r="Z120" s="77">
        <f>SUM(V120:Y120)</f>
        <v>0</v>
      </c>
      <c r="AA120" s="79">
        <f>AA119+AA118</f>
        <v>0</v>
      </c>
      <c r="AB120" s="79">
        <f>AB119+AB118</f>
        <v>0</v>
      </c>
      <c r="AC120" s="79">
        <f>AC119+AC118</f>
        <v>0</v>
      </c>
      <c r="AD120" s="79">
        <f>AD119+AD118</f>
        <v>0</v>
      </c>
      <c r="AE120" s="77">
        <f>SUM(AA120:AD120)</f>
        <v>0</v>
      </c>
      <c r="AF120" s="79">
        <f>AF119+AF118</f>
        <v>0</v>
      </c>
      <c r="AG120" s="79">
        <f>AG119+AG118</f>
        <v>0</v>
      </c>
      <c r="AH120" s="79">
        <f>AH119+AH118</f>
        <v>0</v>
      </c>
      <c r="AI120" s="79">
        <f>AI119+AI118</f>
        <v>0</v>
      </c>
      <c r="AJ120" s="79">
        <f>AJ119+AJ118</f>
        <v>0</v>
      </c>
      <c r="AK120" s="77">
        <f>SUM(AF120:AJ120)</f>
        <v>0</v>
      </c>
      <c r="AL120" s="80">
        <f>AK120+AE120+Z120</f>
        <v>0</v>
      </c>
      <c r="AN120" s="46">
        <f t="shared" si="44"/>
        <v>0</v>
      </c>
      <c r="AO120" s="46">
        <f t="shared" si="45"/>
        <v>0</v>
      </c>
    </row>
    <row r="121" spans="1:41" s="45" customFormat="1" ht="16" thickBot="1" x14ac:dyDescent="0.35">
      <c r="A121" s="152"/>
      <c r="B121" s="1" t="s">
        <v>8</v>
      </c>
      <c r="C121" s="81">
        <v>3751</v>
      </c>
      <c r="D121" s="120">
        <v>3536</v>
      </c>
      <c r="E121" s="79">
        <f>E120-E117</f>
        <v>0</v>
      </c>
      <c r="F121" s="79">
        <f>E121+F120-F117</f>
        <v>0</v>
      </c>
      <c r="G121" s="79">
        <f>F121+G120-G117</f>
        <v>0</v>
      </c>
      <c r="H121" s="79">
        <f>F121+H120-H117</f>
        <v>0</v>
      </c>
      <c r="I121" s="77">
        <f>I120-I117</f>
        <v>0</v>
      </c>
      <c r="J121" s="79">
        <f>I121+J120-J117</f>
        <v>0</v>
      </c>
      <c r="K121" s="79">
        <f>J121+K120-K117</f>
        <v>-36223</v>
      </c>
      <c r="L121" s="79">
        <f>K121+L120-L117</f>
        <v>-36223</v>
      </c>
      <c r="M121" s="79">
        <f>L121+M120-M117</f>
        <v>-36223</v>
      </c>
      <c r="N121" s="77">
        <f>I121+N120-N117</f>
        <v>-36223</v>
      </c>
      <c r="O121" s="79">
        <f>N121+O120-O117</f>
        <v>-36223</v>
      </c>
      <c r="P121" s="79">
        <f>O121+P120-P117</f>
        <v>-36223</v>
      </c>
      <c r="Q121" s="79">
        <f>P121+Q120-Q117</f>
        <v>-52584</v>
      </c>
      <c r="R121" s="79">
        <f t="shared" ref="R121:S121" si="80">Q121+R120-R117</f>
        <v>-69977</v>
      </c>
      <c r="S121" s="79">
        <f t="shared" si="80"/>
        <v>-69977</v>
      </c>
      <c r="T121" s="77">
        <f>N121+T120-T117</f>
        <v>-69977</v>
      </c>
      <c r="U121" s="80">
        <f>U120-U117</f>
        <v>-69977</v>
      </c>
      <c r="V121" s="79">
        <f>U121+V120-V117</f>
        <v>-69977</v>
      </c>
      <c r="W121" s="79">
        <f>V121+W120-W117</f>
        <v>-69977</v>
      </c>
      <c r="X121" s="79">
        <f>W121+X120-X117</f>
        <v>-69977</v>
      </c>
      <c r="Y121" s="79">
        <f>W121+Y120-Y117</f>
        <v>-69977</v>
      </c>
      <c r="Z121" s="77">
        <f>T121+Z120-Z117</f>
        <v>-69977</v>
      </c>
      <c r="AA121" s="79">
        <f>Z121+AA120-AA117</f>
        <v>-69977</v>
      </c>
      <c r="AB121" s="79">
        <f>AA121+AB120-AB117</f>
        <v>-69977</v>
      </c>
      <c r="AC121" s="79">
        <f>AB121+AC120-AC117</f>
        <v>-69977</v>
      </c>
      <c r="AD121" s="79">
        <f>AC121+AD120-AD117</f>
        <v>-69977</v>
      </c>
      <c r="AE121" s="77">
        <f>Z121+AE120-AE117</f>
        <v>-69977</v>
      </c>
      <c r="AF121" s="79">
        <f>AE121+AF120-AF117</f>
        <v>-69977</v>
      </c>
      <c r="AG121" s="79">
        <f>AF121+AG120-AG117</f>
        <v>-69977</v>
      </c>
      <c r="AH121" s="79">
        <f>AG121+AH120-AH117</f>
        <v>-69977</v>
      </c>
      <c r="AI121" s="79">
        <f t="shared" ref="AI121:AJ121" si="81">AH121+AI120-AI117</f>
        <v>-69977</v>
      </c>
      <c r="AJ121" s="79">
        <f t="shared" si="81"/>
        <v>-69977</v>
      </c>
      <c r="AK121" s="77">
        <f>AE121+AK120-AK117</f>
        <v>-69977</v>
      </c>
      <c r="AL121" s="80">
        <f>T121+AL120-AL117</f>
        <v>-69977</v>
      </c>
      <c r="AN121" s="46">
        <f t="shared" si="44"/>
        <v>0</v>
      </c>
      <c r="AO121" s="46">
        <f t="shared" si="45"/>
        <v>0</v>
      </c>
    </row>
    <row r="122" spans="1:41" s="45" customFormat="1" ht="16" thickBot="1" x14ac:dyDescent="0.35">
      <c r="A122" s="67"/>
      <c r="B122" s="1" t="s">
        <v>9</v>
      </c>
      <c r="C122" s="77"/>
      <c r="D122" s="77"/>
      <c r="E122" s="82" t="e">
        <f>E121/(SUM(F117+H117+#REF!+G117)/20)*1000</f>
        <v>#REF!</v>
      </c>
      <c r="F122" s="82" t="e">
        <f>F121/(SUM(G117+#REF!+J117+H117)/20)*1000</f>
        <v>#REF!</v>
      </c>
      <c r="G122" s="82" t="e">
        <f>G121/(SUM(H117+K117+J117+#REF!)/20)*1000</f>
        <v>#REF!</v>
      </c>
      <c r="H122" s="82" t="e">
        <f>H121/(SUM(#REF!+J117+K117+L117)/20)*1000</f>
        <v>#REF!</v>
      </c>
      <c r="I122" s="83"/>
      <c r="J122" s="82">
        <f>J121/(SUM(K117+L117+M117+O117)/20)*1000</f>
        <v>0</v>
      </c>
      <c r="K122" s="82" t="e">
        <f>K121/(SUM(L117+M117+O117+P117)/20)*1000</f>
        <v>#DIV/0!</v>
      </c>
      <c r="L122" s="82">
        <f>L121/(SUM(M117+O117+P117+Q117)/20)*1000</f>
        <v>-44279.689505531453</v>
      </c>
      <c r="M122" s="82">
        <f>M121/(SUM(O117+P117+Q117+R117)/20)*1000</f>
        <v>-21462.937725899152</v>
      </c>
      <c r="N122" s="83"/>
      <c r="O122" s="82">
        <f>O121/(SUM(P117+Q117+R117+S117)/20)*1000</f>
        <v>-21462.937725899152</v>
      </c>
      <c r="P122" s="82" t="e">
        <f>P121/(SUM(Q117+R117+#REF!+S117)/20)*1000</f>
        <v>#REF!</v>
      </c>
      <c r="Q122" s="82" t="e">
        <f>Q121/(SUM(R117+S117+#REF!+#REF!)/20)*1000</f>
        <v>#REF!</v>
      </c>
      <c r="R122" s="82" t="e">
        <f>R121/(SUM(S117+#REF!+#REF!+#REF!)/20)*1000</f>
        <v>#REF!</v>
      </c>
      <c r="S122" s="82" t="e">
        <f>S121/(SUM(#REF!+#REF!+#REF!+#REF!)/20)*1000</f>
        <v>#REF!</v>
      </c>
      <c r="T122" s="83"/>
      <c r="U122" s="84"/>
      <c r="V122" s="82" t="e">
        <f>V121/(SUM(W117+Y117+#REF!+X117)/20)*1000</f>
        <v>#REF!</v>
      </c>
      <c r="W122" s="82" t="e">
        <f>W121/(SUM(X117+#REF!+AA117+Y117)/20)*1000</f>
        <v>#REF!</v>
      </c>
      <c r="X122" s="82" t="e">
        <f>X121/(SUM(Y117+AB117+AA117+#REF!)/20)*1000</f>
        <v>#REF!</v>
      </c>
      <c r="Y122" s="82" t="e">
        <f>Y121/(SUM(#REF!+AA117+AB117+AC117)/20)*1000</f>
        <v>#REF!</v>
      </c>
      <c r="Z122" s="83"/>
      <c r="AA122" s="82" t="e">
        <f>AA121/(SUM(AB117+AC117+AD117+AF117)/20)*1000</f>
        <v>#DIV/0!</v>
      </c>
      <c r="AB122" s="82" t="e">
        <f>AB121/(SUM(AC117+AD117+AF117+AG117)/20)*1000</f>
        <v>#DIV/0!</v>
      </c>
      <c r="AC122" s="82" t="e">
        <f>AC121/(SUM(AD117+AF117+AG117+AH117)/20)*1000</f>
        <v>#DIV/0!</v>
      </c>
      <c r="AD122" s="82" t="e">
        <f>AD121/(SUM(AF117+AG117+AH117+AI117)/20)*1000</f>
        <v>#DIV/0!</v>
      </c>
      <c r="AE122" s="83"/>
      <c r="AF122" s="82" t="e">
        <f>AF121/(SUM(AG117+AH117+AI117+AJ117)/20)*1000</f>
        <v>#DIV/0!</v>
      </c>
      <c r="AG122" s="82" t="e">
        <f>AG121/(SUM(AH117+AI117+#REF!+AJ117)/20)*1000</f>
        <v>#REF!</v>
      </c>
      <c r="AH122" s="82" t="e">
        <f>AH121/(SUM(AI117+AJ117+#REF!+#REF!)/20)*1000</f>
        <v>#REF!</v>
      </c>
      <c r="AI122" s="82" t="e">
        <f>AI121/(SUM(AJ117+#REF!+#REF!+#REF!)/20)*1000</f>
        <v>#REF!</v>
      </c>
      <c r="AJ122" s="82" t="e">
        <f>AJ121/(SUM(#REF!+#REF!+#REF!+#REF!)/20)*1000</f>
        <v>#REF!</v>
      </c>
      <c r="AK122" s="83"/>
      <c r="AL122" s="84"/>
      <c r="AN122" s="46">
        <f t="shared" si="44"/>
        <v>0</v>
      </c>
      <c r="AO122" s="46">
        <f t="shared" si="45"/>
        <v>0</v>
      </c>
    </row>
    <row r="123" spans="1:41" s="45" customFormat="1" ht="16" thickBot="1" x14ac:dyDescent="0.35">
      <c r="A123" s="152" t="s">
        <v>15</v>
      </c>
      <c r="B123" s="1" t="s">
        <v>5</v>
      </c>
      <c r="C123" s="77"/>
      <c r="D123" s="77"/>
      <c r="E123" s="78"/>
      <c r="F123" s="78"/>
      <c r="G123" s="78">
        <v>106935</v>
      </c>
      <c r="H123" s="78">
        <v>12993</v>
      </c>
      <c r="I123" s="77">
        <f>SUM(E123:H123)</f>
        <v>119928</v>
      </c>
      <c r="J123" s="78">
        <v>166252</v>
      </c>
      <c r="K123" s="79">
        <v>-25377</v>
      </c>
      <c r="L123" s="78">
        <v>127960</v>
      </c>
      <c r="M123" s="79">
        <v>27981</v>
      </c>
      <c r="N123" s="77">
        <f>SUM(J123:M123)</f>
        <v>296816</v>
      </c>
      <c r="O123" s="79">
        <v>48816</v>
      </c>
      <c r="P123" s="78">
        <v>48838</v>
      </c>
      <c r="Q123" s="78">
        <v>79126</v>
      </c>
      <c r="R123" s="78">
        <v>64001</v>
      </c>
      <c r="S123" s="78">
        <v>40692</v>
      </c>
      <c r="T123" s="77">
        <f>SUM(O123:S123)</f>
        <v>281473</v>
      </c>
      <c r="U123" s="80">
        <f>T123+N123+I123+D127</f>
        <v>792558</v>
      </c>
      <c r="V123" s="78">
        <v>35291</v>
      </c>
      <c r="W123" s="78">
        <v>35299</v>
      </c>
      <c r="X123" s="78">
        <v>45748</v>
      </c>
      <c r="Y123" s="78">
        <v>14246</v>
      </c>
      <c r="Z123" s="77">
        <f>SUM(V123:Y123)</f>
        <v>130584</v>
      </c>
      <c r="AA123" s="78">
        <v>19571</v>
      </c>
      <c r="AB123" s="79">
        <v>19551</v>
      </c>
      <c r="AC123" s="78">
        <v>25868</v>
      </c>
      <c r="AD123" s="79">
        <v>0</v>
      </c>
      <c r="AE123" s="77">
        <f>SUM(AA123:AD123)</f>
        <v>64990</v>
      </c>
      <c r="AF123" s="79">
        <v>0</v>
      </c>
      <c r="AG123" s="78">
        <v>0</v>
      </c>
      <c r="AH123" s="78">
        <v>0</v>
      </c>
      <c r="AI123" s="78">
        <v>0</v>
      </c>
      <c r="AJ123" s="78">
        <v>0</v>
      </c>
      <c r="AK123" s="77">
        <f>SUM(AF123:AJ123)</f>
        <v>0</v>
      </c>
      <c r="AL123" s="80">
        <f>AK123+AE123+Z123</f>
        <v>195574</v>
      </c>
      <c r="AM123" s="45">
        <v>8</v>
      </c>
      <c r="AN123" s="46">
        <f t="shared" si="44"/>
        <v>6340464</v>
      </c>
      <c r="AO123" s="46">
        <f t="shared" si="45"/>
        <v>1564592</v>
      </c>
    </row>
    <row r="124" spans="1:41" s="45" customFormat="1" ht="16" thickBot="1" x14ac:dyDescent="0.35">
      <c r="A124" s="152"/>
      <c r="B124" s="1" t="s">
        <v>6</v>
      </c>
      <c r="C124" s="77"/>
      <c r="D124" s="77"/>
      <c r="E124" s="78"/>
      <c r="F124" s="78"/>
      <c r="G124" s="79">
        <v>106935</v>
      </c>
      <c r="H124" s="78">
        <v>12993</v>
      </c>
      <c r="I124" s="77"/>
      <c r="J124" s="78">
        <v>166252</v>
      </c>
      <c r="K124" s="79">
        <v>80000</v>
      </c>
      <c r="L124" s="78">
        <v>0</v>
      </c>
      <c r="M124" s="79">
        <v>130000</v>
      </c>
      <c r="N124" s="77"/>
      <c r="O124" s="79">
        <v>270000</v>
      </c>
      <c r="P124" s="79">
        <v>0</v>
      </c>
      <c r="Q124" s="79">
        <v>0</v>
      </c>
      <c r="R124" s="79">
        <v>340000</v>
      </c>
      <c r="S124" s="79">
        <v>150000</v>
      </c>
      <c r="T124" s="77"/>
      <c r="U124" s="80"/>
      <c r="V124" s="78">
        <v>0</v>
      </c>
      <c r="W124" s="78">
        <v>0</v>
      </c>
      <c r="X124" s="79">
        <v>0</v>
      </c>
      <c r="Y124" s="78">
        <v>0</v>
      </c>
      <c r="Z124" s="77"/>
      <c r="AA124" s="78">
        <v>0</v>
      </c>
      <c r="AB124" s="79">
        <v>0</v>
      </c>
      <c r="AC124" s="78">
        <v>0</v>
      </c>
      <c r="AD124" s="79">
        <v>0</v>
      </c>
      <c r="AE124" s="77"/>
      <c r="AF124" s="79">
        <v>0</v>
      </c>
      <c r="AG124" s="79">
        <v>0</v>
      </c>
      <c r="AH124" s="79">
        <v>0</v>
      </c>
      <c r="AI124" s="79">
        <v>0</v>
      </c>
      <c r="AJ124" s="79">
        <v>0</v>
      </c>
      <c r="AK124" s="77"/>
      <c r="AL124" s="80"/>
      <c r="AN124" s="46">
        <f t="shared" si="44"/>
        <v>0</v>
      </c>
      <c r="AO124" s="46">
        <f t="shared" si="45"/>
        <v>0</v>
      </c>
    </row>
    <row r="125" spans="1:41" s="45" customFormat="1" ht="16" thickBot="1" x14ac:dyDescent="0.35">
      <c r="A125" s="152"/>
      <c r="B125" s="1" t="s">
        <v>10</v>
      </c>
      <c r="C125" s="77">
        <v>0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80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80"/>
      <c r="AN125" s="46">
        <f t="shared" si="44"/>
        <v>0</v>
      </c>
      <c r="AO125" s="46">
        <f t="shared" si="45"/>
        <v>0</v>
      </c>
    </row>
    <row r="126" spans="1:41" s="45" customFormat="1" ht="16" thickBot="1" x14ac:dyDescent="0.35">
      <c r="A126" s="152"/>
      <c r="B126" s="1" t="s">
        <v>7</v>
      </c>
      <c r="C126" s="77"/>
      <c r="D126" s="77"/>
      <c r="E126" s="79">
        <f>E125+E124</f>
        <v>0</v>
      </c>
      <c r="F126" s="79">
        <f>F125+F124</f>
        <v>0</v>
      </c>
      <c r="G126" s="79">
        <f t="shared" ref="G126" si="82">G125+G124</f>
        <v>106935</v>
      </c>
      <c r="H126" s="79">
        <f>H125+H124</f>
        <v>12993</v>
      </c>
      <c r="I126" s="77">
        <f>SUM(E126:H126)</f>
        <v>119928</v>
      </c>
      <c r="J126" s="79">
        <f>J125+J124</f>
        <v>166252</v>
      </c>
      <c r="K126" s="79">
        <f>K125+K124</f>
        <v>80000</v>
      </c>
      <c r="L126" s="79">
        <f>L125+L124</f>
        <v>0</v>
      </c>
      <c r="M126" s="79">
        <f>M125+M124</f>
        <v>130000</v>
      </c>
      <c r="N126" s="77">
        <f>SUM(J126:M126)</f>
        <v>376252</v>
      </c>
      <c r="O126" s="79">
        <f>O125+O124</f>
        <v>270000</v>
      </c>
      <c r="P126" s="79">
        <f>P125+P124</f>
        <v>0</v>
      </c>
      <c r="Q126" s="79">
        <f>Q125+Q124</f>
        <v>0</v>
      </c>
      <c r="R126" s="79">
        <f>R125+R124</f>
        <v>340000</v>
      </c>
      <c r="S126" s="79">
        <f>S125+S124</f>
        <v>150000</v>
      </c>
      <c r="T126" s="77">
        <f>SUM(O126:S126)</f>
        <v>760000</v>
      </c>
      <c r="U126" s="80">
        <f>T126+N126+I126+D127</f>
        <v>1350521</v>
      </c>
      <c r="V126" s="79">
        <f>V125+V124</f>
        <v>0</v>
      </c>
      <c r="W126" s="79">
        <f>W125+W124</f>
        <v>0</v>
      </c>
      <c r="X126" s="79">
        <f t="shared" ref="X126" si="83">X125+X124</f>
        <v>0</v>
      </c>
      <c r="Y126" s="79">
        <f>Y125+Y124</f>
        <v>0</v>
      </c>
      <c r="Z126" s="77">
        <f>SUM(V126:Y126)</f>
        <v>0</v>
      </c>
      <c r="AA126" s="79">
        <f>AA125+AA124</f>
        <v>0</v>
      </c>
      <c r="AB126" s="79">
        <f>AB125+AB124</f>
        <v>0</v>
      </c>
      <c r="AC126" s="79">
        <f>AC125+AC124</f>
        <v>0</v>
      </c>
      <c r="AD126" s="79">
        <f>AD125+AD124</f>
        <v>0</v>
      </c>
      <c r="AE126" s="77">
        <f>SUM(AA126:AD126)</f>
        <v>0</v>
      </c>
      <c r="AF126" s="79">
        <f>AF125+AF124</f>
        <v>0</v>
      </c>
      <c r="AG126" s="79">
        <f>AG125+AG124</f>
        <v>0</v>
      </c>
      <c r="AH126" s="79">
        <f>AH125+AH124</f>
        <v>0</v>
      </c>
      <c r="AI126" s="79">
        <f>AI125+AI124</f>
        <v>0</v>
      </c>
      <c r="AJ126" s="79">
        <f>AJ125+AJ124</f>
        <v>0</v>
      </c>
      <c r="AK126" s="77">
        <f>SUM(AF126:AJ126)</f>
        <v>0</v>
      </c>
      <c r="AL126" s="80">
        <f>AK126+AE126+Z126</f>
        <v>0</v>
      </c>
      <c r="AN126" s="46">
        <f t="shared" si="44"/>
        <v>0</v>
      </c>
      <c r="AO126" s="46">
        <f t="shared" si="45"/>
        <v>0</v>
      </c>
    </row>
    <row r="127" spans="1:41" s="45" customFormat="1" ht="16" thickBot="1" x14ac:dyDescent="0.35">
      <c r="A127" s="152"/>
      <c r="B127" s="1" t="s">
        <v>8</v>
      </c>
      <c r="C127" s="81">
        <v>209857</v>
      </c>
      <c r="D127" s="120">
        <v>94341</v>
      </c>
      <c r="E127" s="79">
        <f>E126-E123</f>
        <v>0</v>
      </c>
      <c r="F127" s="79">
        <f>E127+F126-F123</f>
        <v>0</v>
      </c>
      <c r="G127" s="79">
        <f>F127+G126-G123</f>
        <v>0</v>
      </c>
      <c r="H127" s="79">
        <f>F127+H126-H123</f>
        <v>0</v>
      </c>
      <c r="I127" s="77">
        <f>I126-I123</f>
        <v>0</v>
      </c>
      <c r="J127" s="79">
        <f>I127+J126-J123</f>
        <v>0</v>
      </c>
      <c r="K127" s="79">
        <f>J127+K126-K123</f>
        <v>105377</v>
      </c>
      <c r="L127" s="79">
        <f>K127+L126-L123</f>
        <v>-22583</v>
      </c>
      <c r="M127" s="79">
        <f>L127+M126-M123</f>
        <v>79436</v>
      </c>
      <c r="N127" s="77">
        <f>I127+N126-N123</f>
        <v>79436</v>
      </c>
      <c r="O127" s="79">
        <f>N127+O126-O123</f>
        <v>300620</v>
      </c>
      <c r="P127" s="79">
        <f>O127+P126-P123</f>
        <v>251782</v>
      </c>
      <c r="Q127" s="79">
        <f>P127+Q126-Q123</f>
        <v>172656</v>
      </c>
      <c r="R127" s="79">
        <f t="shared" ref="R127:S127" si="84">Q127+R126-R123</f>
        <v>448655</v>
      </c>
      <c r="S127" s="79">
        <f t="shared" si="84"/>
        <v>557963</v>
      </c>
      <c r="T127" s="77">
        <f>N127+T126-T123</f>
        <v>557963</v>
      </c>
      <c r="U127" s="80">
        <f>U126-U123</f>
        <v>557963</v>
      </c>
      <c r="V127" s="79">
        <f>U127+V126-V123</f>
        <v>522672</v>
      </c>
      <c r="W127" s="79">
        <f>V127+W126-W123</f>
        <v>487373</v>
      </c>
      <c r="X127" s="79">
        <f>W127+X126-X123</f>
        <v>441625</v>
      </c>
      <c r="Y127" s="79">
        <f>W127+Y126-Y123</f>
        <v>473127</v>
      </c>
      <c r="Z127" s="77">
        <f>T127+Z126-Z123</f>
        <v>427379</v>
      </c>
      <c r="AA127" s="79">
        <f>Z127+AA126-AA123</f>
        <v>407808</v>
      </c>
      <c r="AB127" s="79">
        <f>AA127+AB126-AB123</f>
        <v>388257</v>
      </c>
      <c r="AC127" s="79">
        <f>AB127+AC126-AC123</f>
        <v>362389</v>
      </c>
      <c r="AD127" s="79">
        <f>AC127+AD126-AD123</f>
        <v>362389</v>
      </c>
      <c r="AE127" s="77">
        <f>Z127+AE126-AE123</f>
        <v>362389</v>
      </c>
      <c r="AF127" s="79">
        <f>AE127+AF126-AF123</f>
        <v>362389</v>
      </c>
      <c r="AG127" s="79">
        <f>AF127+AG126-AG123</f>
        <v>362389</v>
      </c>
      <c r="AH127" s="79">
        <f>AG127+AH126-AH123</f>
        <v>362389</v>
      </c>
      <c r="AI127" s="79">
        <f t="shared" ref="AI127:AJ127" si="85">AH127+AI126-AI123</f>
        <v>362389</v>
      </c>
      <c r="AJ127" s="79">
        <f t="shared" si="85"/>
        <v>362389</v>
      </c>
      <c r="AK127" s="77">
        <f>AE127+AK126-AK123</f>
        <v>362389</v>
      </c>
      <c r="AL127" s="80">
        <f>T127+AL126-AL123</f>
        <v>362389</v>
      </c>
      <c r="AN127" s="46">
        <f t="shared" si="44"/>
        <v>0</v>
      </c>
      <c r="AO127" s="46">
        <f t="shared" si="45"/>
        <v>0</v>
      </c>
    </row>
    <row r="128" spans="1:41" s="45" customFormat="1" ht="16" thickBot="1" x14ac:dyDescent="0.35">
      <c r="A128" s="67"/>
      <c r="B128" s="1" t="s">
        <v>9</v>
      </c>
      <c r="C128" s="77"/>
      <c r="D128" s="77"/>
      <c r="E128" s="82" t="e">
        <f>E127/(SUM(F123+H123+#REF!+G123)/20)*1000</f>
        <v>#REF!</v>
      </c>
      <c r="F128" s="82" t="e">
        <f>F127/(SUM(G123+#REF!+J123+H123)/20)*1000</f>
        <v>#REF!</v>
      </c>
      <c r="G128" s="82" t="e">
        <f>G127/(SUM(H123+K123+J123+#REF!)/20)*1000</f>
        <v>#REF!</v>
      </c>
      <c r="H128" s="82" t="e">
        <f>H127/(SUM(#REF!+J123+K123+L123)/20)*1000</f>
        <v>#REF!</v>
      </c>
      <c r="I128" s="83"/>
      <c r="J128" s="82">
        <f>J127/(SUM(K123+L123+M123+O123)/20)*1000</f>
        <v>0</v>
      </c>
      <c r="K128" s="82">
        <f>K127/(SUM(L123+M123+O123+P123)/20)*1000</f>
        <v>8310.6528125554541</v>
      </c>
      <c r="L128" s="82">
        <f>L127/(SUM(M123+O123+P123+Q123)/20)*1000</f>
        <v>-2205.7911418678364</v>
      </c>
      <c r="M128" s="82">
        <f>M127/(SUM(O123+P123+Q123+R123)/20)*1000</f>
        <v>6598.1950403063365</v>
      </c>
      <c r="N128" s="83"/>
      <c r="O128" s="82">
        <f>O127/(SUM(P123+Q123+R123+S123)/20)*1000</f>
        <v>25842.334423636512</v>
      </c>
      <c r="P128" s="82" t="e">
        <f>P127/(SUM(Q123+R123+#REF!+S123)/20)*1000</f>
        <v>#REF!</v>
      </c>
      <c r="Q128" s="82" t="e">
        <f>Q127/(SUM(R123+S123+#REF!+#REF!)/20)*1000</f>
        <v>#REF!</v>
      </c>
      <c r="R128" s="82" t="e">
        <f>R127/(SUM(S123+#REF!+#REF!+#REF!)/20)*1000</f>
        <v>#REF!</v>
      </c>
      <c r="S128" s="82" t="e">
        <f>S127/(SUM(#REF!+#REF!+#REF!+#REF!)/20)*1000</f>
        <v>#REF!</v>
      </c>
      <c r="T128" s="83"/>
      <c r="U128" s="84"/>
      <c r="V128" s="82" t="e">
        <f>V127/(SUM(W123+Y123+#REF!+X123)/20)*1000</f>
        <v>#REF!</v>
      </c>
      <c r="W128" s="82" t="e">
        <f>W127/(SUM(X123+#REF!+AA123+Y123)/20)*1000</f>
        <v>#REF!</v>
      </c>
      <c r="X128" s="82" t="e">
        <f>X127/(SUM(Y123+AB123+AA123+#REF!)/20)*1000</f>
        <v>#REF!</v>
      </c>
      <c r="Y128" s="82" t="e">
        <f>Y127/(SUM(#REF!+AA123+AB123+AC123)/20)*1000</f>
        <v>#REF!</v>
      </c>
      <c r="Z128" s="83"/>
      <c r="AA128" s="82">
        <f>AA127/(SUM(AB123+AC123+AD123+AF123)/20)*1000</f>
        <v>179575.94839164228</v>
      </c>
      <c r="AB128" s="82">
        <f>AB127/(SUM(AC123+AD123+AF123+AG123)/20)*1000</f>
        <v>300183.23797742382</v>
      </c>
      <c r="AC128" s="82" t="e">
        <f>AC127/(SUM(AD123+AF123+AG123+AH123)/20)*1000</f>
        <v>#DIV/0!</v>
      </c>
      <c r="AD128" s="82" t="e">
        <f>AD127/(SUM(AF123+AG123+AH123+AI123)/20)*1000</f>
        <v>#DIV/0!</v>
      </c>
      <c r="AE128" s="83"/>
      <c r="AF128" s="82" t="e">
        <f>AF127/(SUM(AG123+AH123+AI123+AJ123)/20)*1000</f>
        <v>#DIV/0!</v>
      </c>
      <c r="AG128" s="82" t="e">
        <f>AG127/(SUM(AH123+AI123+#REF!+AJ123)/20)*1000</f>
        <v>#REF!</v>
      </c>
      <c r="AH128" s="82" t="e">
        <f>AH127/(SUM(AI123+AJ123+#REF!+#REF!)/20)*1000</f>
        <v>#REF!</v>
      </c>
      <c r="AI128" s="82" t="e">
        <f>AI127/(SUM(AJ123+#REF!+#REF!+#REF!)/20)*1000</f>
        <v>#REF!</v>
      </c>
      <c r="AJ128" s="82" t="e">
        <f>AJ127/(SUM(#REF!+#REF!+#REF!+#REF!)/20)*1000</f>
        <v>#REF!</v>
      </c>
      <c r="AK128" s="83"/>
      <c r="AL128" s="84"/>
      <c r="AN128" s="46">
        <f t="shared" si="44"/>
        <v>0</v>
      </c>
      <c r="AO128" s="46">
        <f t="shared" si="45"/>
        <v>0</v>
      </c>
    </row>
    <row r="129" spans="1:41" s="45" customFormat="1" ht="16" thickBot="1" x14ac:dyDescent="0.35">
      <c r="A129" s="152" t="s">
        <v>53</v>
      </c>
      <c r="B129" s="1" t="s">
        <v>5</v>
      </c>
      <c r="C129" s="77"/>
      <c r="D129" s="77"/>
      <c r="E129" s="78"/>
      <c r="F129" s="78"/>
      <c r="G129" s="78"/>
      <c r="H129" s="78"/>
      <c r="I129" s="77">
        <f>SUM(E129:H129)</f>
        <v>0</v>
      </c>
      <c r="J129" s="78"/>
      <c r="K129" s="79"/>
      <c r="L129" s="79"/>
      <c r="M129" s="79"/>
      <c r="N129" s="77">
        <f>SUM(J129:M129)</f>
        <v>0</v>
      </c>
      <c r="O129" s="79"/>
      <c r="P129" s="78"/>
      <c r="Q129" s="78"/>
      <c r="R129" s="78"/>
      <c r="S129" s="78"/>
      <c r="T129" s="77">
        <f>SUM(O129:S129)</f>
        <v>0</v>
      </c>
      <c r="U129" s="80">
        <f>T129+N129+I129+D133</f>
        <v>0</v>
      </c>
      <c r="V129" s="78"/>
      <c r="W129" s="78"/>
      <c r="X129" s="78"/>
      <c r="Y129" s="78"/>
      <c r="Z129" s="77">
        <f>SUM(V129:Y129)</f>
        <v>0</v>
      </c>
      <c r="AA129" s="78"/>
      <c r="AB129" s="79"/>
      <c r="AC129" s="79"/>
      <c r="AD129" s="79"/>
      <c r="AE129" s="77">
        <f>SUM(AA129:AD129)</f>
        <v>0</v>
      </c>
      <c r="AF129" s="79"/>
      <c r="AG129" s="78"/>
      <c r="AH129" s="78"/>
      <c r="AI129" s="78"/>
      <c r="AJ129" s="78"/>
      <c r="AK129" s="77">
        <f>SUM(AF129:AJ129)</f>
        <v>0</v>
      </c>
      <c r="AL129" s="80">
        <f>AK129+AE129+Z129</f>
        <v>0</v>
      </c>
      <c r="AM129" s="45">
        <v>32</v>
      </c>
      <c r="AN129" s="46">
        <f t="shared" si="44"/>
        <v>0</v>
      </c>
      <c r="AO129" s="46">
        <f t="shared" si="45"/>
        <v>0</v>
      </c>
    </row>
    <row r="130" spans="1:41" s="45" customFormat="1" ht="16" thickBot="1" x14ac:dyDescent="0.35">
      <c r="A130" s="152"/>
      <c r="B130" s="1" t="s">
        <v>6</v>
      </c>
      <c r="C130" s="77"/>
      <c r="D130" s="77"/>
      <c r="E130" s="79"/>
      <c r="F130" s="79"/>
      <c r="G130" s="78"/>
      <c r="H130" s="79"/>
      <c r="I130" s="77"/>
      <c r="J130" s="79"/>
      <c r="K130" s="79"/>
      <c r="L130" s="79"/>
      <c r="M130" s="79"/>
      <c r="N130" s="77"/>
      <c r="O130" s="79"/>
      <c r="P130" s="79"/>
      <c r="Q130" s="79"/>
      <c r="R130" s="79"/>
      <c r="S130" s="79"/>
      <c r="T130" s="77"/>
      <c r="U130" s="80"/>
      <c r="V130" s="79"/>
      <c r="W130" s="79"/>
      <c r="X130" s="78"/>
      <c r="Y130" s="79"/>
      <c r="Z130" s="77"/>
      <c r="AA130" s="79"/>
      <c r="AB130" s="79"/>
      <c r="AC130" s="79"/>
      <c r="AD130" s="79"/>
      <c r="AE130" s="77"/>
      <c r="AF130" s="79"/>
      <c r="AG130" s="79"/>
      <c r="AH130" s="79"/>
      <c r="AI130" s="79"/>
      <c r="AJ130" s="79"/>
      <c r="AK130" s="77"/>
      <c r="AL130" s="80"/>
      <c r="AN130" s="46">
        <f t="shared" si="44"/>
        <v>0</v>
      </c>
      <c r="AO130" s="46">
        <f t="shared" si="45"/>
        <v>0</v>
      </c>
    </row>
    <row r="131" spans="1:41" s="45" customFormat="1" ht="16" thickBot="1" x14ac:dyDescent="0.35">
      <c r="A131" s="152"/>
      <c r="B131" s="1" t="s">
        <v>10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80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80"/>
      <c r="AN131" s="46">
        <f t="shared" ref="AN131:AN194" si="86">AM131*U131</f>
        <v>0</v>
      </c>
      <c r="AO131" s="46">
        <f t="shared" si="45"/>
        <v>0</v>
      </c>
    </row>
    <row r="132" spans="1:41" s="45" customFormat="1" ht="16" thickBot="1" x14ac:dyDescent="0.35">
      <c r="A132" s="152"/>
      <c r="B132" s="1" t="s">
        <v>7</v>
      </c>
      <c r="C132" s="77"/>
      <c r="D132" s="77"/>
      <c r="E132" s="79">
        <f>E131+E130</f>
        <v>0</v>
      </c>
      <c r="F132" s="79">
        <f>F131+F130</f>
        <v>0</v>
      </c>
      <c r="G132" s="79">
        <f t="shared" ref="G132" si="87">G131+G130</f>
        <v>0</v>
      </c>
      <c r="H132" s="79">
        <f>H131+H130</f>
        <v>0</v>
      </c>
      <c r="I132" s="77">
        <f>SUM(E132:H132)</f>
        <v>0</v>
      </c>
      <c r="J132" s="79">
        <f>J131+J130</f>
        <v>0</v>
      </c>
      <c r="K132" s="79">
        <f>K131+K130</f>
        <v>0</v>
      </c>
      <c r="L132" s="79">
        <f>L131+L130</f>
        <v>0</v>
      </c>
      <c r="M132" s="79">
        <f>M131+M130</f>
        <v>0</v>
      </c>
      <c r="N132" s="77">
        <f>SUM(J132:M132)</f>
        <v>0</v>
      </c>
      <c r="O132" s="79">
        <f>O131+O130</f>
        <v>0</v>
      </c>
      <c r="P132" s="79">
        <f>P131+P130</f>
        <v>0</v>
      </c>
      <c r="Q132" s="79">
        <f>Q131+Q130</f>
        <v>0</v>
      </c>
      <c r="R132" s="79">
        <f>R131+R130</f>
        <v>0</v>
      </c>
      <c r="S132" s="79">
        <f>S131+S130</f>
        <v>0</v>
      </c>
      <c r="T132" s="77">
        <f>SUM(O132:S132)</f>
        <v>0</v>
      </c>
      <c r="U132" s="80">
        <f>T132+N132+I132+D133</f>
        <v>0</v>
      </c>
      <c r="V132" s="79">
        <f>V131+V130</f>
        <v>0</v>
      </c>
      <c r="W132" s="79">
        <f>W131+W130</f>
        <v>0</v>
      </c>
      <c r="X132" s="79">
        <f t="shared" ref="X132" si="88">X131+X130</f>
        <v>0</v>
      </c>
      <c r="Y132" s="79">
        <f>Y131+Y130</f>
        <v>0</v>
      </c>
      <c r="Z132" s="77">
        <f>SUM(V132:Y132)</f>
        <v>0</v>
      </c>
      <c r="AA132" s="79">
        <f>AA131+AA130</f>
        <v>0</v>
      </c>
      <c r="AB132" s="79">
        <f>AB131+AB130</f>
        <v>0</v>
      </c>
      <c r="AC132" s="79">
        <f>AC131+AC130</f>
        <v>0</v>
      </c>
      <c r="AD132" s="79">
        <f>AD131+AD130</f>
        <v>0</v>
      </c>
      <c r="AE132" s="77">
        <f>SUM(AA132:AD132)</f>
        <v>0</v>
      </c>
      <c r="AF132" s="79">
        <f>AF131+AF130</f>
        <v>0</v>
      </c>
      <c r="AG132" s="79">
        <f>AG131+AG130</f>
        <v>0</v>
      </c>
      <c r="AH132" s="79">
        <f>AH131+AH130</f>
        <v>0</v>
      </c>
      <c r="AI132" s="79">
        <f>AI131+AI130</f>
        <v>0</v>
      </c>
      <c r="AJ132" s="79">
        <f>AJ131+AJ130</f>
        <v>0</v>
      </c>
      <c r="AK132" s="77">
        <f>SUM(AF132:AJ132)</f>
        <v>0</v>
      </c>
      <c r="AL132" s="80">
        <f>AK132+AE132+Z132</f>
        <v>0</v>
      </c>
      <c r="AN132" s="46">
        <f t="shared" si="86"/>
        <v>0</v>
      </c>
      <c r="AO132" s="46">
        <f t="shared" ref="AO132:AO195" si="89">AL132*AM132</f>
        <v>0</v>
      </c>
    </row>
    <row r="133" spans="1:41" s="45" customFormat="1" ht="16" thickBot="1" x14ac:dyDescent="0.35">
      <c r="A133" s="152"/>
      <c r="B133" s="1" t="s">
        <v>8</v>
      </c>
      <c r="C133" s="81"/>
      <c r="D133" s="120">
        <v>0</v>
      </c>
      <c r="E133" s="79">
        <f>E132-E129</f>
        <v>0</v>
      </c>
      <c r="F133" s="79">
        <f>E133+F132-F129</f>
        <v>0</v>
      </c>
      <c r="G133" s="79">
        <f>F133+G132-G129</f>
        <v>0</v>
      </c>
      <c r="H133" s="79">
        <f>F133+H132-H129</f>
        <v>0</v>
      </c>
      <c r="I133" s="77">
        <f>I132-I129</f>
        <v>0</v>
      </c>
      <c r="J133" s="79">
        <f>I133+J132-J129</f>
        <v>0</v>
      </c>
      <c r="K133" s="79">
        <f>J133+K132-K129</f>
        <v>0</v>
      </c>
      <c r="L133" s="79">
        <f>K133+L132-L129</f>
        <v>0</v>
      </c>
      <c r="M133" s="79">
        <f>L133+M132-M129</f>
        <v>0</v>
      </c>
      <c r="N133" s="77">
        <f>I133+N132-N129</f>
        <v>0</v>
      </c>
      <c r="O133" s="79">
        <f>N133+O132-O129</f>
        <v>0</v>
      </c>
      <c r="P133" s="79">
        <f>O133+P132-P129</f>
        <v>0</v>
      </c>
      <c r="Q133" s="79">
        <f>P133+Q132-Q129</f>
        <v>0</v>
      </c>
      <c r="R133" s="79">
        <f t="shared" ref="R133:S133" si="90">Q133+R132-R129</f>
        <v>0</v>
      </c>
      <c r="S133" s="79">
        <f t="shared" si="90"/>
        <v>0</v>
      </c>
      <c r="T133" s="77">
        <f>N133+T132-T129</f>
        <v>0</v>
      </c>
      <c r="U133" s="80">
        <f>U132-U129</f>
        <v>0</v>
      </c>
      <c r="V133" s="79">
        <f>U133+V132-V129</f>
        <v>0</v>
      </c>
      <c r="W133" s="79">
        <f>V133+W132-W129</f>
        <v>0</v>
      </c>
      <c r="X133" s="79">
        <f>W133+X132-X129</f>
        <v>0</v>
      </c>
      <c r="Y133" s="79">
        <f>W133+Y132-Y129</f>
        <v>0</v>
      </c>
      <c r="Z133" s="77">
        <f>T133+Z132-Z129</f>
        <v>0</v>
      </c>
      <c r="AA133" s="79">
        <f>Z133+AA132-AA129</f>
        <v>0</v>
      </c>
      <c r="AB133" s="79">
        <f>AA133+AB132-AB129</f>
        <v>0</v>
      </c>
      <c r="AC133" s="79">
        <f>AB133+AC132-AC129</f>
        <v>0</v>
      </c>
      <c r="AD133" s="79">
        <f>AC133+AD132-AD129</f>
        <v>0</v>
      </c>
      <c r="AE133" s="77">
        <f>Z133+AE132-AE129</f>
        <v>0</v>
      </c>
      <c r="AF133" s="79">
        <f>AE133+AF132-AF129</f>
        <v>0</v>
      </c>
      <c r="AG133" s="79">
        <f>AF133+AG132-AG129</f>
        <v>0</v>
      </c>
      <c r="AH133" s="79">
        <f>AG133+AH132-AH129</f>
        <v>0</v>
      </c>
      <c r="AI133" s="79">
        <f t="shared" ref="AI133:AJ133" si="91">AH133+AI132-AI129</f>
        <v>0</v>
      </c>
      <c r="AJ133" s="79">
        <f t="shared" si="91"/>
        <v>0</v>
      </c>
      <c r="AK133" s="77">
        <f>AE133+AK132-AK129</f>
        <v>0</v>
      </c>
      <c r="AL133" s="80">
        <f>T133+AL132-AL129</f>
        <v>0</v>
      </c>
      <c r="AN133" s="46">
        <f t="shared" si="86"/>
        <v>0</v>
      </c>
      <c r="AO133" s="46">
        <f t="shared" si="89"/>
        <v>0</v>
      </c>
    </row>
    <row r="134" spans="1:41" s="45" customFormat="1" ht="16" thickBot="1" x14ac:dyDescent="0.35">
      <c r="A134" s="67"/>
      <c r="B134" s="1" t="s">
        <v>9</v>
      </c>
      <c r="C134" s="77"/>
      <c r="D134" s="77"/>
      <c r="E134" s="82" t="e">
        <f>E133/(SUM(F129+H129+#REF!+G129)/20)*1000</f>
        <v>#REF!</v>
      </c>
      <c r="F134" s="82" t="e">
        <f>F133/(SUM(G129+#REF!+J129+H129)/20)*1000</f>
        <v>#REF!</v>
      </c>
      <c r="G134" s="82" t="e">
        <f>G133/(SUM(H129+K129+J129+#REF!)/20)*1000</f>
        <v>#REF!</v>
      </c>
      <c r="H134" s="82" t="e">
        <f>H133/(SUM(#REF!+J129+K129+L129)/20)*1000</f>
        <v>#REF!</v>
      </c>
      <c r="I134" s="83"/>
      <c r="J134" s="82" t="e">
        <f>J133/(SUM(K129+L129+M129+O129)/20)*1000</f>
        <v>#DIV/0!</v>
      </c>
      <c r="K134" s="82" t="e">
        <f>K133/(SUM(L129+M129+O129+P129)/20)*1000</f>
        <v>#DIV/0!</v>
      </c>
      <c r="L134" s="82" t="e">
        <f>L133/(SUM(M129+O129+P129+Q129)/20)*1000</f>
        <v>#DIV/0!</v>
      </c>
      <c r="M134" s="82" t="e">
        <f>M133/(SUM(O129+P129+Q129+R129)/20)*1000</f>
        <v>#DIV/0!</v>
      </c>
      <c r="N134" s="83"/>
      <c r="O134" s="82" t="e">
        <f>O133/(SUM(P129+Q129+R129+S129)/20)*1000</f>
        <v>#DIV/0!</v>
      </c>
      <c r="P134" s="82" t="e">
        <f>P133/(SUM(Q129+R129+#REF!+S129)/20)*1000</f>
        <v>#REF!</v>
      </c>
      <c r="Q134" s="82" t="e">
        <f>Q133/(SUM(R129+S129+#REF!+#REF!)/20)*1000</f>
        <v>#REF!</v>
      </c>
      <c r="R134" s="82" t="e">
        <f>R133/(SUM(S129+#REF!+#REF!+#REF!)/20)*1000</f>
        <v>#REF!</v>
      </c>
      <c r="S134" s="82" t="e">
        <f>S133/(SUM(#REF!+#REF!+#REF!+#REF!)/20)*1000</f>
        <v>#REF!</v>
      </c>
      <c r="T134" s="83"/>
      <c r="U134" s="84"/>
      <c r="V134" s="82" t="e">
        <f>V133/(SUM(W129+Y129+#REF!+X129)/20)*1000</f>
        <v>#REF!</v>
      </c>
      <c r="W134" s="82" t="e">
        <f>W133/(SUM(X129+#REF!+AA129+Y129)/20)*1000</f>
        <v>#REF!</v>
      </c>
      <c r="X134" s="82" t="e">
        <f>X133/(SUM(Y129+AB129+AA129+#REF!)/20)*1000</f>
        <v>#REF!</v>
      </c>
      <c r="Y134" s="82" t="e">
        <f>Y133/(SUM(#REF!+AA129+AB129+AC129)/20)*1000</f>
        <v>#REF!</v>
      </c>
      <c r="Z134" s="83"/>
      <c r="AA134" s="82" t="e">
        <f>AA133/(SUM(AB129+AC129+AD129+AF129)/20)*1000</f>
        <v>#DIV/0!</v>
      </c>
      <c r="AB134" s="82" t="e">
        <f>AB133/(SUM(AC129+AD129+AF129+AG129)/20)*1000</f>
        <v>#DIV/0!</v>
      </c>
      <c r="AC134" s="82" t="e">
        <f>AC133/(SUM(AD129+AF129+AG129+AH129)/20)*1000</f>
        <v>#DIV/0!</v>
      </c>
      <c r="AD134" s="82" t="e">
        <f>AD133/(SUM(AF129+AG129+AH129+AI129)/20)*1000</f>
        <v>#DIV/0!</v>
      </c>
      <c r="AE134" s="83"/>
      <c r="AF134" s="82" t="e">
        <f>AF133/(SUM(AG129+AH129+AI129+AJ129)/20)*1000</f>
        <v>#DIV/0!</v>
      </c>
      <c r="AG134" s="82" t="e">
        <f>AG133/(SUM(AH129+AI129+#REF!+AJ129)/20)*1000</f>
        <v>#REF!</v>
      </c>
      <c r="AH134" s="82" t="e">
        <f>AH133/(SUM(AI129+AJ129+#REF!+#REF!)/20)*1000</f>
        <v>#REF!</v>
      </c>
      <c r="AI134" s="82" t="e">
        <f>AI133/(SUM(AJ129+#REF!+#REF!+#REF!)/20)*1000</f>
        <v>#REF!</v>
      </c>
      <c r="AJ134" s="82" t="e">
        <f>AJ133/(SUM(#REF!+#REF!+#REF!+#REF!)/20)*1000</f>
        <v>#REF!</v>
      </c>
      <c r="AK134" s="83"/>
      <c r="AL134" s="84"/>
      <c r="AN134" s="46">
        <f t="shared" si="86"/>
        <v>0</v>
      </c>
      <c r="AO134" s="46">
        <f t="shared" si="89"/>
        <v>0</v>
      </c>
    </row>
    <row r="135" spans="1:41" s="45" customFormat="1" ht="16" thickBot="1" x14ac:dyDescent="0.35">
      <c r="A135" s="152" t="s">
        <v>17</v>
      </c>
      <c r="B135" s="1" t="s">
        <v>5</v>
      </c>
      <c r="C135" s="77"/>
      <c r="D135" s="77"/>
      <c r="E135" s="79"/>
      <c r="F135" s="78">
        <v>126000</v>
      </c>
      <c r="G135" s="78">
        <v>99930</v>
      </c>
      <c r="H135" s="78"/>
      <c r="I135" s="77">
        <f>SUM(E135:H135)</f>
        <v>225930</v>
      </c>
      <c r="J135" s="79">
        <v>39955</v>
      </c>
      <c r="K135" s="79">
        <v>-115849</v>
      </c>
      <c r="L135" s="78">
        <v>41847</v>
      </c>
      <c r="M135" s="79">
        <v>33344</v>
      </c>
      <c r="N135" s="77">
        <f>SUM(J135:M135)</f>
        <v>-703</v>
      </c>
      <c r="O135" s="79">
        <v>62124</v>
      </c>
      <c r="P135" s="78">
        <v>60188</v>
      </c>
      <c r="Q135" s="78">
        <v>60234</v>
      </c>
      <c r="R135" s="78">
        <v>53197</v>
      </c>
      <c r="S135" s="78">
        <v>35887</v>
      </c>
      <c r="T135" s="77">
        <f>SUM(O135:S135)</f>
        <v>271630</v>
      </c>
      <c r="U135" s="80">
        <f>T135+N135+I135+D139</f>
        <v>1065868</v>
      </c>
      <c r="V135" s="79">
        <v>31854</v>
      </c>
      <c r="W135" s="78">
        <v>31300</v>
      </c>
      <c r="X135" s="78">
        <v>40614</v>
      </c>
      <c r="Y135" s="78">
        <v>5164</v>
      </c>
      <c r="Z135" s="77">
        <f>SUM(V135:Y135)</f>
        <v>108932</v>
      </c>
      <c r="AA135" s="79">
        <v>6555</v>
      </c>
      <c r="AB135" s="79">
        <v>6565</v>
      </c>
      <c r="AC135" s="78">
        <v>9576</v>
      </c>
      <c r="AD135" s="79">
        <v>16</v>
      </c>
      <c r="AE135" s="77">
        <f>SUM(AA135:AD135)</f>
        <v>22712</v>
      </c>
      <c r="AF135" s="79">
        <v>24</v>
      </c>
      <c r="AG135" s="78">
        <v>24</v>
      </c>
      <c r="AH135" s="78">
        <v>24</v>
      </c>
      <c r="AI135" s="78">
        <v>16</v>
      </c>
      <c r="AJ135" s="78">
        <v>0</v>
      </c>
      <c r="AK135" s="77">
        <f>SUM(AF135:AJ135)</f>
        <v>88</v>
      </c>
      <c r="AL135" s="80">
        <f>AK135+AE135+Z135</f>
        <v>131732</v>
      </c>
      <c r="AM135" s="45">
        <v>16</v>
      </c>
      <c r="AN135" s="46">
        <f t="shared" si="86"/>
        <v>17053888</v>
      </c>
      <c r="AO135" s="46">
        <f t="shared" si="89"/>
        <v>2107712</v>
      </c>
    </row>
    <row r="136" spans="1:41" s="45" customFormat="1" ht="16" thickBot="1" x14ac:dyDescent="0.35">
      <c r="A136" s="152"/>
      <c r="B136" s="1" t="s">
        <v>6</v>
      </c>
      <c r="C136" s="77"/>
      <c r="D136" s="77"/>
      <c r="E136" s="79"/>
      <c r="F136" s="78">
        <v>126000</v>
      </c>
      <c r="G136" s="78">
        <v>99930</v>
      </c>
      <c r="H136" s="78"/>
      <c r="I136" s="77"/>
      <c r="J136" s="79">
        <v>39955</v>
      </c>
      <c r="K136" s="79">
        <v>29413</v>
      </c>
      <c r="L136" s="78">
        <v>100000</v>
      </c>
      <c r="M136" s="79">
        <v>38240</v>
      </c>
      <c r="N136" s="77"/>
      <c r="O136" s="79">
        <v>0</v>
      </c>
      <c r="P136" s="78">
        <v>0</v>
      </c>
      <c r="Q136" s="79">
        <v>0</v>
      </c>
      <c r="R136" s="79">
        <v>0</v>
      </c>
      <c r="S136" s="79">
        <v>0</v>
      </c>
      <c r="T136" s="77"/>
      <c r="U136" s="80"/>
      <c r="V136" s="79">
        <v>0</v>
      </c>
      <c r="W136" s="78">
        <v>0</v>
      </c>
      <c r="X136" s="78">
        <v>0</v>
      </c>
      <c r="Y136" s="78">
        <v>0</v>
      </c>
      <c r="Z136" s="77"/>
      <c r="AA136" s="79">
        <v>0</v>
      </c>
      <c r="AB136" s="79">
        <v>0</v>
      </c>
      <c r="AC136" s="78">
        <v>0</v>
      </c>
      <c r="AD136" s="79">
        <v>0</v>
      </c>
      <c r="AE136" s="77"/>
      <c r="AF136" s="79">
        <v>0</v>
      </c>
      <c r="AG136" s="78">
        <v>0</v>
      </c>
      <c r="AH136" s="79">
        <v>0</v>
      </c>
      <c r="AI136" s="79">
        <v>0</v>
      </c>
      <c r="AJ136" s="79">
        <v>0</v>
      </c>
      <c r="AK136" s="77"/>
      <c r="AL136" s="80"/>
      <c r="AN136" s="46">
        <f t="shared" si="86"/>
        <v>0</v>
      </c>
      <c r="AO136" s="46">
        <f t="shared" si="89"/>
        <v>0</v>
      </c>
    </row>
    <row r="137" spans="1:41" s="45" customFormat="1" ht="16" thickBot="1" x14ac:dyDescent="0.35">
      <c r="A137" s="152"/>
      <c r="B137" s="1" t="s">
        <v>10</v>
      </c>
      <c r="C137" s="77">
        <v>0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80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80"/>
      <c r="AN137" s="46">
        <f t="shared" si="86"/>
        <v>0</v>
      </c>
      <c r="AO137" s="46">
        <f t="shared" si="89"/>
        <v>0</v>
      </c>
    </row>
    <row r="138" spans="1:41" s="45" customFormat="1" ht="16" thickBot="1" x14ac:dyDescent="0.35">
      <c r="A138" s="152"/>
      <c r="B138" s="1" t="s">
        <v>7</v>
      </c>
      <c r="C138" s="77"/>
      <c r="D138" s="77"/>
      <c r="E138" s="79">
        <f>E137+E136</f>
        <v>0</v>
      </c>
      <c r="F138" s="79">
        <f>F137+F136</f>
        <v>126000</v>
      </c>
      <c r="G138" s="79">
        <f t="shared" ref="G138" si="92">G137+G136</f>
        <v>99930</v>
      </c>
      <c r="H138" s="79">
        <f>H137+H136</f>
        <v>0</v>
      </c>
      <c r="I138" s="77">
        <f>SUM(E138:H138)</f>
        <v>225930</v>
      </c>
      <c r="J138" s="79">
        <f>J137+J136</f>
        <v>39955</v>
      </c>
      <c r="K138" s="79">
        <f>K137+K136</f>
        <v>29413</v>
      </c>
      <c r="L138" s="79">
        <f>L137+L136</f>
        <v>100000</v>
      </c>
      <c r="M138" s="79">
        <f>M137+M136</f>
        <v>38240</v>
      </c>
      <c r="N138" s="77">
        <f>SUM(J138:M138)</f>
        <v>207608</v>
      </c>
      <c r="O138" s="79">
        <f>O137+O136</f>
        <v>0</v>
      </c>
      <c r="P138" s="79">
        <f>P137+P136</f>
        <v>0</v>
      </c>
      <c r="Q138" s="79">
        <f>Q137+Q136</f>
        <v>0</v>
      </c>
      <c r="R138" s="79">
        <f>R137+R136</f>
        <v>0</v>
      </c>
      <c r="S138" s="79">
        <f>S137+S136</f>
        <v>0</v>
      </c>
      <c r="T138" s="77">
        <f>SUM(O138:S138)</f>
        <v>0</v>
      </c>
      <c r="U138" s="80">
        <f>T138+N138+I138+D139</f>
        <v>1002549</v>
      </c>
      <c r="V138" s="79">
        <f>V137+V136</f>
        <v>0</v>
      </c>
      <c r="W138" s="79">
        <f>W137+W136</f>
        <v>0</v>
      </c>
      <c r="X138" s="79">
        <f t="shared" ref="X138" si="93">X137+X136</f>
        <v>0</v>
      </c>
      <c r="Y138" s="79">
        <f>Y137+Y136</f>
        <v>0</v>
      </c>
      <c r="Z138" s="77">
        <f>SUM(V138:Y138)</f>
        <v>0</v>
      </c>
      <c r="AA138" s="79">
        <f>AA137+AA136</f>
        <v>0</v>
      </c>
      <c r="AB138" s="79">
        <f>AB137+AB136</f>
        <v>0</v>
      </c>
      <c r="AC138" s="79">
        <f>AC137+AC136</f>
        <v>0</v>
      </c>
      <c r="AD138" s="79">
        <f>AD137+AD136</f>
        <v>0</v>
      </c>
      <c r="AE138" s="77">
        <f>SUM(AA138:AD138)</f>
        <v>0</v>
      </c>
      <c r="AF138" s="79">
        <f>AF137+AF136</f>
        <v>0</v>
      </c>
      <c r="AG138" s="79">
        <f>AG137+AG136</f>
        <v>0</v>
      </c>
      <c r="AH138" s="79">
        <f>AH137+AH136</f>
        <v>0</v>
      </c>
      <c r="AI138" s="79">
        <f>AI137+AI136</f>
        <v>0</v>
      </c>
      <c r="AJ138" s="79">
        <f>AJ137+AJ136</f>
        <v>0</v>
      </c>
      <c r="AK138" s="77">
        <f>SUM(AF138:AJ138)</f>
        <v>0</v>
      </c>
      <c r="AL138" s="80">
        <f>AK138+AE138+Z138</f>
        <v>0</v>
      </c>
      <c r="AN138" s="46">
        <f t="shared" si="86"/>
        <v>0</v>
      </c>
      <c r="AO138" s="46">
        <f t="shared" si="89"/>
        <v>0</v>
      </c>
    </row>
    <row r="139" spans="1:41" s="45" customFormat="1" ht="16" thickBot="1" x14ac:dyDescent="0.35">
      <c r="A139" s="152"/>
      <c r="B139" s="1" t="s">
        <v>8</v>
      </c>
      <c r="C139" s="81">
        <v>346285</v>
      </c>
      <c r="D139" s="120">
        <v>569011</v>
      </c>
      <c r="E139" s="79">
        <f>E138-E135</f>
        <v>0</v>
      </c>
      <c r="F139" s="79">
        <f>E139+F138-F135</f>
        <v>0</v>
      </c>
      <c r="G139" s="79">
        <f>F139+G138-G135</f>
        <v>0</v>
      </c>
      <c r="H139" s="79">
        <f>F139+H138-H135</f>
        <v>0</v>
      </c>
      <c r="I139" s="77">
        <f>I138-I135</f>
        <v>0</v>
      </c>
      <c r="J139" s="79">
        <f>I139+J138-J135</f>
        <v>0</v>
      </c>
      <c r="K139" s="79">
        <f>J139+K138-K135</f>
        <v>145262</v>
      </c>
      <c r="L139" s="79">
        <f>K139+L138-L135</f>
        <v>203415</v>
      </c>
      <c r="M139" s="79">
        <f>L139+M138-M135</f>
        <v>208311</v>
      </c>
      <c r="N139" s="77">
        <f>I139+N138-N135</f>
        <v>208311</v>
      </c>
      <c r="O139" s="79">
        <f>N139+O138-O135</f>
        <v>146187</v>
      </c>
      <c r="P139" s="79">
        <f>O139+P138-P135</f>
        <v>85999</v>
      </c>
      <c r="Q139" s="79">
        <f>P139+Q138-Q135</f>
        <v>25765</v>
      </c>
      <c r="R139" s="79">
        <f t="shared" ref="R139:S139" si="94">Q139+R138-R135</f>
        <v>-27432</v>
      </c>
      <c r="S139" s="79">
        <f t="shared" si="94"/>
        <v>-63319</v>
      </c>
      <c r="T139" s="77">
        <f>N139+T138-T135</f>
        <v>-63319</v>
      </c>
      <c r="U139" s="80">
        <f>U138-U135</f>
        <v>-63319</v>
      </c>
      <c r="V139" s="79">
        <f>U139+V138-V135</f>
        <v>-95173</v>
      </c>
      <c r="W139" s="79">
        <f>V139+W138-W135</f>
        <v>-126473</v>
      </c>
      <c r="X139" s="79">
        <f>W139+X138-X135</f>
        <v>-167087</v>
      </c>
      <c r="Y139" s="79">
        <f>W139+Y138-Y135</f>
        <v>-131637</v>
      </c>
      <c r="Z139" s="77">
        <f>T139+Z138-Z135</f>
        <v>-172251</v>
      </c>
      <c r="AA139" s="79">
        <f>Z139+AA138-AA135</f>
        <v>-178806</v>
      </c>
      <c r="AB139" s="79">
        <f>AA139+AB138-AB135</f>
        <v>-185371</v>
      </c>
      <c r="AC139" s="79">
        <f>AB139+AC138-AC135</f>
        <v>-194947</v>
      </c>
      <c r="AD139" s="79">
        <f>AC139+AD138-AD135</f>
        <v>-194963</v>
      </c>
      <c r="AE139" s="77">
        <f>Z139+AE138-AE135</f>
        <v>-194963</v>
      </c>
      <c r="AF139" s="79">
        <f>AE139+AF138-AF135</f>
        <v>-194987</v>
      </c>
      <c r="AG139" s="79">
        <f>AF139+AG138-AG135</f>
        <v>-195011</v>
      </c>
      <c r="AH139" s="79">
        <f>AG139+AH138-AH135</f>
        <v>-195035</v>
      </c>
      <c r="AI139" s="79">
        <f t="shared" ref="AI139:AJ139" si="95">AH139+AI138-AI135</f>
        <v>-195051</v>
      </c>
      <c r="AJ139" s="79">
        <f t="shared" si="95"/>
        <v>-195051</v>
      </c>
      <c r="AK139" s="77">
        <f>AE139+AK138-AK135</f>
        <v>-195051</v>
      </c>
      <c r="AL139" s="80">
        <f>T139+AL138-AL135</f>
        <v>-195051</v>
      </c>
      <c r="AN139" s="46">
        <f t="shared" si="86"/>
        <v>0</v>
      </c>
      <c r="AO139" s="46">
        <f t="shared" si="89"/>
        <v>0</v>
      </c>
    </row>
    <row r="140" spans="1:41" s="45" customFormat="1" ht="16" thickBot="1" x14ac:dyDescent="0.35">
      <c r="A140" s="67"/>
      <c r="B140" s="1" t="s">
        <v>9</v>
      </c>
      <c r="C140" s="77"/>
      <c r="D140" s="77"/>
      <c r="E140" s="82" t="e">
        <f>E139/(SUM(F135+H135+#REF!+G135)/20)*1000</f>
        <v>#REF!</v>
      </c>
      <c r="F140" s="82" t="e">
        <f>F139/(SUM(G135+#REF!+J135+H135)/20)*1000</f>
        <v>#REF!</v>
      </c>
      <c r="G140" s="82" t="e">
        <f>G139/(SUM(H135+K135+J135+#REF!)/20)*1000</f>
        <v>#REF!</v>
      </c>
      <c r="H140" s="82" t="e">
        <f>H139/(SUM(#REF!+J135+K135+L135)/20)*1000</f>
        <v>#REF!</v>
      </c>
      <c r="I140" s="83"/>
      <c r="J140" s="82">
        <f>J139/(SUM(K135+L135+M135+O135)/20)*1000</f>
        <v>0</v>
      </c>
      <c r="K140" s="82">
        <f>K139/(SUM(L135+M135+O135+P135)/20)*1000</f>
        <v>14709.852508569491</v>
      </c>
      <c r="L140" s="82">
        <f>L139/(SUM(M135+O135+P135+Q135)/20)*1000</f>
        <v>18844.318866089212</v>
      </c>
      <c r="M140" s="82">
        <f>M139/(SUM(O135+P135+Q135+R135)/20)*1000</f>
        <v>17672.719868670545</v>
      </c>
      <c r="N140" s="83"/>
      <c r="O140" s="82">
        <f>O139/(SUM(P135+Q135+R135+S135)/20)*1000</f>
        <v>13955.399845350492</v>
      </c>
      <c r="P140" s="82" t="e">
        <f>P139/(SUM(Q135+R135+#REF!+S135)/20)*1000</f>
        <v>#REF!</v>
      </c>
      <c r="Q140" s="82" t="e">
        <f>Q139/(SUM(R135+S135+#REF!+#REF!)/20)*1000</f>
        <v>#REF!</v>
      </c>
      <c r="R140" s="82" t="e">
        <f>R139/(SUM(S135+#REF!+#REF!+#REF!)/20)*1000</f>
        <v>#REF!</v>
      </c>
      <c r="S140" s="82" t="e">
        <f>S139/(SUM(#REF!+#REF!+#REF!+#REF!)/20)*1000</f>
        <v>#REF!</v>
      </c>
      <c r="T140" s="83"/>
      <c r="U140" s="84"/>
      <c r="V140" s="82" t="e">
        <f>V139/(SUM(W135+Y135+#REF!+X135)/20)*1000</f>
        <v>#REF!</v>
      </c>
      <c r="W140" s="82" t="e">
        <f>W139/(SUM(X135+#REF!+AA135+Y135)/20)*1000</f>
        <v>#REF!</v>
      </c>
      <c r="X140" s="82" t="e">
        <f>X139/(SUM(Y135+AB135+AA135+#REF!)/20)*1000</f>
        <v>#REF!</v>
      </c>
      <c r="Y140" s="82" t="e">
        <f>Y139/(SUM(#REF!+AA135+AB135+AC135)/20)*1000</f>
        <v>#REF!</v>
      </c>
      <c r="Z140" s="83"/>
      <c r="AA140" s="82">
        <f>AA139/(SUM(AB135+AC135+AD135+AF135)/20)*1000</f>
        <v>-221007.35430443115</v>
      </c>
      <c r="AB140" s="82">
        <f>AB139/(SUM(AC135+AD135+AF135+AG135)/20)*1000</f>
        <v>-384587.13692946063</v>
      </c>
      <c r="AC140" s="82">
        <f>AC139/(SUM(AD135+AF135+AG135+AH135)/20)*1000</f>
        <v>-44306136.36363636</v>
      </c>
      <c r="AD140" s="82">
        <f>AD139/(SUM(AF135+AG135+AH135+AI135)/20)*1000</f>
        <v>-44309772.727272719</v>
      </c>
      <c r="AE140" s="83"/>
      <c r="AF140" s="82">
        <f>AF139/(SUM(AG135+AH135+AI135+AJ135)/20)*1000</f>
        <v>-60933437.5</v>
      </c>
      <c r="AG140" s="82" t="e">
        <f>AG139/(SUM(AH135+AI135+#REF!+AJ135)/20)*1000</f>
        <v>#REF!</v>
      </c>
      <c r="AH140" s="82" t="e">
        <f>AH139/(SUM(AI135+AJ135+#REF!+#REF!)/20)*1000</f>
        <v>#REF!</v>
      </c>
      <c r="AI140" s="82" t="e">
        <f>AI139/(SUM(AJ135+#REF!+#REF!+#REF!)/20)*1000</f>
        <v>#REF!</v>
      </c>
      <c r="AJ140" s="82" t="e">
        <f>AJ139/(SUM(#REF!+#REF!+#REF!+#REF!)/20)*1000</f>
        <v>#REF!</v>
      </c>
      <c r="AK140" s="83"/>
      <c r="AL140" s="84"/>
      <c r="AN140" s="46">
        <f t="shared" si="86"/>
        <v>0</v>
      </c>
      <c r="AO140" s="46">
        <f t="shared" si="89"/>
        <v>0</v>
      </c>
    </row>
    <row r="141" spans="1:41" s="45" customFormat="1" ht="16" thickBot="1" x14ac:dyDescent="0.35">
      <c r="A141" s="152" t="s">
        <v>83</v>
      </c>
      <c r="B141" s="108" t="s">
        <v>5</v>
      </c>
      <c r="C141" s="77"/>
      <c r="D141" s="77"/>
      <c r="E141" s="79"/>
      <c r="F141" s="78">
        <v>455840</v>
      </c>
      <c r="G141" s="78">
        <v>573359</v>
      </c>
      <c r="H141" s="78"/>
      <c r="I141" s="77">
        <f>SUM(E141:H141)</f>
        <v>1029199</v>
      </c>
      <c r="J141" s="79"/>
      <c r="K141" s="79">
        <v>804162</v>
      </c>
      <c r="L141" s="78">
        <v>422578</v>
      </c>
      <c r="M141" s="79">
        <v>202604</v>
      </c>
      <c r="N141" s="77">
        <f>SUM(J141:M141)</f>
        <v>1429344</v>
      </c>
      <c r="O141" s="79">
        <v>355800</v>
      </c>
      <c r="P141" s="78">
        <v>365025</v>
      </c>
      <c r="Q141" s="78">
        <v>354058</v>
      </c>
      <c r="R141" s="78">
        <v>305970</v>
      </c>
      <c r="S141" s="78">
        <v>175934</v>
      </c>
      <c r="T141" s="77">
        <f>SUM(O141:S141)</f>
        <v>1556787</v>
      </c>
      <c r="U141" s="80">
        <f>T141+N141+I141+D145</f>
        <v>4245584</v>
      </c>
      <c r="V141" s="79">
        <v>158969</v>
      </c>
      <c r="W141" s="78">
        <v>152933</v>
      </c>
      <c r="X141" s="78">
        <v>197561</v>
      </c>
      <c r="Y141" s="78">
        <v>97853</v>
      </c>
      <c r="Z141" s="77">
        <f>SUM(V141:Y141)</f>
        <v>607316</v>
      </c>
      <c r="AA141" s="79">
        <v>133894</v>
      </c>
      <c r="AB141" s="79">
        <v>132605</v>
      </c>
      <c r="AC141" s="78">
        <v>167839</v>
      </c>
      <c r="AD141" s="79">
        <v>2715</v>
      </c>
      <c r="AE141" s="77">
        <f>SUM(AA141:AD141)</f>
        <v>437053</v>
      </c>
      <c r="AF141" s="79">
        <v>3743</v>
      </c>
      <c r="AG141" s="78">
        <v>3748</v>
      </c>
      <c r="AH141" s="78">
        <v>3748</v>
      </c>
      <c r="AI141" s="78">
        <v>2680</v>
      </c>
      <c r="AJ141" s="78">
        <v>0</v>
      </c>
      <c r="AK141" s="77">
        <f>SUM(AF141:AJ141)</f>
        <v>13919</v>
      </c>
      <c r="AL141" s="80">
        <f>AK141+AE141+Z141</f>
        <v>1058288</v>
      </c>
      <c r="AM141" s="45">
        <v>16</v>
      </c>
      <c r="AN141" s="46">
        <f t="shared" si="86"/>
        <v>67929344</v>
      </c>
      <c r="AO141" s="46">
        <f t="shared" si="89"/>
        <v>16932608</v>
      </c>
    </row>
    <row r="142" spans="1:41" s="45" customFormat="1" ht="16" thickBot="1" x14ac:dyDescent="0.35">
      <c r="A142" s="152"/>
      <c r="B142" s="108" t="s">
        <v>6</v>
      </c>
      <c r="C142" s="77"/>
      <c r="D142" s="77"/>
      <c r="E142" s="79"/>
      <c r="F142" s="78">
        <v>455840</v>
      </c>
      <c r="G142" s="78">
        <v>573359</v>
      </c>
      <c r="H142" s="78"/>
      <c r="I142" s="77"/>
      <c r="J142" s="79"/>
      <c r="K142" s="79">
        <v>188458</v>
      </c>
      <c r="L142" s="78">
        <v>250400</v>
      </c>
      <c r="M142" s="79">
        <v>800000</v>
      </c>
      <c r="N142" s="77"/>
      <c r="O142" s="79">
        <v>400000</v>
      </c>
      <c r="P142" s="78">
        <v>200000</v>
      </c>
      <c r="Q142" s="79">
        <v>238000</v>
      </c>
      <c r="R142" s="78">
        <v>822000</v>
      </c>
      <c r="S142" s="79">
        <v>660000</v>
      </c>
      <c r="T142" s="77"/>
      <c r="U142" s="80"/>
      <c r="V142" s="79">
        <v>410000</v>
      </c>
      <c r="W142" s="78">
        <v>0</v>
      </c>
      <c r="X142" s="78">
        <v>0</v>
      </c>
      <c r="Y142" s="78">
        <v>0</v>
      </c>
      <c r="Z142" s="77"/>
      <c r="AA142" s="79">
        <v>0</v>
      </c>
      <c r="AB142" s="79">
        <v>0</v>
      </c>
      <c r="AC142" s="78">
        <v>0</v>
      </c>
      <c r="AD142" s="79">
        <v>0</v>
      </c>
      <c r="AE142" s="77"/>
      <c r="AF142" s="79">
        <v>0</v>
      </c>
      <c r="AG142" s="78">
        <v>0</v>
      </c>
      <c r="AH142" s="79">
        <v>0</v>
      </c>
      <c r="AI142" s="78">
        <v>0</v>
      </c>
      <c r="AJ142" s="79">
        <v>0</v>
      </c>
      <c r="AK142" s="77"/>
      <c r="AL142" s="80"/>
      <c r="AN142" s="46">
        <f t="shared" si="86"/>
        <v>0</v>
      </c>
      <c r="AO142" s="46">
        <f t="shared" si="89"/>
        <v>0</v>
      </c>
    </row>
    <row r="143" spans="1:41" s="45" customFormat="1" ht="16" thickBot="1" x14ac:dyDescent="0.35">
      <c r="A143" s="152"/>
      <c r="B143" s="108" t="s">
        <v>10</v>
      </c>
      <c r="C143" s="77">
        <v>294171</v>
      </c>
      <c r="D143" s="77"/>
      <c r="E143" s="77"/>
      <c r="F143" s="77"/>
      <c r="G143" s="77"/>
      <c r="H143" s="77"/>
      <c r="I143" s="77"/>
      <c r="J143" s="77"/>
      <c r="K143" s="77">
        <v>294171</v>
      </c>
      <c r="L143" s="77"/>
      <c r="M143" s="77"/>
      <c r="N143" s="77"/>
      <c r="O143" s="77"/>
      <c r="P143" s="77"/>
      <c r="Q143" s="77"/>
      <c r="R143" s="77"/>
      <c r="S143" s="77"/>
      <c r="T143" s="77"/>
      <c r="U143" s="80"/>
      <c r="V143" s="77"/>
      <c r="W143" s="77"/>
      <c r="X143" s="77"/>
      <c r="Y143" s="77">
        <v>99510</v>
      </c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80"/>
      <c r="AN143" s="46">
        <f t="shared" si="86"/>
        <v>0</v>
      </c>
      <c r="AO143" s="46">
        <f t="shared" si="89"/>
        <v>0</v>
      </c>
    </row>
    <row r="144" spans="1:41" s="45" customFormat="1" ht="16" thickBot="1" x14ac:dyDescent="0.35">
      <c r="A144" s="152"/>
      <c r="B144" s="108" t="s">
        <v>7</v>
      </c>
      <c r="C144" s="77"/>
      <c r="D144" s="77"/>
      <c r="E144" s="79">
        <f>E143+E142</f>
        <v>0</v>
      </c>
      <c r="F144" s="79">
        <f>F143+F142</f>
        <v>455840</v>
      </c>
      <c r="G144" s="79">
        <f t="shared" ref="G144" si="96">G143+G142</f>
        <v>573359</v>
      </c>
      <c r="H144" s="79">
        <f>H143+H142</f>
        <v>0</v>
      </c>
      <c r="I144" s="77">
        <f>SUM(E144:H144)</f>
        <v>1029199</v>
      </c>
      <c r="J144" s="79">
        <f>J143+J142</f>
        <v>0</v>
      </c>
      <c r="K144" s="79">
        <f>K143+K142</f>
        <v>482629</v>
      </c>
      <c r="L144" s="79">
        <f>L143+L142</f>
        <v>250400</v>
      </c>
      <c r="M144" s="79">
        <f>M143+M142</f>
        <v>800000</v>
      </c>
      <c r="N144" s="77">
        <f>SUM(J144:M144)</f>
        <v>1533029</v>
      </c>
      <c r="O144" s="79">
        <f>O143+O142</f>
        <v>400000</v>
      </c>
      <c r="P144" s="79">
        <f>P143+P142</f>
        <v>200000</v>
      </c>
      <c r="Q144" s="79">
        <f>Q143+Q142</f>
        <v>238000</v>
      </c>
      <c r="R144" s="79">
        <f>R143+R142</f>
        <v>822000</v>
      </c>
      <c r="S144" s="79">
        <f>S143+S142</f>
        <v>660000</v>
      </c>
      <c r="T144" s="77">
        <f>SUM(O144:S144)</f>
        <v>2320000</v>
      </c>
      <c r="U144" s="80">
        <f>T144+N144+I144+D145</f>
        <v>5112482</v>
      </c>
      <c r="V144" s="79">
        <f>V143+V142</f>
        <v>410000</v>
      </c>
      <c r="W144" s="79">
        <f>W143+W142</f>
        <v>0</v>
      </c>
      <c r="X144" s="79">
        <f t="shared" ref="X144" si="97">X143+X142</f>
        <v>0</v>
      </c>
      <c r="Y144" s="79">
        <f>Y143+Y142</f>
        <v>99510</v>
      </c>
      <c r="Z144" s="77">
        <f>SUM(V144:Y144)</f>
        <v>509510</v>
      </c>
      <c r="AA144" s="79">
        <f>AA143+AA142</f>
        <v>0</v>
      </c>
      <c r="AB144" s="79">
        <f>AB143+AB142</f>
        <v>0</v>
      </c>
      <c r="AC144" s="79">
        <f>AC143+AC142</f>
        <v>0</v>
      </c>
      <c r="AD144" s="79">
        <f>AD143+AD142</f>
        <v>0</v>
      </c>
      <c r="AE144" s="77">
        <f>SUM(AA144:AD144)</f>
        <v>0</v>
      </c>
      <c r="AF144" s="79">
        <f>AF143+AF142</f>
        <v>0</v>
      </c>
      <c r="AG144" s="79">
        <f>AG143+AG142</f>
        <v>0</v>
      </c>
      <c r="AH144" s="79">
        <f>AH143+AH142</f>
        <v>0</v>
      </c>
      <c r="AI144" s="79">
        <f>AI143+AI142</f>
        <v>0</v>
      </c>
      <c r="AJ144" s="79">
        <f>AJ143+AJ142</f>
        <v>0</v>
      </c>
      <c r="AK144" s="77">
        <f>SUM(AF144:AJ144)</f>
        <v>0</v>
      </c>
      <c r="AL144" s="80">
        <f>AK144+AE144+Z144</f>
        <v>509510</v>
      </c>
      <c r="AN144" s="46">
        <f t="shared" si="86"/>
        <v>0</v>
      </c>
      <c r="AO144" s="46">
        <f t="shared" si="89"/>
        <v>0</v>
      </c>
    </row>
    <row r="145" spans="1:41" s="45" customFormat="1" ht="16" thickBot="1" x14ac:dyDescent="0.35">
      <c r="A145" s="152"/>
      <c r="B145" s="108" t="s">
        <v>8</v>
      </c>
      <c r="C145" s="81">
        <v>606682</v>
      </c>
      <c r="D145" s="120">
        <v>230254</v>
      </c>
      <c r="E145" s="79">
        <f>E144-E141</f>
        <v>0</v>
      </c>
      <c r="F145" s="79">
        <f>E145+F144-F141</f>
        <v>0</v>
      </c>
      <c r="G145" s="79">
        <f>F145+G144-G141</f>
        <v>0</v>
      </c>
      <c r="H145" s="79">
        <f>F145+H144-H141</f>
        <v>0</v>
      </c>
      <c r="I145" s="77">
        <f>I144-I141</f>
        <v>0</v>
      </c>
      <c r="J145" s="79">
        <f>I145+J144-J141</f>
        <v>0</v>
      </c>
      <c r="K145" s="79">
        <f>J145+K144-K141</f>
        <v>-321533</v>
      </c>
      <c r="L145" s="79">
        <f>K145+L144-L141</f>
        <v>-493711</v>
      </c>
      <c r="M145" s="79">
        <f>L145+M144-M141</f>
        <v>103685</v>
      </c>
      <c r="N145" s="77">
        <f>I145+N144-N141</f>
        <v>103685</v>
      </c>
      <c r="O145" s="79">
        <f>N145+O144-O141</f>
        <v>147885</v>
      </c>
      <c r="P145" s="79">
        <f>O145+P144-P141</f>
        <v>-17140</v>
      </c>
      <c r="Q145" s="79">
        <f>P145+Q144-Q141</f>
        <v>-133198</v>
      </c>
      <c r="R145" s="79">
        <f t="shared" ref="R145:S145" si="98">Q145+R144-R141</f>
        <v>382832</v>
      </c>
      <c r="S145" s="79">
        <f t="shared" si="98"/>
        <v>866898</v>
      </c>
      <c r="T145" s="77">
        <f>N145+T144-T141</f>
        <v>866898</v>
      </c>
      <c r="U145" s="80">
        <f>U144-U141</f>
        <v>866898</v>
      </c>
      <c r="V145" s="79">
        <f>U145+V144-V141</f>
        <v>1117929</v>
      </c>
      <c r="W145" s="79">
        <f>V145+W144-W141</f>
        <v>964996</v>
      </c>
      <c r="X145" s="79">
        <f>W145+X144-X141</f>
        <v>767435</v>
      </c>
      <c r="Y145" s="79">
        <f>W145+Y144-Y141</f>
        <v>966653</v>
      </c>
      <c r="Z145" s="77">
        <f>T145+Z144-Z141</f>
        <v>769092</v>
      </c>
      <c r="AA145" s="79">
        <f>Z145+AA144-AA141</f>
        <v>635198</v>
      </c>
      <c r="AB145" s="79">
        <f>AA145+AB144-AB141</f>
        <v>502593</v>
      </c>
      <c r="AC145" s="79">
        <f>AB145+AC144-AC141</f>
        <v>334754</v>
      </c>
      <c r="AD145" s="79">
        <f>AC145+AD144-AD141</f>
        <v>332039</v>
      </c>
      <c r="AE145" s="77">
        <f>Z145+AE144-AE141</f>
        <v>332039</v>
      </c>
      <c r="AF145" s="79">
        <f>AE145+AF144-AF141</f>
        <v>328296</v>
      </c>
      <c r="AG145" s="79">
        <f>AF145+AG144-AG141</f>
        <v>324548</v>
      </c>
      <c r="AH145" s="79">
        <f>AG145+AH144-AH141</f>
        <v>320800</v>
      </c>
      <c r="AI145" s="79">
        <f t="shared" ref="AI145:AJ145" si="99">AH145+AI144-AI141</f>
        <v>318120</v>
      </c>
      <c r="AJ145" s="79">
        <f t="shared" si="99"/>
        <v>318120</v>
      </c>
      <c r="AK145" s="77">
        <f>AE145+AK144-AK141</f>
        <v>318120</v>
      </c>
      <c r="AL145" s="80">
        <f>T145+AL144-AL141</f>
        <v>318120</v>
      </c>
      <c r="AN145" s="46">
        <f t="shared" si="86"/>
        <v>0</v>
      </c>
      <c r="AO145" s="46">
        <f t="shared" si="89"/>
        <v>0</v>
      </c>
    </row>
    <row r="146" spans="1:41" s="45" customFormat="1" ht="16" thickBot="1" x14ac:dyDescent="0.35">
      <c r="A146" s="67"/>
      <c r="B146" s="108" t="s">
        <v>9</v>
      </c>
      <c r="C146" s="77"/>
      <c r="D146" s="77"/>
      <c r="E146" s="82" t="e">
        <f>E145/(SUM(F141+H141+#REF!+G141)/20)*1000</f>
        <v>#REF!</v>
      </c>
      <c r="F146" s="82" t="e">
        <f>F145/(SUM(G141+#REF!+J141+H141)/20)*1000</f>
        <v>#REF!</v>
      </c>
      <c r="G146" s="82" t="e">
        <f>G145/(SUM(H141+K141+J141+#REF!)/20)*1000</f>
        <v>#REF!</v>
      </c>
      <c r="H146" s="82" t="e">
        <f>H145/(SUM(#REF!+J141+K141+L141)/20)*1000</f>
        <v>#REF!</v>
      </c>
      <c r="I146" s="83"/>
      <c r="J146" s="82">
        <f>J145/(SUM(K141+L141+M141+O141)/20)*1000</f>
        <v>0</v>
      </c>
      <c r="K146" s="82">
        <f>K145/(SUM(L141+M141+O141+P141)/20)*1000</f>
        <v>-4777.5828803267741</v>
      </c>
      <c r="L146" s="82">
        <f>L145/(SUM(M141+O141+P141+Q141)/20)*1000</f>
        <v>-7729.4093795083627</v>
      </c>
      <c r="M146" s="82">
        <f>M145/(SUM(O141+P141+Q141+R141)/20)*1000</f>
        <v>1501.752902010569</v>
      </c>
      <c r="N146" s="83"/>
      <c r="O146" s="82">
        <f>O145/(SUM(P141+Q141+R141+S141)/20)*1000</f>
        <v>2462.7244091734547</v>
      </c>
      <c r="P146" s="82" t="e">
        <f>P145/(SUM(Q141+R141+#REF!+S141)/20)*1000</f>
        <v>#REF!</v>
      </c>
      <c r="Q146" s="82" t="e">
        <f>Q145/(SUM(R141+S141+#REF!+#REF!)/20)*1000</f>
        <v>#REF!</v>
      </c>
      <c r="R146" s="82" t="e">
        <f>R145/(SUM(S141+#REF!+#REF!+#REF!)/20)*1000</f>
        <v>#REF!</v>
      </c>
      <c r="S146" s="82" t="e">
        <f>S145/(SUM(#REF!+#REF!+#REF!+#REF!)/20)*1000</f>
        <v>#REF!</v>
      </c>
      <c r="T146" s="83"/>
      <c r="U146" s="84"/>
      <c r="V146" s="82" t="e">
        <f>V145/(SUM(W141+Y141+#REF!+X141)/20)*1000</f>
        <v>#REF!</v>
      </c>
      <c r="W146" s="82" t="e">
        <f>W145/(SUM(X141+#REF!+AA141+Y141)/20)*1000</f>
        <v>#REF!</v>
      </c>
      <c r="X146" s="82" t="e">
        <f>X145/(SUM(Y141+AB141+AA141+#REF!)/20)*1000</f>
        <v>#REF!</v>
      </c>
      <c r="Y146" s="82" t="e">
        <f>Y145/(SUM(#REF!+AA141+AB141+AC141)/20)*1000</f>
        <v>#REF!</v>
      </c>
      <c r="Z146" s="83"/>
      <c r="AA146" s="82">
        <f>AA145/(SUM(AB141+AC141+AD141+AF141)/20)*1000</f>
        <v>41394.190979530926</v>
      </c>
      <c r="AB146" s="82">
        <f>AB145/(SUM(AC141+AD141+AF141+AG141)/20)*1000</f>
        <v>56456.850796147046</v>
      </c>
      <c r="AC146" s="82">
        <f>AC145/(SUM(AD141+AF141+AG141+AH141)/20)*1000</f>
        <v>479796.47412928188</v>
      </c>
      <c r="AD146" s="82">
        <f>AD145/(SUM(AF141+AG141+AH141+AI141)/20)*1000</f>
        <v>477101.80329046625</v>
      </c>
      <c r="AE146" s="83"/>
      <c r="AF146" s="82">
        <f>AF145/(SUM(AG141+AH141+AI141+AJ141)/20)*1000</f>
        <v>645235.84905660385</v>
      </c>
      <c r="AG146" s="82" t="e">
        <f>AG145/(SUM(AH141+AI141+#REF!+AJ141)/20)*1000</f>
        <v>#REF!</v>
      </c>
      <c r="AH146" s="82" t="e">
        <f>AH145/(SUM(AI141+AJ141+#REF!+#REF!)/20)*1000</f>
        <v>#REF!</v>
      </c>
      <c r="AI146" s="82" t="e">
        <f>AI145/(SUM(AJ141+#REF!+#REF!+#REF!)/20)*1000</f>
        <v>#REF!</v>
      </c>
      <c r="AJ146" s="82" t="e">
        <f>AJ145/(SUM(#REF!+#REF!+#REF!+#REF!)/20)*1000</f>
        <v>#REF!</v>
      </c>
      <c r="AK146" s="83"/>
      <c r="AL146" s="84"/>
      <c r="AN146" s="46">
        <f t="shared" si="86"/>
        <v>0</v>
      </c>
      <c r="AO146" s="46">
        <f t="shared" si="89"/>
        <v>0</v>
      </c>
    </row>
    <row r="147" spans="1:41" s="45" customFormat="1" ht="16" thickBot="1" x14ac:dyDescent="0.35">
      <c r="A147" s="152" t="s">
        <v>18</v>
      </c>
      <c r="B147" s="1" t="s">
        <v>5</v>
      </c>
      <c r="C147" s="77"/>
      <c r="D147" s="77"/>
      <c r="E147" s="79"/>
      <c r="F147" s="78">
        <v>23138</v>
      </c>
      <c r="G147" s="78">
        <v>97676</v>
      </c>
      <c r="H147" s="78">
        <v>149012</v>
      </c>
      <c r="I147" s="77">
        <f>SUM(E147:H147)</f>
        <v>269826</v>
      </c>
      <c r="J147" s="78">
        <v>155802</v>
      </c>
      <c r="K147" s="79">
        <v>-63473</v>
      </c>
      <c r="L147" s="78">
        <v>41030</v>
      </c>
      <c r="M147" s="79">
        <v>22251</v>
      </c>
      <c r="N147" s="77">
        <f>SUM(J147:M147)</f>
        <v>155610</v>
      </c>
      <c r="O147" s="79">
        <v>42517</v>
      </c>
      <c r="P147" s="78">
        <v>42813</v>
      </c>
      <c r="Q147" s="78">
        <v>45273</v>
      </c>
      <c r="R147" s="78">
        <v>42149</v>
      </c>
      <c r="S147" s="78">
        <v>39632</v>
      </c>
      <c r="T147" s="77">
        <f>SUM(O147:S147)</f>
        <v>212384</v>
      </c>
      <c r="U147" s="80">
        <f>T147+N147+I147+D151</f>
        <v>1024192</v>
      </c>
      <c r="V147" s="79">
        <v>33756</v>
      </c>
      <c r="W147" s="78">
        <v>33853</v>
      </c>
      <c r="X147" s="78">
        <v>44977</v>
      </c>
      <c r="Y147" s="78">
        <v>8500</v>
      </c>
      <c r="Z147" s="77">
        <f>SUM(V147:Y147)</f>
        <v>121086</v>
      </c>
      <c r="AA147" s="78">
        <v>11929</v>
      </c>
      <c r="AB147" s="79">
        <v>12009</v>
      </c>
      <c r="AC147" s="78">
        <v>15664</v>
      </c>
      <c r="AD147" s="79">
        <v>216</v>
      </c>
      <c r="AE147" s="77">
        <f>SUM(AA147:AD147)</f>
        <v>39818</v>
      </c>
      <c r="AF147" s="79">
        <v>298</v>
      </c>
      <c r="AG147" s="78">
        <v>300</v>
      </c>
      <c r="AH147" s="78">
        <v>300</v>
      </c>
      <c r="AI147" s="78">
        <v>218</v>
      </c>
      <c r="AJ147" s="78">
        <v>0</v>
      </c>
      <c r="AK147" s="77">
        <f>SUM(AF147:AJ147)</f>
        <v>1116</v>
      </c>
      <c r="AL147" s="80">
        <f>AK147+AE147+Z147</f>
        <v>162020</v>
      </c>
      <c r="AM147" s="45">
        <v>32</v>
      </c>
      <c r="AN147" s="46">
        <f t="shared" si="86"/>
        <v>32774144</v>
      </c>
      <c r="AO147" s="46">
        <f t="shared" si="89"/>
        <v>5184640</v>
      </c>
    </row>
    <row r="148" spans="1:41" s="45" customFormat="1" ht="16" thickBot="1" x14ac:dyDescent="0.35">
      <c r="A148" s="152"/>
      <c r="B148" s="1" t="s">
        <v>6</v>
      </c>
      <c r="C148" s="77"/>
      <c r="D148" s="77"/>
      <c r="E148" s="79"/>
      <c r="F148" s="78">
        <v>23138</v>
      </c>
      <c r="G148" s="79">
        <v>97676</v>
      </c>
      <c r="H148" s="78">
        <v>149012</v>
      </c>
      <c r="I148" s="77"/>
      <c r="J148" s="79">
        <v>155802</v>
      </c>
      <c r="K148" s="79">
        <v>15000</v>
      </c>
      <c r="L148" s="78">
        <v>62197</v>
      </c>
      <c r="M148" s="79">
        <v>100000</v>
      </c>
      <c r="N148" s="77"/>
      <c r="O148" s="79">
        <v>0</v>
      </c>
      <c r="P148" s="78">
        <v>0</v>
      </c>
      <c r="Q148" s="79">
        <v>0</v>
      </c>
      <c r="R148" s="79">
        <v>200000</v>
      </c>
      <c r="S148" s="79">
        <v>0</v>
      </c>
      <c r="T148" s="77"/>
      <c r="U148" s="80"/>
      <c r="V148" s="79">
        <v>0</v>
      </c>
      <c r="W148" s="78">
        <v>0</v>
      </c>
      <c r="X148" s="79">
        <v>0</v>
      </c>
      <c r="Y148" s="78">
        <v>0</v>
      </c>
      <c r="Z148" s="77"/>
      <c r="AA148" s="79">
        <v>0</v>
      </c>
      <c r="AB148" s="79">
        <v>0</v>
      </c>
      <c r="AC148" s="78">
        <v>0</v>
      </c>
      <c r="AD148" s="79">
        <v>0</v>
      </c>
      <c r="AE148" s="77"/>
      <c r="AF148" s="79">
        <v>0</v>
      </c>
      <c r="AG148" s="78">
        <v>0</v>
      </c>
      <c r="AH148" s="79">
        <v>0</v>
      </c>
      <c r="AI148" s="79">
        <v>0</v>
      </c>
      <c r="AJ148" s="79">
        <v>0</v>
      </c>
      <c r="AK148" s="77"/>
      <c r="AL148" s="80"/>
      <c r="AN148" s="46">
        <f t="shared" si="86"/>
        <v>0</v>
      </c>
      <c r="AO148" s="46">
        <f t="shared" si="89"/>
        <v>0</v>
      </c>
    </row>
    <row r="149" spans="1:41" s="45" customFormat="1" ht="16" thickBot="1" x14ac:dyDescent="0.35">
      <c r="A149" s="152"/>
      <c r="B149" s="1" t="s">
        <v>10</v>
      </c>
      <c r="C149" s="77">
        <v>0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80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80"/>
      <c r="AN149" s="46">
        <f t="shared" si="86"/>
        <v>0</v>
      </c>
      <c r="AO149" s="46">
        <f t="shared" si="89"/>
        <v>0</v>
      </c>
    </row>
    <row r="150" spans="1:41" s="45" customFormat="1" ht="16" thickBot="1" x14ac:dyDescent="0.35">
      <c r="A150" s="152"/>
      <c r="B150" s="1" t="s">
        <v>7</v>
      </c>
      <c r="C150" s="77"/>
      <c r="D150" s="77"/>
      <c r="E150" s="79">
        <f>E149+E148</f>
        <v>0</v>
      </c>
      <c r="F150" s="79">
        <f>F149+F148</f>
        <v>23138</v>
      </c>
      <c r="G150" s="79">
        <f t="shared" ref="G150" si="100">G149+G148</f>
        <v>97676</v>
      </c>
      <c r="H150" s="79">
        <f>H149+H148</f>
        <v>149012</v>
      </c>
      <c r="I150" s="77">
        <f>SUM(E150:H150)</f>
        <v>269826</v>
      </c>
      <c r="J150" s="79">
        <f>J149+J148</f>
        <v>155802</v>
      </c>
      <c r="K150" s="79">
        <f>K149+K148</f>
        <v>15000</v>
      </c>
      <c r="L150" s="79">
        <f>L149+L148</f>
        <v>62197</v>
      </c>
      <c r="M150" s="79">
        <f>M149+M148</f>
        <v>100000</v>
      </c>
      <c r="N150" s="77">
        <f>SUM(J150:M150)</f>
        <v>332999</v>
      </c>
      <c r="O150" s="79">
        <f>O149+O148</f>
        <v>0</v>
      </c>
      <c r="P150" s="79">
        <f>P149+P148</f>
        <v>0</v>
      </c>
      <c r="Q150" s="79">
        <f>Q149+Q148</f>
        <v>0</v>
      </c>
      <c r="R150" s="79">
        <f>R149+R148</f>
        <v>200000</v>
      </c>
      <c r="S150" s="79">
        <f>S149+S148</f>
        <v>0</v>
      </c>
      <c r="T150" s="77">
        <f>SUM(O150:S150)</f>
        <v>200000</v>
      </c>
      <c r="U150" s="80">
        <f>T150+N150+I150+D151</f>
        <v>1189197</v>
      </c>
      <c r="V150" s="79">
        <f>V149+V148</f>
        <v>0</v>
      </c>
      <c r="W150" s="79">
        <f>W149+W148</f>
        <v>0</v>
      </c>
      <c r="X150" s="79">
        <f t="shared" ref="X150" si="101">X149+X148</f>
        <v>0</v>
      </c>
      <c r="Y150" s="79">
        <f>Y149+Y148</f>
        <v>0</v>
      </c>
      <c r="Z150" s="77">
        <f>SUM(V150:Y150)</f>
        <v>0</v>
      </c>
      <c r="AA150" s="79">
        <f>AA149+AA148</f>
        <v>0</v>
      </c>
      <c r="AB150" s="79">
        <f>AB149+AB148</f>
        <v>0</v>
      </c>
      <c r="AC150" s="79">
        <f>AC149+AC148</f>
        <v>0</v>
      </c>
      <c r="AD150" s="79">
        <f>AD149+AD148</f>
        <v>0</v>
      </c>
      <c r="AE150" s="77">
        <f>SUM(AA150:AD150)</f>
        <v>0</v>
      </c>
      <c r="AF150" s="79">
        <f>AF149+AF148</f>
        <v>0</v>
      </c>
      <c r="AG150" s="79">
        <f>AG149+AG148</f>
        <v>0</v>
      </c>
      <c r="AH150" s="79">
        <f>AH149+AH148</f>
        <v>0</v>
      </c>
      <c r="AI150" s="79">
        <f>AI149+AI148</f>
        <v>0</v>
      </c>
      <c r="AJ150" s="79">
        <f>AJ149+AJ148</f>
        <v>0</v>
      </c>
      <c r="AK150" s="77">
        <f>SUM(AF150:AJ150)</f>
        <v>0</v>
      </c>
      <c r="AL150" s="80">
        <f>AK150+AE150+Z150</f>
        <v>0</v>
      </c>
      <c r="AN150" s="46">
        <f t="shared" si="86"/>
        <v>0</v>
      </c>
      <c r="AO150" s="46">
        <f t="shared" si="89"/>
        <v>0</v>
      </c>
    </row>
    <row r="151" spans="1:41" s="45" customFormat="1" ht="16" thickBot="1" x14ac:dyDescent="0.35">
      <c r="A151" s="152"/>
      <c r="B151" s="1" t="s">
        <v>8</v>
      </c>
      <c r="C151" s="81">
        <v>315288</v>
      </c>
      <c r="D151" s="120">
        <v>386372</v>
      </c>
      <c r="E151" s="79">
        <f>E150-E147</f>
        <v>0</v>
      </c>
      <c r="F151" s="79">
        <f>E151+F150-F147</f>
        <v>0</v>
      </c>
      <c r="G151" s="79">
        <f>F151+G150-G147</f>
        <v>0</v>
      </c>
      <c r="H151" s="79">
        <f>F151+H150-H147</f>
        <v>0</v>
      </c>
      <c r="I151" s="77">
        <f>I150-I147</f>
        <v>0</v>
      </c>
      <c r="J151" s="79">
        <f>I151+J150-J147</f>
        <v>0</v>
      </c>
      <c r="K151" s="79">
        <f>J151+K150-K147</f>
        <v>78473</v>
      </c>
      <c r="L151" s="79">
        <f>K151+L150-L147</f>
        <v>99640</v>
      </c>
      <c r="M151" s="79">
        <f>L151+M150-M147</f>
        <v>177389</v>
      </c>
      <c r="N151" s="77">
        <f>I151+N150-N147</f>
        <v>177389</v>
      </c>
      <c r="O151" s="79">
        <f>N151+O150-O147</f>
        <v>134872</v>
      </c>
      <c r="P151" s="79">
        <f>O151+P150-P147</f>
        <v>92059</v>
      </c>
      <c r="Q151" s="79">
        <f>P151+Q150-Q147</f>
        <v>46786</v>
      </c>
      <c r="R151" s="79">
        <f t="shared" ref="R151:S151" si="102">Q151+R150-R147</f>
        <v>204637</v>
      </c>
      <c r="S151" s="79">
        <f t="shared" si="102"/>
        <v>165005</v>
      </c>
      <c r="T151" s="77">
        <f>N151+T150-T147</f>
        <v>165005</v>
      </c>
      <c r="U151" s="80">
        <f>U150-U147</f>
        <v>165005</v>
      </c>
      <c r="V151" s="79">
        <f>U151+V150-V147</f>
        <v>131249</v>
      </c>
      <c r="W151" s="79">
        <f>V151+W150-W147</f>
        <v>97396</v>
      </c>
      <c r="X151" s="79">
        <f>W151+X150-X147</f>
        <v>52419</v>
      </c>
      <c r="Y151" s="79">
        <f>W151+Y150-Y147</f>
        <v>88896</v>
      </c>
      <c r="Z151" s="77">
        <f>T151+Z150-Z147</f>
        <v>43919</v>
      </c>
      <c r="AA151" s="79">
        <f>Z151+AA150-AA147</f>
        <v>31990</v>
      </c>
      <c r="AB151" s="79">
        <f>AA151+AB150-AB147</f>
        <v>19981</v>
      </c>
      <c r="AC151" s="79">
        <f>AB151+AC150-AC147</f>
        <v>4317</v>
      </c>
      <c r="AD151" s="79">
        <f>AC151+AD150-AD147</f>
        <v>4101</v>
      </c>
      <c r="AE151" s="77">
        <f>Z151+AE150-AE147</f>
        <v>4101</v>
      </c>
      <c r="AF151" s="79">
        <f>AE151+AF150-AF147</f>
        <v>3803</v>
      </c>
      <c r="AG151" s="79">
        <f>AF151+AG150-AG147</f>
        <v>3503</v>
      </c>
      <c r="AH151" s="79">
        <f>AG151+AH150-AH147</f>
        <v>3203</v>
      </c>
      <c r="AI151" s="79">
        <f t="shared" ref="AI151:AJ151" si="103">AH151+AI150-AI147</f>
        <v>2985</v>
      </c>
      <c r="AJ151" s="79">
        <f t="shared" si="103"/>
        <v>2985</v>
      </c>
      <c r="AK151" s="77">
        <f>AE151+AK150-AK147</f>
        <v>2985</v>
      </c>
      <c r="AL151" s="80">
        <f>T151+AL150-AL147</f>
        <v>2985</v>
      </c>
      <c r="AN151" s="46">
        <f t="shared" si="86"/>
        <v>0</v>
      </c>
      <c r="AO151" s="46">
        <f t="shared" si="89"/>
        <v>0</v>
      </c>
    </row>
    <row r="152" spans="1:41" s="45" customFormat="1" ht="16" thickBot="1" x14ac:dyDescent="0.35">
      <c r="A152" s="67"/>
      <c r="B152" s="1" t="s">
        <v>9</v>
      </c>
      <c r="C152" s="77"/>
      <c r="D152" s="77"/>
      <c r="E152" s="82" t="e">
        <f>E151/(SUM(F147+H147+#REF!+G147)/20)*1000</f>
        <v>#REF!</v>
      </c>
      <c r="F152" s="82" t="e">
        <f>F151/(SUM(G147+#REF!+J147+H147)/20)*1000</f>
        <v>#REF!</v>
      </c>
      <c r="G152" s="82" t="e">
        <f>G151/(SUM(H147+K147+J147+#REF!)/20)*1000</f>
        <v>#REF!</v>
      </c>
      <c r="H152" s="82" t="e">
        <f>H151/(SUM(#REF!+J147+K147+L147)/20)*1000</f>
        <v>#REF!</v>
      </c>
      <c r="I152" s="83"/>
      <c r="J152" s="82">
        <f>J151/(SUM(K147+L147+M147+O147)/20)*1000</f>
        <v>0</v>
      </c>
      <c r="K152" s="82">
        <f>K151/(SUM(L147+M147+O147+P147)/20)*1000</f>
        <v>10560.860232418865</v>
      </c>
      <c r="L152" s="82">
        <f>L151/(SUM(M147+O147+P147+Q147)/20)*1000</f>
        <v>13037.277401965275</v>
      </c>
      <c r="M152" s="82">
        <f>M151/(SUM(O147+P147+Q147+R147)/20)*1000</f>
        <v>20536.838936741689</v>
      </c>
      <c r="N152" s="83"/>
      <c r="O152" s="82">
        <f>O151/(SUM(P147+Q147+R147+S147)/20)*1000</f>
        <v>15879.717661464558</v>
      </c>
      <c r="P152" s="82" t="e">
        <f>P151/(SUM(Q147+R147+#REF!+S147)/20)*1000</f>
        <v>#REF!</v>
      </c>
      <c r="Q152" s="82" t="e">
        <f>Q151/(SUM(R147+S147+#REF!+#REF!)/20)*1000</f>
        <v>#REF!</v>
      </c>
      <c r="R152" s="82" t="e">
        <f>R151/(SUM(S147+#REF!+#REF!+#REF!)/20)*1000</f>
        <v>#REF!</v>
      </c>
      <c r="S152" s="82" t="e">
        <f>S151/(SUM(#REF!+#REF!+#REF!+#REF!)/20)*1000</f>
        <v>#REF!</v>
      </c>
      <c r="T152" s="83"/>
      <c r="U152" s="84"/>
      <c r="V152" s="82" t="e">
        <f>V151/(SUM(W147+Y147+#REF!+X147)/20)*1000</f>
        <v>#REF!</v>
      </c>
      <c r="W152" s="82" t="e">
        <f>W151/(SUM(X147+#REF!+AA147+Y147)/20)*1000</f>
        <v>#REF!</v>
      </c>
      <c r="X152" s="82" t="e">
        <f>X151/(SUM(Y147+AB147+AA147+#REF!)/20)*1000</f>
        <v>#REF!</v>
      </c>
      <c r="Y152" s="82" t="e">
        <f>Y151/(SUM(#REF!+AA147+AB147+AC147)/20)*1000</f>
        <v>#REF!</v>
      </c>
      <c r="Z152" s="83"/>
      <c r="AA152" s="82">
        <f>AA151/(SUM(AB147+AC147+AD147+AF147)/20)*1000</f>
        <v>22698.407067087664</v>
      </c>
      <c r="AB152" s="82">
        <f>AB151/(SUM(AC147+AD147+AF147+AG147)/20)*1000</f>
        <v>24251.729578832383</v>
      </c>
      <c r="AC152" s="82">
        <f>AC151/(SUM(AD147+AF147+AG147+AH147)/20)*1000</f>
        <v>77504.488330341104</v>
      </c>
      <c r="AD152" s="82">
        <f>AD151/(SUM(AF147+AG147+AH147+AI147)/20)*1000</f>
        <v>73494.62365591398</v>
      </c>
      <c r="AE152" s="83"/>
      <c r="AF152" s="82">
        <f>AF151/(SUM(AG147+AH147+AI147+AJ147)/20)*1000</f>
        <v>92982.885085574584</v>
      </c>
      <c r="AG152" s="82" t="e">
        <f>AG151/(SUM(AH147+AI147+#REF!+AJ147)/20)*1000</f>
        <v>#REF!</v>
      </c>
      <c r="AH152" s="82" t="e">
        <f>AH151/(SUM(AI147+AJ147+#REF!+#REF!)/20)*1000</f>
        <v>#REF!</v>
      </c>
      <c r="AI152" s="82" t="e">
        <f>AI151/(SUM(AJ147+#REF!+#REF!+#REF!)/20)*1000</f>
        <v>#REF!</v>
      </c>
      <c r="AJ152" s="82" t="e">
        <f>AJ151/(SUM(#REF!+#REF!+#REF!+#REF!)/20)*1000</f>
        <v>#REF!</v>
      </c>
      <c r="AK152" s="83"/>
      <c r="AL152" s="84"/>
      <c r="AN152" s="46">
        <f t="shared" si="86"/>
        <v>0</v>
      </c>
      <c r="AO152" s="46">
        <f t="shared" si="89"/>
        <v>0</v>
      </c>
    </row>
    <row r="153" spans="1:41" s="45" customFormat="1" ht="16" thickBot="1" x14ac:dyDescent="0.35">
      <c r="A153" s="152" t="s">
        <v>94</v>
      </c>
      <c r="B153" s="1" t="s">
        <v>5</v>
      </c>
      <c r="C153" s="77"/>
      <c r="D153" s="77"/>
      <c r="E153" s="79"/>
      <c r="F153" s="78">
        <v>102400</v>
      </c>
      <c r="G153" s="78">
        <v>297193</v>
      </c>
      <c r="H153" s="78">
        <v>100000</v>
      </c>
      <c r="I153" s="77">
        <f>SUM(E153:H153)</f>
        <v>499593</v>
      </c>
      <c r="J153" s="78">
        <v>50000</v>
      </c>
      <c r="K153" s="79">
        <v>195433</v>
      </c>
      <c r="L153" s="78">
        <v>220962</v>
      </c>
      <c r="M153" s="79">
        <v>123111</v>
      </c>
      <c r="N153" s="77">
        <f>SUM(J153:M153)</f>
        <v>589506</v>
      </c>
      <c r="O153" s="79">
        <v>216675</v>
      </c>
      <c r="P153" s="78">
        <v>217433</v>
      </c>
      <c r="Q153" s="78">
        <v>218442</v>
      </c>
      <c r="R153" s="78">
        <v>189480</v>
      </c>
      <c r="S153" s="78">
        <v>115996</v>
      </c>
      <c r="T153" s="77">
        <f>SUM(O153:S153)</f>
        <v>958026</v>
      </c>
      <c r="U153" s="80">
        <f>T153+N153+I153+D157</f>
        <v>2350688</v>
      </c>
      <c r="V153" s="79">
        <v>100472</v>
      </c>
      <c r="W153" s="78">
        <v>100246</v>
      </c>
      <c r="X153" s="78">
        <v>129954</v>
      </c>
      <c r="Y153" s="78">
        <v>30158</v>
      </c>
      <c r="Z153" s="77">
        <f>SUM(V153:Y153)</f>
        <v>360830</v>
      </c>
      <c r="AA153" s="78">
        <v>41955</v>
      </c>
      <c r="AB153" s="79">
        <v>42024</v>
      </c>
      <c r="AC153" s="78">
        <v>54135</v>
      </c>
      <c r="AD153" s="79">
        <v>156</v>
      </c>
      <c r="AE153" s="77">
        <f>SUM(AA153:AD153)</f>
        <v>138270</v>
      </c>
      <c r="AF153" s="79">
        <v>207</v>
      </c>
      <c r="AG153" s="78">
        <v>204</v>
      </c>
      <c r="AH153" s="78">
        <v>204</v>
      </c>
      <c r="AI153" s="78">
        <v>149</v>
      </c>
      <c r="AJ153" s="78">
        <v>0</v>
      </c>
      <c r="AK153" s="77">
        <f>SUM(AF153:AJ153)</f>
        <v>764</v>
      </c>
      <c r="AL153" s="80">
        <f>AK153+AE153+Z153</f>
        <v>499864</v>
      </c>
      <c r="AM153" s="45">
        <v>32</v>
      </c>
      <c r="AN153" s="46">
        <f t="shared" si="86"/>
        <v>75222016</v>
      </c>
      <c r="AO153" s="46">
        <f t="shared" si="89"/>
        <v>15995648</v>
      </c>
    </row>
    <row r="154" spans="1:41" s="45" customFormat="1" ht="16" thickBot="1" x14ac:dyDescent="0.35">
      <c r="A154" s="152"/>
      <c r="B154" s="1" t="s">
        <v>6</v>
      </c>
      <c r="C154" s="77"/>
      <c r="D154" s="77"/>
      <c r="E154" s="79"/>
      <c r="F154" s="78">
        <v>102400</v>
      </c>
      <c r="G154" s="79">
        <v>297193</v>
      </c>
      <c r="H154" s="78">
        <v>100000</v>
      </c>
      <c r="I154" s="77"/>
      <c r="J154" s="79">
        <v>50000</v>
      </c>
      <c r="K154" s="79">
        <v>104000</v>
      </c>
      <c r="L154" s="78">
        <v>334000</v>
      </c>
      <c r="M154" s="79">
        <v>638000</v>
      </c>
      <c r="N154" s="77"/>
      <c r="O154" s="79">
        <v>0</v>
      </c>
      <c r="P154" s="78">
        <v>0</v>
      </c>
      <c r="Q154" s="79">
        <v>30000</v>
      </c>
      <c r="R154" s="79">
        <v>600000</v>
      </c>
      <c r="S154" s="79">
        <v>100000</v>
      </c>
      <c r="T154" s="77"/>
      <c r="U154" s="80"/>
      <c r="V154" s="79">
        <v>200000</v>
      </c>
      <c r="W154" s="78">
        <v>0</v>
      </c>
      <c r="X154" s="79">
        <v>0</v>
      </c>
      <c r="Y154" s="78">
        <v>0</v>
      </c>
      <c r="Z154" s="77"/>
      <c r="AA154" s="79">
        <v>0</v>
      </c>
      <c r="AB154" s="79">
        <v>0</v>
      </c>
      <c r="AC154" s="78">
        <v>0</v>
      </c>
      <c r="AD154" s="79">
        <v>0</v>
      </c>
      <c r="AE154" s="77"/>
      <c r="AF154" s="79">
        <v>0</v>
      </c>
      <c r="AG154" s="78">
        <v>0</v>
      </c>
      <c r="AH154" s="79">
        <v>0</v>
      </c>
      <c r="AI154" s="79">
        <v>0</v>
      </c>
      <c r="AJ154" s="79">
        <v>0</v>
      </c>
      <c r="AK154" s="77"/>
      <c r="AL154" s="80"/>
      <c r="AN154" s="46">
        <f t="shared" si="86"/>
        <v>0</v>
      </c>
      <c r="AO154" s="46">
        <f t="shared" si="89"/>
        <v>0</v>
      </c>
    </row>
    <row r="155" spans="1:41" s="45" customFormat="1" ht="16" thickBot="1" x14ac:dyDescent="0.35">
      <c r="A155" s="152"/>
      <c r="B155" s="1" t="s">
        <v>10</v>
      </c>
      <c r="C155" s="77">
        <v>96000</v>
      </c>
      <c r="D155" s="77"/>
      <c r="E155" s="77"/>
      <c r="F155" s="77"/>
      <c r="G155" s="77"/>
      <c r="H155" s="77"/>
      <c r="I155" s="77"/>
      <c r="J155" s="77"/>
      <c r="K155" s="77">
        <v>96000</v>
      </c>
      <c r="L155" s="77"/>
      <c r="M155" s="77"/>
      <c r="N155" s="77"/>
      <c r="O155" s="77"/>
      <c r="P155" s="77"/>
      <c r="Q155" s="77"/>
      <c r="R155" s="77"/>
      <c r="S155" s="77"/>
      <c r="T155" s="77"/>
      <c r="U155" s="80"/>
      <c r="V155" s="77"/>
      <c r="W155" s="77"/>
      <c r="X155" s="77"/>
      <c r="Y155" s="77">
        <v>100000</v>
      </c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80"/>
      <c r="AN155" s="46">
        <f t="shared" si="86"/>
        <v>0</v>
      </c>
      <c r="AO155" s="46">
        <f t="shared" si="89"/>
        <v>0</v>
      </c>
    </row>
    <row r="156" spans="1:41" s="45" customFormat="1" ht="16" thickBot="1" x14ac:dyDescent="0.35">
      <c r="A156" s="152"/>
      <c r="B156" s="1" t="s">
        <v>7</v>
      </c>
      <c r="C156" s="77"/>
      <c r="D156" s="77"/>
      <c r="E156" s="79">
        <f>E155+E154</f>
        <v>0</v>
      </c>
      <c r="F156" s="79">
        <f>F155+F154</f>
        <v>102400</v>
      </c>
      <c r="G156" s="79">
        <f t="shared" ref="G156" si="104">G155+G154</f>
        <v>297193</v>
      </c>
      <c r="H156" s="79">
        <f>H155+H154</f>
        <v>100000</v>
      </c>
      <c r="I156" s="77">
        <f>SUM(E156:H156)</f>
        <v>499593</v>
      </c>
      <c r="J156" s="79">
        <f>J155+J154</f>
        <v>50000</v>
      </c>
      <c r="K156" s="79">
        <f>K155+K154</f>
        <v>200000</v>
      </c>
      <c r="L156" s="79">
        <f>L155+L154</f>
        <v>334000</v>
      </c>
      <c r="M156" s="79">
        <f>M155+M154</f>
        <v>638000</v>
      </c>
      <c r="N156" s="77">
        <f>SUM(J156:M156)</f>
        <v>1222000</v>
      </c>
      <c r="O156" s="79">
        <f>O155+O154</f>
        <v>0</v>
      </c>
      <c r="P156" s="79">
        <f>P155+P154</f>
        <v>0</v>
      </c>
      <c r="Q156" s="79">
        <f>Q155+Q154</f>
        <v>30000</v>
      </c>
      <c r="R156" s="79">
        <f>R155+R154</f>
        <v>600000</v>
      </c>
      <c r="S156" s="79">
        <f>S155+S154</f>
        <v>100000</v>
      </c>
      <c r="T156" s="77">
        <f>SUM(O156:S156)</f>
        <v>730000</v>
      </c>
      <c r="U156" s="80">
        <f>T156+N156+I156+D157</f>
        <v>2755156</v>
      </c>
      <c r="V156" s="79">
        <f>V155+V154</f>
        <v>200000</v>
      </c>
      <c r="W156" s="79">
        <f>W155+W154</f>
        <v>0</v>
      </c>
      <c r="X156" s="79">
        <f t="shared" ref="X156" si="105">X155+X154</f>
        <v>0</v>
      </c>
      <c r="Y156" s="79">
        <f>Y155+Y154</f>
        <v>100000</v>
      </c>
      <c r="Z156" s="77">
        <f>SUM(V156:Y156)</f>
        <v>300000</v>
      </c>
      <c r="AA156" s="79">
        <f>AA155+AA154</f>
        <v>0</v>
      </c>
      <c r="AB156" s="79">
        <f>AB155+AB154</f>
        <v>0</v>
      </c>
      <c r="AC156" s="79">
        <f>AC155+AC154</f>
        <v>0</v>
      </c>
      <c r="AD156" s="79">
        <f>AD155+AD154</f>
        <v>0</v>
      </c>
      <c r="AE156" s="77">
        <f>SUM(AA156:AD156)</f>
        <v>0</v>
      </c>
      <c r="AF156" s="79">
        <f>AF155+AF154</f>
        <v>0</v>
      </c>
      <c r="AG156" s="79">
        <f>AG155+AG154</f>
        <v>0</v>
      </c>
      <c r="AH156" s="79">
        <f>AH155+AH154</f>
        <v>0</v>
      </c>
      <c r="AI156" s="79">
        <f>AI155+AI154</f>
        <v>0</v>
      </c>
      <c r="AJ156" s="79">
        <f>AJ155+AJ154</f>
        <v>0</v>
      </c>
      <c r="AK156" s="77">
        <f>SUM(AF156:AJ156)</f>
        <v>0</v>
      </c>
      <c r="AL156" s="80">
        <f>AK156+AE156+Z156</f>
        <v>300000</v>
      </c>
      <c r="AN156" s="46">
        <f t="shared" si="86"/>
        <v>0</v>
      </c>
      <c r="AO156" s="46">
        <f t="shared" si="89"/>
        <v>0</v>
      </c>
    </row>
    <row r="157" spans="1:41" s="45" customFormat="1" ht="16" thickBot="1" x14ac:dyDescent="0.35">
      <c r="A157" s="152"/>
      <c r="B157" s="1" t="s">
        <v>8</v>
      </c>
      <c r="C157" s="81">
        <v>363948</v>
      </c>
      <c r="D157" s="120">
        <v>303563</v>
      </c>
      <c r="E157" s="79">
        <f>E156-E153</f>
        <v>0</v>
      </c>
      <c r="F157" s="79">
        <f>E157+F156-F153</f>
        <v>0</v>
      </c>
      <c r="G157" s="79">
        <f>F157+G156-G153</f>
        <v>0</v>
      </c>
      <c r="H157" s="79">
        <f>F157+H156-H153</f>
        <v>0</v>
      </c>
      <c r="I157" s="77">
        <f>I156-I153</f>
        <v>0</v>
      </c>
      <c r="J157" s="79">
        <f>I157+J156-J153</f>
        <v>0</v>
      </c>
      <c r="K157" s="79">
        <f>J157+K156-K153</f>
        <v>4567</v>
      </c>
      <c r="L157" s="79">
        <f>K157+L156-L153</f>
        <v>117605</v>
      </c>
      <c r="M157" s="79">
        <f>L157+M156-M153</f>
        <v>632494</v>
      </c>
      <c r="N157" s="77">
        <f>I157+N156-N153</f>
        <v>632494</v>
      </c>
      <c r="O157" s="79">
        <f>N157+O156-O153</f>
        <v>415819</v>
      </c>
      <c r="P157" s="79">
        <f>O157+P156-P153</f>
        <v>198386</v>
      </c>
      <c r="Q157" s="79">
        <f>P157+Q156-Q153</f>
        <v>9944</v>
      </c>
      <c r="R157" s="79">
        <f t="shared" ref="R157:S157" si="106">Q157+R156-R153</f>
        <v>420464</v>
      </c>
      <c r="S157" s="79">
        <f t="shared" si="106"/>
        <v>404468</v>
      </c>
      <c r="T157" s="77">
        <f>N157+T156-T153</f>
        <v>404468</v>
      </c>
      <c r="U157" s="80">
        <f>U156-U153</f>
        <v>404468</v>
      </c>
      <c r="V157" s="79">
        <f>U157+V156-V153</f>
        <v>503996</v>
      </c>
      <c r="W157" s="79">
        <f>V157+W156-W153</f>
        <v>403750</v>
      </c>
      <c r="X157" s="79">
        <f>W157+X156-X153</f>
        <v>273796</v>
      </c>
      <c r="Y157" s="79">
        <f>W157+Y156-Y153</f>
        <v>473592</v>
      </c>
      <c r="Z157" s="77">
        <f>T157+Z156-Z153</f>
        <v>343638</v>
      </c>
      <c r="AA157" s="79">
        <f>Z157+AA156-AA153</f>
        <v>301683</v>
      </c>
      <c r="AB157" s="79">
        <f>AA157+AB156-AB153</f>
        <v>259659</v>
      </c>
      <c r="AC157" s="79">
        <f>AB157+AC156-AC153</f>
        <v>205524</v>
      </c>
      <c r="AD157" s="79">
        <f>AC157+AD156-AD153</f>
        <v>205368</v>
      </c>
      <c r="AE157" s="77">
        <f>Z157+AE156-AE153</f>
        <v>205368</v>
      </c>
      <c r="AF157" s="79">
        <f>AE157+AF156-AF153</f>
        <v>205161</v>
      </c>
      <c r="AG157" s="79">
        <f>AF157+AG156-AG153</f>
        <v>204957</v>
      </c>
      <c r="AH157" s="79">
        <f>AG157+AH156-AH153</f>
        <v>204753</v>
      </c>
      <c r="AI157" s="79">
        <f t="shared" ref="AI157:AJ157" si="107">AH157+AI156-AI153</f>
        <v>204604</v>
      </c>
      <c r="AJ157" s="79">
        <f t="shared" si="107"/>
        <v>204604</v>
      </c>
      <c r="AK157" s="77">
        <f>AE157+AK156-AK153</f>
        <v>204604</v>
      </c>
      <c r="AL157" s="80">
        <f>T157+AL156-AL153</f>
        <v>204604</v>
      </c>
      <c r="AN157" s="46">
        <f t="shared" si="86"/>
        <v>0</v>
      </c>
      <c r="AO157" s="46">
        <f t="shared" si="89"/>
        <v>0</v>
      </c>
    </row>
    <row r="158" spans="1:41" s="45" customFormat="1" ht="16.5" customHeight="1" thickBot="1" x14ac:dyDescent="0.35">
      <c r="A158" s="67"/>
      <c r="B158" s="1" t="s">
        <v>9</v>
      </c>
      <c r="C158" s="77"/>
      <c r="D158" s="77"/>
      <c r="E158" s="82" t="e">
        <f>E157/(SUM(F153+H153+#REF!+G153)/20)*1000</f>
        <v>#REF!</v>
      </c>
      <c r="F158" s="82" t="e">
        <f>F157/(SUM(G153+#REF!+J153+H153)/20)*1000</f>
        <v>#REF!</v>
      </c>
      <c r="G158" s="82" t="e">
        <f>G157/(SUM(H153+K153+J153+#REF!)/20)*1000</f>
        <v>#REF!</v>
      </c>
      <c r="H158" s="82" t="e">
        <f>H157/(SUM(#REF!+J153+K153+L153)/20)*1000</f>
        <v>#REF!</v>
      </c>
      <c r="I158" s="83"/>
      <c r="J158" s="82">
        <f>J157/(SUM(K153+L153+M153+O153)/20)*1000</f>
        <v>0</v>
      </c>
      <c r="K158" s="82">
        <f>K157/(SUM(L153+M153+O153+P153)/20)*1000</f>
        <v>117.37629163395148</v>
      </c>
      <c r="L158" s="82">
        <f>L157/(SUM(M153+O153+P153+Q153)/20)*1000</f>
        <v>3032.3814140455684</v>
      </c>
      <c r="M158" s="82">
        <f>M157/(SUM(O153+P153+Q153+R153)/20)*1000</f>
        <v>15023.075187344868</v>
      </c>
      <c r="N158" s="83"/>
      <c r="O158" s="82">
        <f>O157/(SUM(P153+Q153+R153+S153)/20)*1000</f>
        <v>11217.87115684743</v>
      </c>
      <c r="P158" s="82" t="e">
        <f>P157/(SUM(Q153+R153+#REF!+S153)/20)*1000</f>
        <v>#REF!</v>
      </c>
      <c r="Q158" s="82" t="e">
        <f>Q157/(SUM(R153+S153+#REF!+#REF!)/20)*1000</f>
        <v>#REF!</v>
      </c>
      <c r="R158" s="82" t="e">
        <f>R157/(SUM(S153+#REF!+#REF!+#REF!)/20)*1000</f>
        <v>#REF!</v>
      </c>
      <c r="S158" s="82" t="e">
        <f>S157/(SUM(#REF!+#REF!+#REF!+#REF!)/20)*1000</f>
        <v>#REF!</v>
      </c>
      <c r="T158" s="83"/>
      <c r="U158" s="84"/>
      <c r="V158" s="82" t="e">
        <f>V157/(SUM(W153+Y153+#REF!+X153)/20)*1000</f>
        <v>#REF!</v>
      </c>
      <c r="W158" s="82" t="e">
        <f>W157/(SUM(X153+#REF!+AA153+Y153)/20)*1000</f>
        <v>#REF!</v>
      </c>
      <c r="X158" s="82" t="e">
        <f>X157/(SUM(Y153+AB153+AA153+#REF!)/20)*1000</f>
        <v>#REF!</v>
      </c>
      <c r="Y158" s="82" t="e">
        <f>Y157/(SUM(#REF!+AA153+AB153+AC153)/20)*1000</f>
        <v>#REF!</v>
      </c>
      <c r="Z158" s="83"/>
      <c r="AA158" s="82">
        <f>AA157/(SUM(AB153+AC153+AD153+AF153)/20)*1000</f>
        <v>62510.722943992034</v>
      </c>
      <c r="AB158" s="82">
        <f>AB157/(SUM(AC153+AD153+AF153+AG153)/20)*1000</f>
        <v>94935.834155972363</v>
      </c>
      <c r="AC158" s="82">
        <f>AC157/(SUM(AD153+AF153+AG153+AH153)/20)*1000</f>
        <v>5331361.8677042807</v>
      </c>
      <c r="AD158" s="82">
        <f>AD157/(SUM(AF153+AG153+AH153+AI153)/20)*1000</f>
        <v>5376125.654450261</v>
      </c>
      <c r="AE158" s="83"/>
      <c r="AF158" s="82">
        <f>AF157/(SUM(AG153+AH153+AI153+AJ153)/20)*1000</f>
        <v>7366642.7289048471</v>
      </c>
      <c r="AG158" s="82" t="e">
        <f>AG157/(SUM(AH153+AI153+#REF!+AJ153)/20)*1000</f>
        <v>#REF!</v>
      </c>
      <c r="AH158" s="82" t="e">
        <f>AH157/(SUM(AI153+AJ153+#REF!+#REF!)/20)*1000</f>
        <v>#REF!</v>
      </c>
      <c r="AI158" s="82" t="e">
        <f>AI157/(SUM(AJ153+#REF!+#REF!+#REF!)/20)*1000</f>
        <v>#REF!</v>
      </c>
      <c r="AJ158" s="82" t="e">
        <f>AJ157/(SUM(#REF!+#REF!+#REF!+#REF!)/20)*1000</f>
        <v>#REF!</v>
      </c>
      <c r="AK158" s="83"/>
      <c r="AL158" s="84"/>
      <c r="AN158" s="46">
        <f t="shared" si="86"/>
        <v>0</v>
      </c>
      <c r="AO158" s="46">
        <f t="shared" si="89"/>
        <v>0</v>
      </c>
    </row>
    <row r="159" spans="1:41" s="45" customFormat="1" ht="16" thickBot="1" x14ac:dyDescent="0.35">
      <c r="A159" s="156" t="s">
        <v>20</v>
      </c>
      <c r="B159" s="1" t="s">
        <v>5</v>
      </c>
      <c r="C159" s="77"/>
      <c r="D159" s="77"/>
      <c r="E159" s="78"/>
      <c r="F159" s="78">
        <v>1400</v>
      </c>
      <c r="G159" s="78">
        <v>2000</v>
      </c>
      <c r="H159" s="78">
        <v>1000</v>
      </c>
      <c r="I159" s="77">
        <f>SUM(E159:H159)</f>
        <v>4400</v>
      </c>
      <c r="J159" s="78"/>
      <c r="K159" s="79">
        <v>-641</v>
      </c>
      <c r="L159" s="78">
        <v>350</v>
      </c>
      <c r="M159" s="79">
        <v>500</v>
      </c>
      <c r="N159" s="77">
        <f>SUM(J159:M159)</f>
        <v>209</v>
      </c>
      <c r="O159" s="79">
        <v>176</v>
      </c>
      <c r="P159" s="78">
        <v>297</v>
      </c>
      <c r="Q159" s="78">
        <v>297</v>
      </c>
      <c r="R159" s="78">
        <v>297</v>
      </c>
      <c r="S159" s="78">
        <v>257</v>
      </c>
      <c r="T159" s="77">
        <f>SUM(O159:S159)</f>
        <v>1324</v>
      </c>
      <c r="U159" s="80">
        <f>T159+N159+I159+D163</f>
        <v>9086</v>
      </c>
      <c r="V159" s="78">
        <v>224</v>
      </c>
      <c r="W159" s="78">
        <v>194</v>
      </c>
      <c r="X159" s="78">
        <v>194</v>
      </c>
      <c r="Y159" s="78">
        <v>247</v>
      </c>
      <c r="Z159" s="77">
        <f>SUM(V159:Y159)</f>
        <v>859</v>
      </c>
      <c r="AA159" s="78">
        <v>14</v>
      </c>
      <c r="AB159" s="79">
        <v>20</v>
      </c>
      <c r="AC159" s="78">
        <v>20</v>
      </c>
      <c r="AD159" s="79">
        <v>24</v>
      </c>
      <c r="AE159" s="77">
        <f>SUM(AA159:AD159)</f>
        <v>78</v>
      </c>
      <c r="AF159" s="79">
        <v>0</v>
      </c>
      <c r="AG159" s="78">
        <v>0</v>
      </c>
      <c r="AH159" s="78">
        <v>0</v>
      </c>
      <c r="AI159" s="78">
        <v>0</v>
      </c>
      <c r="AJ159" s="78">
        <v>0</v>
      </c>
      <c r="AK159" s="77">
        <f>SUM(AF159:AJ159)</f>
        <v>0</v>
      </c>
      <c r="AL159" s="80">
        <f>AK159+AE159+Z159</f>
        <v>937</v>
      </c>
      <c r="AM159" s="45">
        <v>32</v>
      </c>
      <c r="AN159" s="46">
        <f t="shared" si="86"/>
        <v>290752</v>
      </c>
      <c r="AO159" s="46">
        <f t="shared" si="89"/>
        <v>29984</v>
      </c>
    </row>
    <row r="160" spans="1:41" s="45" customFormat="1" ht="16" thickBot="1" x14ac:dyDescent="0.35">
      <c r="A160" s="156"/>
      <c r="B160" s="1" t="s">
        <v>6</v>
      </c>
      <c r="C160" s="77"/>
      <c r="D160" s="77"/>
      <c r="E160" s="78"/>
      <c r="F160" s="79">
        <v>1400</v>
      </c>
      <c r="G160" s="79">
        <v>2000</v>
      </c>
      <c r="H160" s="78">
        <v>1000</v>
      </c>
      <c r="I160" s="77"/>
      <c r="J160" s="79"/>
      <c r="K160" s="79">
        <v>1200</v>
      </c>
      <c r="L160" s="79">
        <v>0</v>
      </c>
      <c r="M160" s="79">
        <v>2100</v>
      </c>
      <c r="N160" s="77"/>
      <c r="O160" s="79">
        <v>0</v>
      </c>
      <c r="P160" s="78">
        <v>0</v>
      </c>
      <c r="Q160" s="79">
        <v>0</v>
      </c>
      <c r="R160" s="79">
        <v>700</v>
      </c>
      <c r="S160" s="79">
        <v>0</v>
      </c>
      <c r="T160" s="77"/>
      <c r="U160" s="80"/>
      <c r="V160" s="78">
        <v>0</v>
      </c>
      <c r="W160" s="79">
        <v>0</v>
      </c>
      <c r="X160" s="79">
        <v>0</v>
      </c>
      <c r="Y160" s="78">
        <v>0</v>
      </c>
      <c r="Z160" s="77"/>
      <c r="AA160" s="79">
        <v>0</v>
      </c>
      <c r="AB160" s="79">
        <v>0</v>
      </c>
      <c r="AC160" s="79">
        <v>0</v>
      </c>
      <c r="AD160" s="79">
        <v>0</v>
      </c>
      <c r="AE160" s="77"/>
      <c r="AF160" s="79">
        <v>0</v>
      </c>
      <c r="AG160" s="78">
        <v>0</v>
      </c>
      <c r="AH160" s="79">
        <v>0</v>
      </c>
      <c r="AI160" s="79">
        <v>0</v>
      </c>
      <c r="AJ160" s="79">
        <v>0</v>
      </c>
      <c r="AK160" s="77"/>
      <c r="AL160" s="80"/>
      <c r="AN160" s="46">
        <f t="shared" si="86"/>
        <v>0</v>
      </c>
      <c r="AO160" s="46">
        <f t="shared" si="89"/>
        <v>0</v>
      </c>
    </row>
    <row r="161" spans="1:41" s="45" customFormat="1" ht="16" thickBot="1" x14ac:dyDescent="0.35">
      <c r="A161" s="156"/>
      <c r="B161" s="1" t="s">
        <v>10</v>
      </c>
      <c r="C161" s="77">
        <v>0</v>
      </c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80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80"/>
      <c r="AN161" s="46">
        <f t="shared" si="86"/>
        <v>0</v>
      </c>
      <c r="AO161" s="46">
        <f t="shared" si="89"/>
        <v>0</v>
      </c>
    </row>
    <row r="162" spans="1:41" s="45" customFormat="1" ht="16" thickBot="1" x14ac:dyDescent="0.35">
      <c r="A162" s="156"/>
      <c r="B162" s="1" t="s">
        <v>7</v>
      </c>
      <c r="C162" s="77"/>
      <c r="D162" s="77"/>
      <c r="E162" s="79">
        <f>E161+E160</f>
        <v>0</v>
      </c>
      <c r="F162" s="79">
        <f>F161+F160</f>
        <v>1400</v>
      </c>
      <c r="G162" s="79">
        <f t="shared" ref="G162" si="108">G161+G160</f>
        <v>2000</v>
      </c>
      <c r="H162" s="79">
        <f>H161+H160</f>
        <v>1000</v>
      </c>
      <c r="I162" s="77">
        <f>SUM(E162:H162)</f>
        <v>4400</v>
      </c>
      <c r="J162" s="79">
        <f>J161+J160</f>
        <v>0</v>
      </c>
      <c r="K162" s="79">
        <f>K161+K160</f>
        <v>1200</v>
      </c>
      <c r="L162" s="79">
        <f>L161+L160</f>
        <v>0</v>
      </c>
      <c r="M162" s="79">
        <f>M161+M160</f>
        <v>2100</v>
      </c>
      <c r="N162" s="77">
        <f>SUM(J162:M162)</f>
        <v>3300</v>
      </c>
      <c r="O162" s="79">
        <f>O161+O160</f>
        <v>0</v>
      </c>
      <c r="P162" s="79">
        <f>P161+P160</f>
        <v>0</v>
      </c>
      <c r="Q162" s="79">
        <f>Q161+Q160</f>
        <v>0</v>
      </c>
      <c r="R162" s="79">
        <f>R161+R160</f>
        <v>700</v>
      </c>
      <c r="S162" s="79">
        <f>S161+S160</f>
        <v>0</v>
      </c>
      <c r="T162" s="77">
        <f>SUM(O162:S162)</f>
        <v>700</v>
      </c>
      <c r="U162" s="80">
        <f>T162+N162+I162+D163</f>
        <v>11553</v>
      </c>
      <c r="V162" s="79">
        <f>V161+V160</f>
        <v>0</v>
      </c>
      <c r="W162" s="79">
        <f>W161+W160</f>
        <v>0</v>
      </c>
      <c r="X162" s="79">
        <f t="shared" ref="X162" si="109">X161+X160</f>
        <v>0</v>
      </c>
      <c r="Y162" s="79">
        <f>Y161+Y160</f>
        <v>0</v>
      </c>
      <c r="Z162" s="77">
        <f>SUM(V162:Y162)</f>
        <v>0</v>
      </c>
      <c r="AA162" s="79">
        <f>AA161+AA160</f>
        <v>0</v>
      </c>
      <c r="AB162" s="79">
        <f>AB161+AB160</f>
        <v>0</v>
      </c>
      <c r="AC162" s="79">
        <f>AC161+AC160</f>
        <v>0</v>
      </c>
      <c r="AD162" s="79">
        <f>AD161+AD160</f>
        <v>0</v>
      </c>
      <c r="AE162" s="77">
        <f>SUM(AA162:AD162)</f>
        <v>0</v>
      </c>
      <c r="AF162" s="79">
        <f>AF161+AF160</f>
        <v>0</v>
      </c>
      <c r="AG162" s="79">
        <f>AG161+AG160</f>
        <v>0</v>
      </c>
      <c r="AH162" s="79">
        <f>AH161+AH160</f>
        <v>0</v>
      </c>
      <c r="AI162" s="79">
        <f>AI161+AI160</f>
        <v>0</v>
      </c>
      <c r="AJ162" s="79">
        <f>AJ161+AJ160</f>
        <v>0</v>
      </c>
      <c r="AK162" s="77">
        <f>SUM(AF162:AJ162)</f>
        <v>0</v>
      </c>
      <c r="AL162" s="80">
        <f>AK162+AE162+Z162</f>
        <v>0</v>
      </c>
      <c r="AN162" s="46">
        <f t="shared" si="86"/>
        <v>0</v>
      </c>
      <c r="AO162" s="46">
        <f t="shared" si="89"/>
        <v>0</v>
      </c>
    </row>
    <row r="163" spans="1:41" s="45" customFormat="1" ht="16" thickBot="1" x14ac:dyDescent="0.35">
      <c r="A163" s="156"/>
      <c r="B163" s="1" t="s">
        <v>8</v>
      </c>
      <c r="C163" s="81">
        <v>2385</v>
      </c>
      <c r="D163" s="120">
        <v>3153</v>
      </c>
      <c r="E163" s="79">
        <f>E162-E159</f>
        <v>0</v>
      </c>
      <c r="F163" s="79">
        <f>E163+F162-F159</f>
        <v>0</v>
      </c>
      <c r="G163" s="79">
        <f>F163+G162-G159</f>
        <v>0</v>
      </c>
      <c r="H163" s="79">
        <f>F163+H162-H159</f>
        <v>0</v>
      </c>
      <c r="I163" s="77">
        <f>I162-I159</f>
        <v>0</v>
      </c>
      <c r="J163" s="79">
        <f>I163+J162-J159</f>
        <v>0</v>
      </c>
      <c r="K163" s="79">
        <f>J163+K162-K159</f>
        <v>1841</v>
      </c>
      <c r="L163" s="79">
        <f>K163+L162-L159</f>
        <v>1491</v>
      </c>
      <c r="M163" s="79">
        <f>L163+M162-M159</f>
        <v>3091</v>
      </c>
      <c r="N163" s="77">
        <f>I163+N162-N159</f>
        <v>3091</v>
      </c>
      <c r="O163" s="79">
        <f>N163+O162-O159</f>
        <v>2915</v>
      </c>
      <c r="P163" s="79">
        <f>O163+P162-P159</f>
        <v>2618</v>
      </c>
      <c r="Q163" s="79">
        <f>P163+Q162-Q159</f>
        <v>2321</v>
      </c>
      <c r="R163" s="79">
        <f t="shared" ref="R163:S163" si="110">Q163+R162-R159</f>
        <v>2724</v>
      </c>
      <c r="S163" s="79">
        <f t="shared" si="110"/>
        <v>2467</v>
      </c>
      <c r="T163" s="77">
        <f>N163+T162-T159</f>
        <v>2467</v>
      </c>
      <c r="U163" s="80">
        <f>U162-U159</f>
        <v>2467</v>
      </c>
      <c r="V163" s="79">
        <f>U163+V162-V159</f>
        <v>2243</v>
      </c>
      <c r="W163" s="79">
        <f>V163+W162-W159</f>
        <v>2049</v>
      </c>
      <c r="X163" s="79">
        <f>W163+X162-X159</f>
        <v>1855</v>
      </c>
      <c r="Y163" s="79">
        <f>W163+Y162-Y159</f>
        <v>1802</v>
      </c>
      <c r="Z163" s="77">
        <f>T163+Z162-Z159</f>
        <v>1608</v>
      </c>
      <c r="AA163" s="79">
        <f>Z163+AA162-AA159</f>
        <v>1594</v>
      </c>
      <c r="AB163" s="79">
        <f>AA163+AB162-AB159</f>
        <v>1574</v>
      </c>
      <c r="AC163" s="79">
        <f>AB163+AC162-AC159</f>
        <v>1554</v>
      </c>
      <c r="AD163" s="79">
        <f>AC163+AD162-AD159</f>
        <v>1530</v>
      </c>
      <c r="AE163" s="77">
        <f>Z163+AE162-AE159</f>
        <v>1530</v>
      </c>
      <c r="AF163" s="79">
        <f>AE163+AF162-AF159</f>
        <v>1530</v>
      </c>
      <c r="AG163" s="79">
        <f>AF163+AG162-AG159</f>
        <v>1530</v>
      </c>
      <c r="AH163" s="79">
        <f>AG163+AH162-AH159</f>
        <v>1530</v>
      </c>
      <c r="AI163" s="79">
        <f t="shared" ref="AI163:AJ163" si="111">AH163+AI162-AI159</f>
        <v>1530</v>
      </c>
      <c r="AJ163" s="79">
        <f t="shared" si="111"/>
        <v>1530</v>
      </c>
      <c r="AK163" s="77">
        <f>AE163+AK162-AK159</f>
        <v>1530</v>
      </c>
      <c r="AL163" s="80">
        <f>T163+AL162-AL159</f>
        <v>1530</v>
      </c>
      <c r="AN163" s="46">
        <f t="shared" si="86"/>
        <v>0</v>
      </c>
      <c r="AO163" s="46">
        <f t="shared" si="89"/>
        <v>0</v>
      </c>
    </row>
    <row r="164" spans="1:41" s="45" customFormat="1" ht="16" thickBot="1" x14ac:dyDescent="0.35">
      <c r="A164" s="67"/>
      <c r="B164" s="1" t="s">
        <v>9</v>
      </c>
      <c r="C164" s="77"/>
      <c r="D164" s="77"/>
      <c r="E164" s="82" t="e">
        <f>E163/(SUM(F159+H159+#REF!+G159)/20)*1000</f>
        <v>#REF!</v>
      </c>
      <c r="F164" s="82" t="e">
        <f>F163/(SUM(G159+#REF!+J159+H159)/20)*1000</f>
        <v>#REF!</v>
      </c>
      <c r="G164" s="82" t="e">
        <f>G163/(SUM(H159+K159+J159+#REF!)/20)*1000</f>
        <v>#REF!</v>
      </c>
      <c r="H164" s="82" t="e">
        <f>H163/(SUM(#REF!+J159+K159+L159)/20)*1000</f>
        <v>#REF!</v>
      </c>
      <c r="I164" s="83"/>
      <c r="J164" s="82">
        <f>J163/(SUM(K159+L159+M159+O159)/20)*1000</f>
        <v>0</v>
      </c>
      <c r="K164" s="82">
        <f>K163/(SUM(L159+M159+O159+P159)/20)*1000</f>
        <v>27830.687830687828</v>
      </c>
      <c r="L164" s="82">
        <f>L163/(SUM(M159+O159+P159+Q159)/20)*1000</f>
        <v>23480.314960629923</v>
      </c>
      <c r="M164" s="82">
        <f>M163/(SUM(O159+P159+Q159+R159)/20)*1000</f>
        <v>57938.14432989691</v>
      </c>
      <c r="N164" s="83"/>
      <c r="O164" s="82">
        <f>O163/(SUM(P159+Q159+R159+S159)/20)*1000</f>
        <v>50783.972125435539</v>
      </c>
      <c r="P164" s="82" t="e">
        <f>P163/(SUM(Q159+R159+#REF!+S159)/20)*1000</f>
        <v>#REF!</v>
      </c>
      <c r="Q164" s="82" t="e">
        <f>Q163/(SUM(R159+S159+#REF!+#REF!)/20)*1000</f>
        <v>#REF!</v>
      </c>
      <c r="R164" s="82" t="e">
        <f>R163/(SUM(S159+#REF!+#REF!+#REF!)/20)*1000</f>
        <v>#REF!</v>
      </c>
      <c r="S164" s="82" t="e">
        <f>S163/(SUM(#REF!+#REF!+#REF!+#REF!)/20)*1000</f>
        <v>#REF!</v>
      </c>
      <c r="T164" s="83"/>
      <c r="U164" s="84"/>
      <c r="V164" s="82" t="e">
        <f>V163/(SUM(W159+Y159+#REF!+X159)/20)*1000</f>
        <v>#REF!</v>
      </c>
      <c r="W164" s="82" t="e">
        <f>W163/(SUM(X159+#REF!+AA159+Y159)/20)*1000</f>
        <v>#REF!</v>
      </c>
      <c r="X164" s="82" t="e">
        <f>X163/(SUM(Y159+AB159+AA159+#REF!)/20)*1000</f>
        <v>#REF!</v>
      </c>
      <c r="Y164" s="82" t="e">
        <f>Y163/(SUM(#REF!+AA159+AB159+AC159)/20)*1000</f>
        <v>#REF!</v>
      </c>
      <c r="Z164" s="83"/>
      <c r="AA164" s="82">
        <f>AA163/(SUM(AB159+AC159+AD159+AF159)/20)*1000</f>
        <v>498125</v>
      </c>
      <c r="AB164" s="82">
        <f>AB163/(SUM(AC159+AD159+AF159+AG159)/20)*1000</f>
        <v>715454.54545454541</v>
      </c>
      <c r="AC164" s="82">
        <f>AC163/(SUM(AD159+AF159+AG159+AH159)/20)*1000</f>
        <v>1295000</v>
      </c>
      <c r="AD164" s="82" t="e">
        <f>AD163/(SUM(AF159+AG159+AH159+AI159)/20)*1000</f>
        <v>#DIV/0!</v>
      </c>
      <c r="AE164" s="83"/>
      <c r="AF164" s="82" t="e">
        <f>AF163/(SUM(AG159+AH159+AI159+AJ159)/20)*1000</f>
        <v>#DIV/0!</v>
      </c>
      <c r="AG164" s="82" t="e">
        <f>AG163/(SUM(AH159+AI159+#REF!+AJ159)/20)*1000</f>
        <v>#REF!</v>
      </c>
      <c r="AH164" s="82" t="e">
        <f>AH163/(SUM(AI159+AJ159+#REF!+#REF!)/20)*1000</f>
        <v>#REF!</v>
      </c>
      <c r="AI164" s="82" t="e">
        <f>AI163/(SUM(AJ159+#REF!+#REF!+#REF!)/20)*1000</f>
        <v>#REF!</v>
      </c>
      <c r="AJ164" s="82" t="e">
        <f>AJ163/(SUM(#REF!+#REF!+#REF!+#REF!)/20)*1000</f>
        <v>#REF!</v>
      </c>
      <c r="AK164" s="83"/>
      <c r="AL164" s="84"/>
      <c r="AN164" s="46">
        <f t="shared" si="86"/>
        <v>0</v>
      </c>
      <c r="AO164" s="46">
        <f t="shared" si="89"/>
        <v>0</v>
      </c>
    </row>
    <row r="165" spans="1:41" s="45" customFormat="1" ht="16" thickBot="1" x14ac:dyDescent="0.35">
      <c r="A165" s="156" t="s">
        <v>22</v>
      </c>
      <c r="B165" s="1" t="s">
        <v>5</v>
      </c>
      <c r="C165" s="77"/>
      <c r="D165" s="77"/>
      <c r="E165" s="78"/>
      <c r="F165" s="78"/>
      <c r="G165" s="78">
        <v>6000</v>
      </c>
      <c r="H165" s="78">
        <v>10000</v>
      </c>
      <c r="I165" s="77">
        <f>SUM(E165:H165)</f>
        <v>16000</v>
      </c>
      <c r="J165" s="78"/>
      <c r="K165" s="79">
        <v>-11786</v>
      </c>
      <c r="L165" s="78">
        <v>366</v>
      </c>
      <c r="M165" s="79">
        <v>374</v>
      </c>
      <c r="N165" s="77">
        <f>SUM(J165:M165)</f>
        <v>-11046</v>
      </c>
      <c r="O165" s="79">
        <v>99</v>
      </c>
      <c r="P165" s="78">
        <v>175</v>
      </c>
      <c r="Q165" s="78">
        <v>176</v>
      </c>
      <c r="R165" s="78">
        <v>176</v>
      </c>
      <c r="S165" s="78">
        <v>151</v>
      </c>
      <c r="T165" s="77">
        <f>SUM(O165:S165)</f>
        <v>777</v>
      </c>
      <c r="U165" s="80">
        <f>T165+N165+I165+D169</f>
        <v>18943</v>
      </c>
      <c r="V165" s="78">
        <v>118</v>
      </c>
      <c r="W165" s="78">
        <v>103</v>
      </c>
      <c r="X165" s="78">
        <v>103</v>
      </c>
      <c r="Y165" s="78">
        <v>131</v>
      </c>
      <c r="Z165" s="77">
        <f>SUM(V165:Y165)</f>
        <v>455</v>
      </c>
      <c r="AA165" s="78">
        <v>47</v>
      </c>
      <c r="AB165" s="79">
        <v>65</v>
      </c>
      <c r="AC165" s="78">
        <v>65</v>
      </c>
      <c r="AD165" s="79">
        <v>83</v>
      </c>
      <c r="AE165" s="77">
        <f>SUM(AA165:AD165)</f>
        <v>260</v>
      </c>
      <c r="AF165" s="79">
        <v>0</v>
      </c>
      <c r="AG165" s="78">
        <v>0</v>
      </c>
      <c r="AH165" s="78">
        <v>0</v>
      </c>
      <c r="AI165" s="78">
        <v>0</v>
      </c>
      <c r="AJ165" s="78">
        <v>0</v>
      </c>
      <c r="AK165" s="77">
        <f>SUM(AF165:AJ165)</f>
        <v>0</v>
      </c>
      <c r="AL165" s="80">
        <f>AK165+AE165+Z165</f>
        <v>715</v>
      </c>
      <c r="AM165" s="45">
        <v>64</v>
      </c>
      <c r="AN165" s="46">
        <f t="shared" si="86"/>
        <v>1212352</v>
      </c>
      <c r="AO165" s="46">
        <f t="shared" si="89"/>
        <v>45760</v>
      </c>
    </row>
    <row r="166" spans="1:41" s="45" customFormat="1" ht="16" thickBot="1" x14ac:dyDescent="0.35">
      <c r="A166" s="156"/>
      <c r="B166" s="1" t="s">
        <v>6</v>
      </c>
      <c r="C166" s="77"/>
      <c r="D166" s="77"/>
      <c r="E166" s="78"/>
      <c r="F166" s="79"/>
      <c r="G166" s="79">
        <v>6000</v>
      </c>
      <c r="H166" s="78">
        <v>10000</v>
      </c>
      <c r="I166" s="77"/>
      <c r="J166" s="79"/>
      <c r="K166" s="79">
        <v>0</v>
      </c>
      <c r="L166" s="78">
        <v>0</v>
      </c>
      <c r="M166" s="79">
        <v>2000</v>
      </c>
      <c r="N166" s="77"/>
      <c r="O166" s="79">
        <v>0</v>
      </c>
      <c r="P166" s="78">
        <v>0</v>
      </c>
      <c r="Q166" s="79">
        <v>0</v>
      </c>
      <c r="R166" s="79">
        <v>0</v>
      </c>
      <c r="S166" s="79">
        <v>0</v>
      </c>
      <c r="T166" s="77"/>
      <c r="U166" s="80"/>
      <c r="V166" s="78">
        <v>0</v>
      </c>
      <c r="W166" s="79">
        <v>0</v>
      </c>
      <c r="X166" s="79">
        <v>0</v>
      </c>
      <c r="Y166" s="78">
        <v>0</v>
      </c>
      <c r="Z166" s="77"/>
      <c r="AA166" s="79">
        <v>0</v>
      </c>
      <c r="AB166" s="79">
        <v>0</v>
      </c>
      <c r="AC166" s="78">
        <v>0</v>
      </c>
      <c r="AD166" s="79">
        <v>0</v>
      </c>
      <c r="AE166" s="77"/>
      <c r="AF166" s="79">
        <v>0</v>
      </c>
      <c r="AG166" s="78">
        <v>0</v>
      </c>
      <c r="AH166" s="79">
        <v>0</v>
      </c>
      <c r="AI166" s="79">
        <v>0</v>
      </c>
      <c r="AJ166" s="79">
        <v>0</v>
      </c>
      <c r="AK166" s="77"/>
      <c r="AL166" s="80"/>
      <c r="AN166" s="46">
        <f t="shared" si="86"/>
        <v>0</v>
      </c>
      <c r="AO166" s="46">
        <f t="shared" si="89"/>
        <v>0</v>
      </c>
    </row>
    <row r="167" spans="1:41" s="45" customFormat="1" ht="16" thickBot="1" x14ac:dyDescent="0.35">
      <c r="A167" s="156"/>
      <c r="B167" s="1" t="s">
        <v>10</v>
      </c>
      <c r="C167" s="77">
        <v>0</v>
      </c>
      <c r="D167" s="77"/>
      <c r="E167" s="77"/>
      <c r="F167" s="77"/>
      <c r="G167" s="79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80"/>
      <c r="V167" s="77"/>
      <c r="W167" s="77"/>
      <c r="X167" s="79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80"/>
      <c r="AN167" s="46">
        <f t="shared" si="86"/>
        <v>0</v>
      </c>
      <c r="AO167" s="46">
        <f t="shared" si="89"/>
        <v>0</v>
      </c>
    </row>
    <row r="168" spans="1:41" s="45" customFormat="1" ht="16" thickBot="1" x14ac:dyDescent="0.35">
      <c r="A168" s="156"/>
      <c r="B168" s="1" t="s">
        <v>7</v>
      </c>
      <c r="C168" s="77"/>
      <c r="D168" s="77"/>
      <c r="E168" s="79">
        <f>E167+E166</f>
        <v>0</v>
      </c>
      <c r="F168" s="79">
        <f>F167+F166</f>
        <v>0</v>
      </c>
      <c r="G168" s="79">
        <f t="shared" ref="G168" si="112">G167+G166</f>
        <v>6000</v>
      </c>
      <c r="H168" s="79">
        <f>H167+H166</f>
        <v>10000</v>
      </c>
      <c r="I168" s="77">
        <f>SUM(E168:H168)</f>
        <v>16000</v>
      </c>
      <c r="J168" s="79">
        <f>J167+J166</f>
        <v>0</v>
      </c>
      <c r="K168" s="79">
        <f>K167+K166</f>
        <v>0</v>
      </c>
      <c r="L168" s="79">
        <f>L167+L166</f>
        <v>0</v>
      </c>
      <c r="M168" s="79">
        <f>M167+M166</f>
        <v>2000</v>
      </c>
      <c r="N168" s="77">
        <f>SUM(J168:M168)</f>
        <v>2000</v>
      </c>
      <c r="O168" s="79">
        <f>O167+O166</f>
        <v>0</v>
      </c>
      <c r="P168" s="79">
        <f>P167+P166</f>
        <v>0</v>
      </c>
      <c r="Q168" s="79">
        <f>Q167+Q166</f>
        <v>0</v>
      </c>
      <c r="R168" s="79">
        <f>R167+R166</f>
        <v>0</v>
      </c>
      <c r="S168" s="79">
        <f>S167+S166</f>
        <v>0</v>
      </c>
      <c r="T168" s="77">
        <f>SUM(O168:S168)</f>
        <v>0</v>
      </c>
      <c r="U168" s="80">
        <f>T168+N168+I168+D169</f>
        <v>31212</v>
      </c>
      <c r="V168" s="79">
        <f>V167+V166</f>
        <v>0</v>
      </c>
      <c r="W168" s="79">
        <f>W167+W166</f>
        <v>0</v>
      </c>
      <c r="X168" s="79">
        <f t="shared" ref="X168" si="113">X167+X166</f>
        <v>0</v>
      </c>
      <c r="Y168" s="79">
        <f>Y167+Y166</f>
        <v>0</v>
      </c>
      <c r="Z168" s="77">
        <f>SUM(V168:Y168)</f>
        <v>0</v>
      </c>
      <c r="AA168" s="79">
        <f>AA167+AA166</f>
        <v>0</v>
      </c>
      <c r="AB168" s="79">
        <f>AB167+AB166</f>
        <v>0</v>
      </c>
      <c r="AC168" s="79">
        <f>AC167+AC166</f>
        <v>0</v>
      </c>
      <c r="AD168" s="79">
        <f>AD167+AD166</f>
        <v>0</v>
      </c>
      <c r="AE168" s="77">
        <f>SUM(AA168:AD168)</f>
        <v>0</v>
      </c>
      <c r="AF168" s="79">
        <f>AF167+AF166</f>
        <v>0</v>
      </c>
      <c r="AG168" s="79">
        <f>AG167+AG166</f>
        <v>0</v>
      </c>
      <c r="AH168" s="79">
        <f>AH167+AH166</f>
        <v>0</v>
      </c>
      <c r="AI168" s="79">
        <f>AI167+AI166</f>
        <v>0</v>
      </c>
      <c r="AJ168" s="79">
        <f>AJ167+AJ166</f>
        <v>0</v>
      </c>
      <c r="AK168" s="77">
        <f>SUM(AF168:AJ168)</f>
        <v>0</v>
      </c>
      <c r="AL168" s="80">
        <f>AK168+AE168+Z168</f>
        <v>0</v>
      </c>
      <c r="AN168" s="46">
        <f t="shared" si="86"/>
        <v>0</v>
      </c>
      <c r="AO168" s="46">
        <f t="shared" si="89"/>
        <v>0</v>
      </c>
    </row>
    <row r="169" spans="1:41" s="45" customFormat="1" ht="16" thickBot="1" x14ac:dyDescent="0.35">
      <c r="A169" s="156"/>
      <c r="B169" s="1" t="s">
        <v>8</v>
      </c>
      <c r="C169" s="81">
        <v>16167</v>
      </c>
      <c r="D169" s="120">
        <v>13212</v>
      </c>
      <c r="E169" s="79">
        <f>E168-E165</f>
        <v>0</v>
      </c>
      <c r="F169" s="79">
        <f>E169+F168-F165</f>
        <v>0</v>
      </c>
      <c r="G169" s="79">
        <f>F169+G168-G165</f>
        <v>0</v>
      </c>
      <c r="H169" s="79">
        <f>F169+H168-H165</f>
        <v>0</v>
      </c>
      <c r="I169" s="77">
        <f>I168-I165</f>
        <v>0</v>
      </c>
      <c r="J169" s="79">
        <f>I169+J168-J165</f>
        <v>0</v>
      </c>
      <c r="K169" s="79">
        <f>J169+K168-K165</f>
        <v>11786</v>
      </c>
      <c r="L169" s="79">
        <f>K169+L168-L165</f>
        <v>11420</v>
      </c>
      <c r="M169" s="79">
        <f>L169+M168-M165</f>
        <v>13046</v>
      </c>
      <c r="N169" s="77">
        <f>I169+N168-N165</f>
        <v>13046</v>
      </c>
      <c r="O169" s="79">
        <f>N169+O168-O165</f>
        <v>12947</v>
      </c>
      <c r="P169" s="79">
        <f>O169+P168-P165</f>
        <v>12772</v>
      </c>
      <c r="Q169" s="79">
        <f>P169+Q168-Q165</f>
        <v>12596</v>
      </c>
      <c r="R169" s="79">
        <f t="shared" ref="R169:S169" si="114">Q169+R168-R165</f>
        <v>12420</v>
      </c>
      <c r="S169" s="79">
        <f t="shared" si="114"/>
        <v>12269</v>
      </c>
      <c r="T169" s="77">
        <f>N169+T168-T165</f>
        <v>12269</v>
      </c>
      <c r="U169" s="80">
        <f>U168-U165</f>
        <v>12269</v>
      </c>
      <c r="V169" s="79">
        <f>U169+V168-V165</f>
        <v>12151</v>
      </c>
      <c r="W169" s="79">
        <f>V169+W168-W165</f>
        <v>12048</v>
      </c>
      <c r="X169" s="79">
        <f>W169+X168-X165</f>
        <v>11945</v>
      </c>
      <c r="Y169" s="79">
        <f>W169+Y168-Y165</f>
        <v>11917</v>
      </c>
      <c r="Z169" s="77">
        <f>T169+Z168-Z165</f>
        <v>11814</v>
      </c>
      <c r="AA169" s="79">
        <f>Z169+AA168-AA165</f>
        <v>11767</v>
      </c>
      <c r="AB169" s="79">
        <f>AA169+AB168-AB165</f>
        <v>11702</v>
      </c>
      <c r="AC169" s="79">
        <f>AB169+AC168-AC165</f>
        <v>11637</v>
      </c>
      <c r="AD169" s="79">
        <f>AC169+AD168-AD165</f>
        <v>11554</v>
      </c>
      <c r="AE169" s="77">
        <f>Z169+AE168-AE165</f>
        <v>11554</v>
      </c>
      <c r="AF169" s="79">
        <f>AE169+AF168-AF165</f>
        <v>11554</v>
      </c>
      <c r="AG169" s="79">
        <f>AF169+AG168-AG165</f>
        <v>11554</v>
      </c>
      <c r="AH169" s="79">
        <f>AG169+AH168-AH165</f>
        <v>11554</v>
      </c>
      <c r="AI169" s="79">
        <f t="shared" ref="AI169:AJ169" si="115">AH169+AI168-AI165</f>
        <v>11554</v>
      </c>
      <c r="AJ169" s="79">
        <f t="shared" si="115"/>
        <v>11554</v>
      </c>
      <c r="AK169" s="77">
        <f>AE169+AK168-AK165</f>
        <v>11554</v>
      </c>
      <c r="AL169" s="80">
        <f>T169+AL168-AL165</f>
        <v>11554</v>
      </c>
      <c r="AN169" s="46">
        <f t="shared" si="86"/>
        <v>0</v>
      </c>
      <c r="AO169" s="46">
        <f t="shared" si="89"/>
        <v>0</v>
      </c>
    </row>
    <row r="170" spans="1:41" s="45" customFormat="1" ht="16" thickBot="1" x14ac:dyDescent="0.35">
      <c r="A170" s="67"/>
      <c r="B170" s="1" t="s">
        <v>9</v>
      </c>
      <c r="C170" s="77"/>
      <c r="D170" s="77"/>
      <c r="E170" s="82" t="e">
        <f>E169/(SUM(F165+H165+#REF!+G165)/20)*1000</f>
        <v>#REF!</v>
      </c>
      <c r="F170" s="82" t="e">
        <f>F169/(SUM(G165+#REF!+J165+H165)/20)*1000</f>
        <v>#REF!</v>
      </c>
      <c r="G170" s="82" t="e">
        <f>G169/(SUM(H165+K165+J165+#REF!)/20)*1000</f>
        <v>#REF!</v>
      </c>
      <c r="H170" s="82" t="e">
        <f>H169/(SUM(#REF!+J165+K165+L165)/20)*1000</f>
        <v>#REF!</v>
      </c>
      <c r="I170" s="83"/>
      <c r="J170" s="82">
        <f>J169/(SUM(K165+L165+M165+O165)/20)*1000</f>
        <v>0</v>
      </c>
      <c r="K170" s="82">
        <f>K169/(SUM(L165+M165+O165+P165)/20)*1000</f>
        <v>232465.48323471399</v>
      </c>
      <c r="L170" s="82">
        <f>L169/(SUM(M165+O165+P165+Q165)/20)*1000</f>
        <v>277184.46601941745</v>
      </c>
      <c r="M170" s="82">
        <f>M169/(SUM(O165+P165+Q165+R165)/20)*1000</f>
        <v>416805.11182108626</v>
      </c>
      <c r="N170" s="83"/>
      <c r="O170" s="82">
        <f>O169/(SUM(P165+Q165+R165+S165)/20)*1000</f>
        <v>381917.40412979352</v>
      </c>
      <c r="P170" s="82" t="e">
        <f>P169/(SUM(Q165+R165+#REF!+S165)/20)*1000</f>
        <v>#REF!</v>
      </c>
      <c r="Q170" s="82" t="e">
        <f>Q169/(SUM(R165+S165+#REF!+#REF!)/20)*1000</f>
        <v>#REF!</v>
      </c>
      <c r="R170" s="82" t="e">
        <f>R169/(SUM(S165+#REF!+#REF!+#REF!)/20)*1000</f>
        <v>#REF!</v>
      </c>
      <c r="S170" s="82" t="e">
        <f>S169/(SUM(#REF!+#REF!+#REF!+#REF!)/20)*1000</f>
        <v>#REF!</v>
      </c>
      <c r="T170" s="83"/>
      <c r="U170" s="84"/>
      <c r="V170" s="82" t="e">
        <f>V169/(SUM(W165+Y165+#REF!+X165)/20)*1000</f>
        <v>#REF!</v>
      </c>
      <c r="W170" s="82" t="e">
        <f>W169/(SUM(X165+#REF!+AA165+Y165)/20)*1000</f>
        <v>#REF!</v>
      </c>
      <c r="X170" s="82" t="e">
        <f>X169/(SUM(Y165+AB165+AA165+#REF!)/20)*1000</f>
        <v>#REF!</v>
      </c>
      <c r="Y170" s="82" t="e">
        <f>Y169/(SUM(#REF!+AA165+AB165+AC165)/20)*1000</f>
        <v>#REF!</v>
      </c>
      <c r="Z170" s="83"/>
      <c r="AA170" s="82">
        <f>AA169/(SUM(AB165+AC165+AD165+AF165)/20)*1000</f>
        <v>1104882.629107981</v>
      </c>
      <c r="AB170" s="82">
        <f>AB169/(SUM(AC165+AD165+AF165+AG165)/20)*1000</f>
        <v>1581351.3513513512</v>
      </c>
      <c r="AC170" s="82">
        <f>AC169/(SUM(AD165+AF165+AG165+AH165)/20)*1000</f>
        <v>2804096.3855421683</v>
      </c>
      <c r="AD170" s="82" t="e">
        <f>AD169/(SUM(AF165+AG165+AH165+AI165)/20)*1000</f>
        <v>#DIV/0!</v>
      </c>
      <c r="AE170" s="83"/>
      <c r="AF170" s="82" t="e">
        <f>AF169/(SUM(AG165+AH165+AI165+AJ165)/20)*1000</f>
        <v>#DIV/0!</v>
      </c>
      <c r="AG170" s="82" t="e">
        <f>AG169/(SUM(AH165+AI165+#REF!+AJ165)/20)*1000</f>
        <v>#REF!</v>
      </c>
      <c r="AH170" s="82" t="e">
        <f>AH169/(SUM(AI165+AJ165+#REF!+#REF!)/20)*1000</f>
        <v>#REF!</v>
      </c>
      <c r="AI170" s="82" t="e">
        <f>AI169/(SUM(AJ165+#REF!+#REF!+#REF!)/20)*1000</f>
        <v>#REF!</v>
      </c>
      <c r="AJ170" s="82" t="e">
        <f>AJ169/(SUM(#REF!+#REF!+#REF!+#REF!)/20)*1000</f>
        <v>#REF!</v>
      </c>
      <c r="AK170" s="83"/>
      <c r="AL170" s="84"/>
      <c r="AN170" s="46">
        <f t="shared" si="86"/>
        <v>0</v>
      </c>
      <c r="AO170" s="46">
        <f t="shared" si="89"/>
        <v>0</v>
      </c>
    </row>
    <row r="171" spans="1:41" s="45" customFormat="1" ht="16" thickBot="1" x14ac:dyDescent="0.35">
      <c r="A171" s="156" t="s">
        <v>58</v>
      </c>
      <c r="B171" s="1" t="s">
        <v>5</v>
      </c>
      <c r="C171" s="77"/>
      <c r="D171" s="77"/>
      <c r="E171" s="78"/>
      <c r="F171" s="78"/>
      <c r="G171" s="78">
        <v>3000</v>
      </c>
      <c r="H171" s="78">
        <v>4000</v>
      </c>
      <c r="I171" s="77">
        <f>SUM(E171:H171)</f>
        <v>7000</v>
      </c>
      <c r="J171" s="78"/>
      <c r="K171" s="79">
        <v>24642</v>
      </c>
      <c r="L171" s="78">
        <v>3157</v>
      </c>
      <c r="M171" s="79">
        <v>6385</v>
      </c>
      <c r="N171" s="77">
        <f>SUM(J171:M171)</f>
        <v>34184</v>
      </c>
      <c r="O171" s="79">
        <v>1411</v>
      </c>
      <c r="P171" s="79">
        <v>2481</v>
      </c>
      <c r="Q171" s="78">
        <v>2483</v>
      </c>
      <c r="R171" s="78">
        <v>2483</v>
      </c>
      <c r="S171" s="78">
        <v>2095</v>
      </c>
      <c r="T171" s="77">
        <f>SUM(O171:S171)</f>
        <v>10953</v>
      </c>
      <c r="U171" s="80">
        <f>T171+N171+I171+D175</f>
        <v>68974</v>
      </c>
      <c r="V171" s="78">
        <v>1530</v>
      </c>
      <c r="W171" s="78">
        <v>1338</v>
      </c>
      <c r="X171" s="78">
        <v>1338</v>
      </c>
      <c r="Y171" s="78">
        <v>1720</v>
      </c>
      <c r="Z171" s="77">
        <f>SUM(V171:Y171)</f>
        <v>5926</v>
      </c>
      <c r="AA171" s="78">
        <v>255</v>
      </c>
      <c r="AB171" s="79">
        <v>355</v>
      </c>
      <c r="AC171" s="78">
        <v>355</v>
      </c>
      <c r="AD171" s="79">
        <v>457</v>
      </c>
      <c r="AE171" s="77">
        <f>SUM(AA171:AD171)</f>
        <v>1422</v>
      </c>
      <c r="AF171" s="79">
        <v>0</v>
      </c>
      <c r="AG171" s="79">
        <v>0</v>
      </c>
      <c r="AH171" s="78">
        <v>0</v>
      </c>
      <c r="AI171" s="78">
        <v>0</v>
      </c>
      <c r="AJ171" s="78">
        <v>0</v>
      </c>
      <c r="AK171" s="77">
        <f>SUM(AF171:AJ171)</f>
        <v>0</v>
      </c>
      <c r="AL171" s="80">
        <f>AK171+AE171+Z171</f>
        <v>7348</v>
      </c>
      <c r="AM171" s="45">
        <v>64</v>
      </c>
      <c r="AN171" s="46">
        <f t="shared" si="86"/>
        <v>4414336</v>
      </c>
      <c r="AO171" s="46">
        <f t="shared" si="89"/>
        <v>470272</v>
      </c>
    </row>
    <row r="172" spans="1:41" s="45" customFormat="1" ht="16" thickBot="1" x14ac:dyDescent="0.35">
      <c r="A172" s="156"/>
      <c r="B172" s="1" t="s">
        <v>6</v>
      </c>
      <c r="C172" s="77"/>
      <c r="D172" s="77"/>
      <c r="E172" s="79"/>
      <c r="F172" s="79"/>
      <c r="G172" s="79">
        <v>3000</v>
      </c>
      <c r="H172" s="78">
        <v>4000</v>
      </c>
      <c r="I172" s="77"/>
      <c r="J172" s="79"/>
      <c r="K172" s="79">
        <v>0</v>
      </c>
      <c r="L172" s="79">
        <v>0</v>
      </c>
      <c r="M172" s="79">
        <v>40000</v>
      </c>
      <c r="N172" s="77"/>
      <c r="O172" s="79">
        <v>0</v>
      </c>
      <c r="P172" s="79">
        <v>0</v>
      </c>
      <c r="Q172" s="79">
        <v>0</v>
      </c>
      <c r="R172" s="79">
        <v>6000</v>
      </c>
      <c r="S172" s="79">
        <v>5000</v>
      </c>
      <c r="T172" s="77"/>
      <c r="U172" s="80"/>
      <c r="V172" s="79">
        <v>0</v>
      </c>
      <c r="W172" s="79">
        <v>0</v>
      </c>
      <c r="X172" s="79">
        <v>2000</v>
      </c>
      <c r="Y172" s="78">
        <v>0</v>
      </c>
      <c r="Z172" s="77"/>
      <c r="AA172" s="79">
        <v>0</v>
      </c>
      <c r="AB172" s="79">
        <v>0</v>
      </c>
      <c r="AC172" s="79">
        <v>0</v>
      </c>
      <c r="AD172" s="79">
        <v>0</v>
      </c>
      <c r="AE172" s="77"/>
      <c r="AF172" s="79">
        <v>0</v>
      </c>
      <c r="AG172" s="79">
        <v>0</v>
      </c>
      <c r="AH172" s="79">
        <v>0</v>
      </c>
      <c r="AI172" s="79">
        <v>0</v>
      </c>
      <c r="AJ172" s="79">
        <v>0</v>
      </c>
      <c r="AK172" s="77"/>
      <c r="AL172" s="80"/>
      <c r="AN172" s="46">
        <f t="shared" si="86"/>
        <v>0</v>
      </c>
      <c r="AO172" s="46">
        <f t="shared" si="89"/>
        <v>0</v>
      </c>
    </row>
    <row r="173" spans="1:41" s="45" customFormat="1" ht="16" thickBot="1" x14ac:dyDescent="0.35">
      <c r="A173" s="156"/>
      <c r="B173" s="1" t="s">
        <v>10</v>
      </c>
      <c r="C173" s="77">
        <v>0</v>
      </c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80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80"/>
      <c r="AN173" s="46">
        <f t="shared" si="86"/>
        <v>0</v>
      </c>
      <c r="AO173" s="46">
        <f t="shared" si="89"/>
        <v>0</v>
      </c>
    </row>
    <row r="174" spans="1:41" s="45" customFormat="1" ht="16" thickBot="1" x14ac:dyDescent="0.35">
      <c r="A174" s="156"/>
      <c r="B174" s="1" t="s">
        <v>7</v>
      </c>
      <c r="C174" s="77"/>
      <c r="D174" s="77"/>
      <c r="E174" s="79">
        <f>E173+E172</f>
        <v>0</v>
      </c>
      <c r="F174" s="79">
        <f>F173+F172</f>
        <v>0</v>
      </c>
      <c r="G174" s="79">
        <f t="shared" ref="G174" si="116">G173+G172</f>
        <v>3000</v>
      </c>
      <c r="H174" s="79">
        <f>H173+H172</f>
        <v>4000</v>
      </c>
      <c r="I174" s="77">
        <f>SUM(E174:H174)</f>
        <v>7000</v>
      </c>
      <c r="J174" s="79">
        <f>J173+J172</f>
        <v>0</v>
      </c>
      <c r="K174" s="79">
        <f>K173+K172</f>
        <v>0</v>
      </c>
      <c r="L174" s="79">
        <f>L173+L172</f>
        <v>0</v>
      </c>
      <c r="M174" s="79">
        <f>M173+M172</f>
        <v>40000</v>
      </c>
      <c r="N174" s="77">
        <f>SUM(J174:M174)</f>
        <v>40000</v>
      </c>
      <c r="O174" s="79">
        <f>O173+O172</f>
        <v>0</v>
      </c>
      <c r="P174" s="79">
        <f>P173+P172</f>
        <v>0</v>
      </c>
      <c r="Q174" s="79">
        <f>Q173+Q172</f>
        <v>0</v>
      </c>
      <c r="R174" s="79">
        <f>R173+R172</f>
        <v>6000</v>
      </c>
      <c r="S174" s="79">
        <f>S173+S172</f>
        <v>5000</v>
      </c>
      <c r="T174" s="77">
        <f>SUM(O174:S174)</f>
        <v>11000</v>
      </c>
      <c r="U174" s="80">
        <f>T174+N174+I174+D175</f>
        <v>74837</v>
      </c>
      <c r="V174" s="79">
        <f>V173+V172</f>
        <v>0</v>
      </c>
      <c r="W174" s="79">
        <f>W173+W172</f>
        <v>0</v>
      </c>
      <c r="X174" s="79">
        <f t="shared" ref="X174" si="117">X173+X172</f>
        <v>2000</v>
      </c>
      <c r="Y174" s="79">
        <f>Y173+Y172</f>
        <v>0</v>
      </c>
      <c r="Z174" s="77">
        <f>SUM(V174:Y174)</f>
        <v>2000</v>
      </c>
      <c r="AA174" s="79">
        <f>AA173+AA172</f>
        <v>0</v>
      </c>
      <c r="AB174" s="79">
        <f>AB173+AB172</f>
        <v>0</v>
      </c>
      <c r="AC174" s="79">
        <f>AC173+AC172</f>
        <v>0</v>
      </c>
      <c r="AD174" s="79">
        <f>AD173+AD172</f>
        <v>0</v>
      </c>
      <c r="AE174" s="77">
        <f>SUM(AA174:AD174)</f>
        <v>0</v>
      </c>
      <c r="AF174" s="79">
        <f>AF173+AF172</f>
        <v>0</v>
      </c>
      <c r="AG174" s="79">
        <f>AG173+AG172</f>
        <v>0</v>
      </c>
      <c r="AH174" s="79">
        <f>AH173+AH172</f>
        <v>0</v>
      </c>
      <c r="AI174" s="79">
        <f>AI173+AI172</f>
        <v>0</v>
      </c>
      <c r="AJ174" s="79">
        <f>AJ173+AJ172</f>
        <v>0</v>
      </c>
      <c r="AK174" s="77">
        <f>SUM(AF174:AJ174)</f>
        <v>0</v>
      </c>
      <c r="AL174" s="80">
        <f>AK174+AE174+Z174</f>
        <v>2000</v>
      </c>
      <c r="AN174" s="46">
        <f t="shared" si="86"/>
        <v>0</v>
      </c>
      <c r="AO174" s="46">
        <f t="shared" si="89"/>
        <v>0</v>
      </c>
    </row>
    <row r="175" spans="1:41" s="45" customFormat="1" ht="16" thickBot="1" x14ac:dyDescent="0.35">
      <c r="A175" s="156"/>
      <c r="B175" s="1" t="s">
        <v>8</v>
      </c>
      <c r="C175" s="81">
        <v>1412</v>
      </c>
      <c r="D175" s="120">
        <v>16837</v>
      </c>
      <c r="E175" s="79">
        <f>E174-E171</f>
        <v>0</v>
      </c>
      <c r="F175" s="79">
        <f>E175+F174-F171</f>
        <v>0</v>
      </c>
      <c r="G175" s="79">
        <f>F175+G174-G171</f>
        <v>0</v>
      </c>
      <c r="H175" s="79">
        <f>F175+H174-H171</f>
        <v>0</v>
      </c>
      <c r="I175" s="77">
        <f>I174-I171</f>
        <v>0</v>
      </c>
      <c r="J175" s="79">
        <f>I175+J174-J171</f>
        <v>0</v>
      </c>
      <c r="K175" s="79">
        <f>J175+K174-K171</f>
        <v>-24642</v>
      </c>
      <c r="L175" s="79">
        <f>K175+L174-L171</f>
        <v>-27799</v>
      </c>
      <c r="M175" s="79">
        <f>L175+M174-M171</f>
        <v>5816</v>
      </c>
      <c r="N175" s="77">
        <f>I175+N174-N171</f>
        <v>5816</v>
      </c>
      <c r="O175" s="79">
        <f>N175+O174-O171</f>
        <v>4405</v>
      </c>
      <c r="P175" s="79">
        <f>O175+P174-P171</f>
        <v>1924</v>
      </c>
      <c r="Q175" s="79">
        <f>P175+Q174-Q171</f>
        <v>-559</v>
      </c>
      <c r="R175" s="79">
        <f t="shared" ref="R175:S175" si="118">Q175+R174-R171</f>
        <v>2958</v>
      </c>
      <c r="S175" s="79">
        <f t="shared" si="118"/>
        <v>5863</v>
      </c>
      <c r="T175" s="77">
        <f>N175+T174-T171</f>
        <v>5863</v>
      </c>
      <c r="U175" s="80">
        <f>U174-U171</f>
        <v>5863</v>
      </c>
      <c r="V175" s="79">
        <f>U175+V174-V171</f>
        <v>4333</v>
      </c>
      <c r="W175" s="79">
        <f>V175+W174-W171</f>
        <v>2995</v>
      </c>
      <c r="X175" s="79">
        <f>W175+X174-X171</f>
        <v>3657</v>
      </c>
      <c r="Y175" s="79">
        <f>W175+Y174-Y171</f>
        <v>1275</v>
      </c>
      <c r="Z175" s="77">
        <f>T175+Z174-Z171</f>
        <v>1937</v>
      </c>
      <c r="AA175" s="79">
        <f>Z175+AA174-AA171</f>
        <v>1682</v>
      </c>
      <c r="AB175" s="79">
        <f>AA175+AB174-AB171</f>
        <v>1327</v>
      </c>
      <c r="AC175" s="79">
        <f>AB175+AC174-AC171</f>
        <v>972</v>
      </c>
      <c r="AD175" s="79">
        <f>AC175+AD174-AD171</f>
        <v>515</v>
      </c>
      <c r="AE175" s="77">
        <f>Z175+AE174-AE171</f>
        <v>515</v>
      </c>
      <c r="AF175" s="79">
        <f>AE175+AF174-AF171</f>
        <v>515</v>
      </c>
      <c r="AG175" s="79">
        <f>AF175+AG174-AG171</f>
        <v>515</v>
      </c>
      <c r="AH175" s="79">
        <f>AG175+AH174-AH171</f>
        <v>515</v>
      </c>
      <c r="AI175" s="79">
        <f t="shared" ref="AI175:AJ175" si="119">AH175+AI174-AI171</f>
        <v>515</v>
      </c>
      <c r="AJ175" s="79">
        <f t="shared" si="119"/>
        <v>515</v>
      </c>
      <c r="AK175" s="77">
        <f>AE175+AK174-AK171</f>
        <v>515</v>
      </c>
      <c r="AL175" s="80">
        <f>T175+AL174-AL171</f>
        <v>515</v>
      </c>
      <c r="AN175" s="46">
        <f t="shared" si="86"/>
        <v>0</v>
      </c>
      <c r="AO175" s="46">
        <f t="shared" si="89"/>
        <v>0</v>
      </c>
    </row>
    <row r="176" spans="1:41" s="45" customFormat="1" ht="16" thickBot="1" x14ac:dyDescent="0.35">
      <c r="A176" s="67"/>
      <c r="B176" s="1" t="s">
        <v>9</v>
      </c>
      <c r="C176" s="77"/>
      <c r="D176" s="77"/>
      <c r="E176" s="82" t="e">
        <f>E175/(SUM(F171+H171+#REF!+G171)/20)*1000</f>
        <v>#REF!</v>
      </c>
      <c r="F176" s="82" t="e">
        <f>F175/(SUM(G171+#REF!+J171+H171)/20)*1000</f>
        <v>#REF!</v>
      </c>
      <c r="G176" s="82" t="e">
        <f>G175/(SUM(H171+K171+J171+#REF!)/20)*1000</f>
        <v>#REF!</v>
      </c>
      <c r="H176" s="82" t="e">
        <f>H175/(SUM(#REF!+J171+K171+L171)/20)*1000</f>
        <v>#REF!</v>
      </c>
      <c r="I176" s="83"/>
      <c r="J176" s="82">
        <f>J175/(SUM(K171+L171+M171+O171)/20)*1000</f>
        <v>0</v>
      </c>
      <c r="K176" s="82">
        <f>K175/(SUM(L171+M171+O171+P171)/20)*1000</f>
        <v>-36686.020544886109</v>
      </c>
      <c r="L176" s="82">
        <f>L175/(SUM(M171+O171+P171+Q171)/20)*1000</f>
        <v>-43572.100313479626</v>
      </c>
      <c r="M176" s="82">
        <f>M175/(SUM(O171+P171+Q171+R171)/20)*1000</f>
        <v>13131.632422668774</v>
      </c>
      <c r="N176" s="83"/>
      <c r="O176" s="82">
        <f>O175/(SUM(P171+Q171+R171+S171)/20)*1000</f>
        <v>9232.8652274156357</v>
      </c>
      <c r="P176" s="82" t="e">
        <f>P175/(SUM(Q171+R171+#REF!+S171)/20)*1000</f>
        <v>#REF!</v>
      </c>
      <c r="Q176" s="82" t="e">
        <f>Q175/(SUM(R171+S171+#REF!+#REF!)/20)*1000</f>
        <v>#REF!</v>
      </c>
      <c r="R176" s="82" t="e">
        <f>R175/(SUM(S171+#REF!+#REF!+#REF!)/20)*1000</f>
        <v>#REF!</v>
      </c>
      <c r="S176" s="82" t="e">
        <f>S175/(SUM(#REF!+#REF!+#REF!+#REF!)/20)*1000</f>
        <v>#REF!</v>
      </c>
      <c r="T176" s="83"/>
      <c r="U176" s="84"/>
      <c r="V176" s="82" t="e">
        <f>V175/(SUM(W171+Y171+#REF!+X171)/20)*1000</f>
        <v>#REF!</v>
      </c>
      <c r="W176" s="82" t="e">
        <f>W175/(SUM(X171+#REF!+AA171+Y171)/20)*1000</f>
        <v>#REF!</v>
      </c>
      <c r="X176" s="82" t="e">
        <f>X175/(SUM(Y171+AB171+AA171+#REF!)/20)*1000</f>
        <v>#REF!</v>
      </c>
      <c r="Y176" s="82" t="e">
        <f>Y175/(SUM(#REF!+AA171+AB171+AC171)/20)*1000</f>
        <v>#REF!</v>
      </c>
      <c r="Z176" s="83"/>
      <c r="AA176" s="82">
        <f>AA175/(SUM(AB171+AC171+AD171+AF171)/20)*1000</f>
        <v>28826.049700085689</v>
      </c>
      <c r="AB176" s="82">
        <f>AB175/(SUM(AC171+AD171+AF171+AG171)/20)*1000</f>
        <v>32684.729064039409</v>
      </c>
      <c r="AC176" s="82">
        <f>AC175/(SUM(AD171+AF171+AG171+AH171)/20)*1000</f>
        <v>42538.293216630191</v>
      </c>
      <c r="AD176" s="82" t="e">
        <f>AD175/(SUM(AF171+AG171+AH171+AI171)/20)*1000</f>
        <v>#DIV/0!</v>
      </c>
      <c r="AE176" s="83"/>
      <c r="AF176" s="82" t="e">
        <f>AF175/(SUM(AG171+AH171+AI171+AJ171)/20)*1000</f>
        <v>#DIV/0!</v>
      </c>
      <c r="AG176" s="82" t="e">
        <f>AG175/(SUM(AH171+AI171+#REF!+AJ171)/20)*1000</f>
        <v>#REF!</v>
      </c>
      <c r="AH176" s="82" t="e">
        <f>AH175/(SUM(AI171+AJ171+#REF!+#REF!)/20)*1000</f>
        <v>#REF!</v>
      </c>
      <c r="AI176" s="82" t="e">
        <f>AI175/(SUM(AJ171+#REF!+#REF!+#REF!)/20)*1000</f>
        <v>#REF!</v>
      </c>
      <c r="AJ176" s="82" t="e">
        <f>AJ175/(SUM(#REF!+#REF!+#REF!+#REF!)/20)*1000</f>
        <v>#REF!</v>
      </c>
      <c r="AK176" s="83"/>
      <c r="AL176" s="84"/>
      <c r="AN176" s="46">
        <f t="shared" si="86"/>
        <v>0</v>
      </c>
      <c r="AO176" s="46">
        <f t="shared" si="89"/>
        <v>0</v>
      </c>
    </row>
    <row r="177" spans="1:41" s="45" customFormat="1" ht="16" thickBot="1" x14ac:dyDescent="0.35">
      <c r="A177" s="156" t="s">
        <v>75</v>
      </c>
      <c r="B177" s="1" t="s">
        <v>5</v>
      </c>
      <c r="C177" s="77"/>
      <c r="D177" s="77"/>
      <c r="E177" s="78"/>
      <c r="F177" s="78">
        <v>69250</v>
      </c>
      <c r="G177" s="78">
        <v>17891</v>
      </c>
      <c r="H177" s="78">
        <v>60000</v>
      </c>
      <c r="I177" s="77">
        <f>SUM(E177:H177)</f>
        <v>147141</v>
      </c>
      <c r="J177" s="78">
        <v>25125</v>
      </c>
      <c r="K177" s="79">
        <v>147870</v>
      </c>
      <c r="L177" s="78">
        <v>45955</v>
      </c>
      <c r="M177" s="79">
        <v>64481</v>
      </c>
      <c r="N177" s="77">
        <f>SUM(J177:M177)</f>
        <v>283431</v>
      </c>
      <c r="O177" s="79">
        <v>32243</v>
      </c>
      <c r="P177" s="79">
        <v>55584</v>
      </c>
      <c r="Q177" s="78">
        <v>55617</v>
      </c>
      <c r="R177" s="78">
        <v>55615</v>
      </c>
      <c r="S177" s="78">
        <v>47749</v>
      </c>
      <c r="T177" s="77">
        <f>SUM(O177:S177)</f>
        <v>246808</v>
      </c>
      <c r="U177" s="80">
        <f>T177+N177+I177+D181</f>
        <v>726025</v>
      </c>
      <c r="V177" s="78">
        <v>24911</v>
      </c>
      <c r="W177" s="78">
        <v>23866</v>
      </c>
      <c r="X177" s="78">
        <v>23589</v>
      </c>
      <c r="Y177" s="78">
        <v>29913</v>
      </c>
      <c r="Z177" s="77">
        <f>SUM(V177:Y177)</f>
        <v>102279</v>
      </c>
      <c r="AA177" s="78">
        <v>14597</v>
      </c>
      <c r="AB177" s="79">
        <v>18339</v>
      </c>
      <c r="AC177" s="78">
        <v>18714</v>
      </c>
      <c r="AD177" s="79">
        <v>23775</v>
      </c>
      <c r="AE177" s="77">
        <f>SUM(AA177:AD177)</f>
        <v>75425</v>
      </c>
      <c r="AF177" s="79">
        <v>2347</v>
      </c>
      <c r="AG177" s="79">
        <v>1517</v>
      </c>
      <c r="AH177" s="78">
        <v>1709</v>
      </c>
      <c r="AI177" s="78">
        <v>1710</v>
      </c>
      <c r="AJ177" s="78">
        <v>678</v>
      </c>
      <c r="AK177" s="77">
        <f>SUM(AF177:AJ177)</f>
        <v>7961</v>
      </c>
      <c r="AL177" s="80">
        <f>AK177+AE177+Z177</f>
        <v>185665</v>
      </c>
      <c r="AM177" s="45">
        <v>64</v>
      </c>
      <c r="AN177" s="46">
        <f t="shared" si="86"/>
        <v>46465600</v>
      </c>
      <c r="AO177" s="46">
        <f t="shared" si="89"/>
        <v>11882560</v>
      </c>
    </row>
    <row r="178" spans="1:41" s="45" customFormat="1" ht="16" thickBot="1" x14ac:dyDescent="0.35">
      <c r="A178" s="156"/>
      <c r="B178" s="1" t="s">
        <v>6</v>
      </c>
      <c r="C178" s="77"/>
      <c r="D178" s="77"/>
      <c r="E178" s="79"/>
      <c r="F178" s="79">
        <v>69250</v>
      </c>
      <c r="G178" s="79">
        <v>17891</v>
      </c>
      <c r="H178" s="78">
        <v>60000</v>
      </c>
      <c r="I178" s="77"/>
      <c r="J178" s="79">
        <v>25125</v>
      </c>
      <c r="K178" s="79">
        <v>17987</v>
      </c>
      <c r="L178" s="79">
        <v>100000</v>
      </c>
      <c r="M178" s="79">
        <v>101000</v>
      </c>
      <c r="N178" s="77"/>
      <c r="O178" s="79">
        <v>0</v>
      </c>
      <c r="P178" s="79">
        <v>0</v>
      </c>
      <c r="Q178" s="79">
        <v>50000</v>
      </c>
      <c r="R178" s="79">
        <v>130000</v>
      </c>
      <c r="S178" s="79">
        <v>93000</v>
      </c>
      <c r="T178" s="77"/>
      <c r="U178" s="80"/>
      <c r="V178" s="79">
        <v>30000</v>
      </c>
      <c r="W178" s="79">
        <v>0</v>
      </c>
      <c r="X178" s="79">
        <v>125000</v>
      </c>
      <c r="Y178" s="78">
        <v>0</v>
      </c>
      <c r="Z178" s="77"/>
      <c r="AA178" s="79">
        <v>0</v>
      </c>
      <c r="AB178" s="79">
        <v>0</v>
      </c>
      <c r="AC178" s="79">
        <v>0</v>
      </c>
      <c r="AD178" s="79">
        <v>0</v>
      </c>
      <c r="AE178" s="77"/>
      <c r="AF178" s="79">
        <v>0</v>
      </c>
      <c r="AG178" s="79">
        <v>0</v>
      </c>
      <c r="AH178" s="79">
        <v>0</v>
      </c>
      <c r="AI178" s="79">
        <v>0</v>
      </c>
      <c r="AJ178" s="79">
        <v>0</v>
      </c>
      <c r="AK178" s="77"/>
      <c r="AL178" s="80"/>
      <c r="AN178" s="46">
        <f t="shared" si="86"/>
        <v>0</v>
      </c>
      <c r="AO178" s="46">
        <f t="shared" si="89"/>
        <v>0</v>
      </c>
    </row>
    <row r="179" spans="1:41" s="45" customFormat="1" ht="16" thickBot="1" x14ac:dyDescent="0.35">
      <c r="A179" s="156"/>
      <c r="B179" s="1" t="s">
        <v>10</v>
      </c>
      <c r="C179" s="77">
        <v>45750</v>
      </c>
      <c r="D179" s="77"/>
      <c r="E179" s="77"/>
      <c r="F179" s="77"/>
      <c r="G179" s="77"/>
      <c r="H179" s="77"/>
      <c r="I179" s="77"/>
      <c r="J179" s="77"/>
      <c r="K179" s="77">
        <v>45750</v>
      </c>
      <c r="L179" s="77"/>
      <c r="M179" s="77"/>
      <c r="N179" s="77"/>
      <c r="O179" s="77"/>
      <c r="P179" s="77"/>
      <c r="Q179" s="77"/>
      <c r="R179" s="77"/>
      <c r="S179" s="77"/>
      <c r="T179" s="77"/>
      <c r="U179" s="80"/>
      <c r="V179" s="77"/>
      <c r="W179" s="77"/>
      <c r="X179" s="77"/>
      <c r="Y179" s="77">
        <v>33750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80"/>
      <c r="AN179" s="46">
        <f t="shared" si="86"/>
        <v>0</v>
      </c>
      <c r="AO179" s="46">
        <f t="shared" si="89"/>
        <v>0</v>
      </c>
    </row>
    <row r="180" spans="1:41" s="45" customFormat="1" ht="16" thickBot="1" x14ac:dyDescent="0.35">
      <c r="A180" s="156"/>
      <c r="B180" s="1" t="s">
        <v>7</v>
      </c>
      <c r="C180" s="77"/>
      <c r="D180" s="77"/>
      <c r="E180" s="79">
        <f>E179+E178</f>
        <v>0</v>
      </c>
      <c r="F180" s="79">
        <f>F179+F178</f>
        <v>69250</v>
      </c>
      <c r="G180" s="79">
        <f t="shared" ref="G180" si="120">G179+G178</f>
        <v>17891</v>
      </c>
      <c r="H180" s="79">
        <f>H179+H178</f>
        <v>60000</v>
      </c>
      <c r="I180" s="77">
        <f>SUM(E180:H180)</f>
        <v>147141</v>
      </c>
      <c r="J180" s="79">
        <f>J179+J178</f>
        <v>25125</v>
      </c>
      <c r="K180" s="79">
        <f>K179+K178</f>
        <v>63737</v>
      </c>
      <c r="L180" s="79">
        <f>L179+L178</f>
        <v>100000</v>
      </c>
      <c r="M180" s="79">
        <f>M179+M178</f>
        <v>101000</v>
      </c>
      <c r="N180" s="77">
        <f>SUM(J180:M180)</f>
        <v>289862</v>
      </c>
      <c r="O180" s="79">
        <f>O179+O178</f>
        <v>0</v>
      </c>
      <c r="P180" s="79">
        <f>P179+P178</f>
        <v>0</v>
      </c>
      <c r="Q180" s="79">
        <f>Q179+Q178</f>
        <v>50000</v>
      </c>
      <c r="R180" s="79">
        <f>R179+R178</f>
        <v>130000</v>
      </c>
      <c r="S180" s="79">
        <f>S179+S178</f>
        <v>93000</v>
      </c>
      <c r="T180" s="77">
        <f>SUM(O180:S180)</f>
        <v>273000</v>
      </c>
      <c r="U180" s="80">
        <f>T180+N180+I180+D181</f>
        <v>758648</v>
      </c>
      <c r="V180" s="79">
        <f>V179+V178</f>
        <v>30000</v>
      </c>
      <c r="W180" s="79">
        <f>W179+W178</f>
        <v>0</v>
      </c>
      <c r="X180" s="79">
        <f t="shared" ref="X180" si="121">X179+X178</f>
        <v>125000</v>
      </c>
      <c r="Y180" s="79">
        <f>Y179+Y178</f>
        <v>33750</v>
      </c>
      <c r="Z180" s="77">
        <f>SUM(V180:Y180)</f>
        <v>188750</v>
      </c>
      <c r="AA180" s="79">
        <f>AA179+AA178</f>
        <v>0</v>
      </c>
      <c r="AB180" s="79">
        <f>AB179+AB178</f>
        <v>0</v>
      </c>
      <c r="AC180" s="79">
        <f>AC179+AC178</f>
        <v>0</v>
      </c>
      <c r="AD180" s="79">
        <f>AD179+AD178</f>
        <v>0</v>
      </c>
      <c r="AE180" s="77">
        <f>SUM(AA180:AD180)</f>
        <v>0</v>
      </c>
      <c r="AF180" s="79">
        <f>AF179+AF178</f>
        <v>0</v>
      </c>
      <c r="AG180" s="79">
        <f>AG179+AG178</f>
        <v>0</v>
      </c>
      <c r="AH180" s="79">
        <f>AH179+AH178</f>
        <v>0</v>
      </c>
      <c r="AI180" s="79">
        <f>AI179+AI178</f>
        <v>0</v>
      </c>
      <c r="AJ180" s="79">
        <f>AJ179+AJ178</f>
        <v>0</v>
      </c>
      <c r="AK180" s="77">
        <f>SUM(AF180:AJ180)</f>
        <v>0</v>
      </c>
      <c r="AL180" s="80">
        <f>AK180+AE180+Z180</f>
        <v>188750</v>
      </c>
      <c r="AN180" s="46">
        <f t="shared" si="86"/>
        <v>0</v>
      </c>
      <c r="AO180" s="46">
        <f t="shared" si="89"/>
        <v>0</v>
      </c>
    </row>
    <row r="181" spans="1:41" s="45" customFormat="1" ht="16" thickBot="1" x14ac:dyDescent="0.35">
      <c r="A181" s="156"/>
      <c r="B181" s="1" t="s">
        <v>8</v>
      </c>
      <c r="C181" s="77">
        <v>113101</v>
      </c>
      <c r="D181" s="120">
        <v>48645</v>
      </c>
      <c r="E181" s="79">
        <f>E180-E177</f>
        <v>0</v>
      </c>
      <c r="F181" s="79">
        <f>E181+F180-F177</f>
        <v>0</v>
      </c>
      <c r="G181" s="79">
        <f>F181+G180-G177</f>
        <v>0</v>
      </c>
      <c r="H181" s="79">
        <f>F181+H180-H177</f>
        <v>0</v>
      </c>
      <c r="I181" s="77">
        <f>I180-I177</f>
        <v>0</v>
      </c>
      <c r="J181" s="79">
        <f>I181+J180-J177</f>
        <v>0</v>
      </c>
      <c r="K181" s="79">
        <f>J181+K180-K177</f>
        <v>-84133</v>
      </c>
      <c r="L181" s="79">
        <f>K181+L180-L177</f>
        <v>-30088</v>
      </c>
      <c r="M181" s="79">
        <f>L181+M180-M177</f>
        <v>6431</v>
      </c>
      <c r="N181" s="77">
        <f>I181+N180-N177</f>
        <v>6431</v>
      </c>
      <c r="O181" s="79">
        <f>N181+O180-O177</f>
        <v>-25812</v>
      </c>
      <c r="P181" s="79">
        <f>O181+P180-P177</f>
        <v>-81396</v>
      </c>
      <c r="Q181" s="79">
        <f>P181+Q180-Q177</f>
        <v>-87013</v>
      </c>
      <c r="R181" s="79">
        <f t="shared" ref="R181:S181" si="122">Q181+R180-R177</f>
        <v>-12628</v>
      </c>
      <c r="S181" s="79">
        <f t="shared" si="122"/>
        <v>32623</v>
      </c>
      <c r="T181" s="77">
        <f>N181+T180-T177</f>
        <v>32623</v>
      </c>
      <c r="U181" s="80">
        <f>U180-U177</f>
        <v>32623</v>
      </c>
      <c r="V181" s="79">
        <f>U181+V180-V177</f>
        <v>37712</v>
      </c>
      <c r="W181" s="79">
        <f>V181+W180-W177</f>
        <v>13846</v>
      </c>
      <c r="X181" s="79">
        <f>W181+X180-X177</f>
        <v>115257</v>
      </c>
      <c r="Y181" s="79">
        <f>W181+Y180-Y177</f>
        <v>17683</v>
      </c>
      <c r="Z181" s="77">
        <f>T181+Z180-Z177</f>
        <v>119094</v>
      </c>
      <c r="AA181" s="79">
        <f>Z181+AA180-AA177</f>
        <v>104497</v>
      </c>
      <c r="AB181" s="79">
        <f>AA181+AB180-AB177</f>
        <v>86158</v>
      </c>
      <c r="AC181" s="79">
        <f>AB181+AC180-AC177</f>
        <v>67444</v>
      </c>
      <c r="AD181" s="79">
        <f>AC181+AD180-AD177</f>
        <v>43669</v>
      </c>
      <c r="AE181" s="77">
        <f>Z181+AE180-AE177</f>
        <v>43669</v>
      </c>
      <c r="AF181" s="79">
        <f>AE181+AF180-AF177</f>
        <v>41322</v>
      </c>
      <c r="AG181" s="79">
        <f>AF181+AG180-AG177</f>
        <v>39805</v>
      </c>
      <c r="AH181" s="79">
        <f>AG181+AH180-AH177</f>
        <v>38096</v>
      </c>
      <c r="AI181" s="79">
        <f t="shared" ref="AI181:AJ181" si="123">AH181+AI180-AI177</f>
        <v>36386</v>
      </c>
      <c r="AJ181" s="79">
        <f t="shared" si="123"/>
        <v>35708</v>
      </c>
      <c r="AK181" s="77">
        <f>AE181+AK180-AK177</f>
        <v>35708</v>
      </c>
      <c r="AL181" s="80">
        <f>T181+AL180-AL177</f>
        <v>35708</v>
      </c>
      <c r="AN181" s="46">
        <f t="shared" si="86"/>
        <v>0</v>
      </c>
      <c r="AO181" s="46">
        <f t="shared" si="89"/>
        <v>0</v>
      </c>
    </row>
    <row r="182" spans="1:41" s="45" customFormat="1" ht="16" thickBot="1" x14ac:dyDescent="0.35">
      <c r="A182" s="67"/>
      <c r="B182" s="1" t="s">
        <v>9</v>
      </c>
      <c r="C182" s="77"/>
      <c r="D182" s="77"/>
      <c r="E182" s="82" t="e">
        <f>E181/(SUM(F177+H177+#REF!+G177)/20)*1000</f>
        <v>#REF!</v>
      </c>
      <c r="F182" s="82" t="e">
        <f>F181/(SUM(G177+#REF!+J177+H177)/20)*1000</f>
        <v>#REF!</v>
      </c>
      <c r="G182" s="82" t="e">
        <f>G181/(SUM(H177+K177+J177+#REF!)/20)*1000</f>
        <v>#REF!</v>
      </c>
      <c r="H182" s="82" t="e">
        <f>H181/(SUM(#REF!+J177+K177+L177)/20)*1000</f>
        <v>#REF!</v>
      </c>
      <c r="I182" s="83"/>
      <c r="J182" s="82">
        <f>J181/(SUM(K177+L177+M177+O177)/20)*1000</f>
        <v>0</v>
      </c>
      <c r="K182" s="82">
        <f>K181/(SUM(L177+M177+O177+P177)/20)*1000</f>
        <v>-8487.0096790626594</v>
      </c>
      <c r="L182" s="82">
        <f>L181/(SUM(M177+O177+P177+Q177)/20)*1000</f>
        <v>-2894.1204761332215</v>
      </c>
      <c r="M182" s="82">
        <f>M181/(SUM(O177+P177+Q177+R177)/20)*1000</f>
        <v>646.14008911930637</v>
      </c>
      <c r="N182" s="83"/>
      <c r="O182" s="82">
        <f>O181/(SUM(P177+Q177+R177+S177)/20)*1000</f>
        <v>-2405.9842005918954</v>
      </c>
      <c r="P182" s="82" t="e">
        <f>P181/(SUM(Q177+R177+#REF!+S177)/20)*1000</f>
        <v>#REF!</v>
      </c>
      <c r="Q182" s="82" t="e">
        <f>Q181/(SUM(R177+S177+#REF!+#REF!)/20)*1000</f>
        <v>#REF!</v>
      </c>
      <c r="R182" s="82" t="e">
        <f>R181/(SUM(S177+#REF!+#REF!+#REF!)/20)*1000</f>
        <v>#REF!</v>
      </c>
      <c r="S182" s="82" t="e">
        <f>S181/(SUM(#REF!+#REF!+#REF!+#REF!)/20)*1000</f>
        <v>#REF!</v>
      </c>
      <c r="T182" s="83"/>
      <c r="U182" s="84"/>
      <c r="V182" s="82" t="e">
        <f>V181/(SUM(W177+Y177+#REF!+X177)/20)*1000</f>
        <v>#REF!</v>
      </c>
      <c r="W182" s="82" t="e">
        <f>W181/(SUM(X177+#REF!+AA177+Y177)/20)*1000</f>
        <v>#REF!</v>
      </c>
      <c r="X182" s="82" t="e">
        <f>X181/(SUM(Y177+AB177+AA177+#REF!)/20)*1000</f>
        <v>#REF!</v>
      </c>
      <c r="Y182" s="82" t="e">
        <f>Y181/(SUM(#REF!+AA177+AB177+AC177)/20)*1000</f>
        <v>#REF!</v>
      </c>
      <c r="Z182" s="83"/>
      <c r="AA182" s="82">
        <f>AA181/(SUM(AB177+AC177+AD177+AF177)/20)*1000</f>
        <v>33081.75702413929</v>
      </c>
      <c r="AB182" s="82">
        <f>AB181/(SUM(AC177+AD177+AF177+AG177)/20)*1000</f>
        <v>37174.724397557868</v>
      </c>
      <c r="AC182" s="82">
        <f>AC181/(SUM(AD177+AF177+AG177+AH177)/20)*1000</f>
        <v>45961.564672209352</v>
      </c>
      <c r="AD182" s="82">
        <f>AD181/(SUM(AF177+AG177+AH177+AI177)/20)*1000</f>
        <v>119920.36248798572</v>
      </c>
      <c r="AE182" s="83"/>
      <c r="AF182" s="82">
        <f>AF181/(SUM(AG177+AH177+AI177+AJ177)/20)*1000</f>
        <v>147210.54506590668</v>
      </c>
      <c r="AG182" s="82" t="e">
        <f>AG181/(SUM(AH177+AI177+#REF!+AJ177)/20)*1000</f>
        <v>#REF!</v>
      </c>
      <c r="AH182" s="82" t="e">
        <f>AH181/(SUM(AI177+AJ177+#REF!+#REF!)/20)*1000</f>
        <v>#REF!</v>
      </c>
      <c r="AI182" s="82" t="e">
        <f>AI181/(SUM(AJ177+#REF!+#REF!+#REF!)/20)*1000</f>
        <v>#REF!</v>
      </c>
      <c r="AJ182" s="82" t="e">
        <f>AJ181/(SUM(#REF!+#REF!+#REF!+#REF!)/20)*1000</f>
        <v>#REF!</v>
      </c>
      <c r="AK182" s="83"/>
      <c r="AL182" s="84"/>
      <c r="AN182" s="46">
        <f t="shared" si="86"/>
        <v>0</v>
      </c>
      <c r="AO182" s="46">
        <f t="shared" si="89"/>
        <v>0</v>
      </c>
    </row>
    <row r="183" spans="1:41" s="45" customFormat="1" ht="16" thickBot="1" x14ac:dyDescent="0.35">
      <c r="A183" s="156" t="s">
        <v>24</v>
      </c>
      <c r="B183" s="1" t="s">
        <v>5</v>
      </c>
      <c r="C183" s="77"/>
      <c r="D183" s="77"/>
      <c r="E183" s="79"/>
      <c r="F183" s="78"/>
      <c r="G183" s="78">
        <v>2000</v>
      </c>
      <c r="H183" s="78"/>
      <c r="I183" s="77">
        <f>SUM(E183:H183)</f>
        <v>2000</v>
      </c>
      <c r="J183" s="78"/>
      <c r="K183" s="79">
        <v>-2036</v>
      </c>
      <c r="L183" s="79">
        <v>577</v>
      </c>
      <c r="M183" s="79">
        <v>884</v>
      </c>
      <c r="N183" s="77">
        <f>SUM(J183:M183)</f>
        <v>-575</v>
      </c>
      <c r="O183" s="79">
        <v>80</v>
      </c>
      <c r="P183" s="78">
        <v>140</v>
      </c>
      <c r="Q183" s="78">
        <v>140</v>
      </c>
      <c r="R183" s="78">
        <v>140</v>
      </c>
      <c r="S183" s="78">
        <v>120</v>
      </c>
      <c r="T183" s="77">
        <f>SUM(O183:S183)</f>
        <v>620</v>
      </c>
      <c r="U183" s="80">
        <f>T183+N183+I183+D187</f>
        <v>17560</v>
      </c>
      <c r="V183" s="79">
        <v>180</v>
      </c>
      <c r="W183" s="78">
        <v>156</v>
      </c>
      <c r="X183" s="78">
        <v>156</v>
      </c>
      <c r="Y183" s="78">
        <v>200</v>
      </c>
      <c r="Z183" s="77">
        <f>SUM(V183:Y183)</f>
        <v>692</v>
      </c>
      <c r="AA183" s="78">
        <v>99</v>
      </c>
      <c r="AB183" s="79">
        <v>136</v>
      </c>
      <c r="AC183" s="79">
        <v>136</v>
      </c>
      <c r="AD183" s="79">
        <v>176</v>
      </c>
      <c r="AE183" s="77">
        <f>SUM(AA183:AD183)</f>
        <v>547</v>
      </c>
      <c r="AF183" s="79">
        <v>0</v>
      </c>
      <c r="AG183" s="78">
        <v>0</v>
      </c>
      <c r="AH183" s="78">
        <v>0</v>
      </c>
      <c r="AI183" s="78">
        <v>0</v>
      </c>
      <c r="AJ183" s="78">
        <v>0</v>
      </c>
      <c r="AK183" s="77">
        <f>SUM(AF183:AJ183)</f>
        <v>0</v>
      </c>
      <c r="AL183" s="80">
        <f>AK183+AE183+Z183</f>
        <v>1239</v>
      </c>
      <c r="AM183" s="45">
        <v>128</v>
      </c>
      <c r="AN183" s="46">
        <f t="shared" si="86"/>
        <v>2247680</v>
      </c>
      <c r="AO183" s="46">
        <f t="shared" si="89"/>
        <v>158592</v>
      </c>
    </row>
    <row r="184" spans="1:41" s="45" customFormat="1" ht="16" thickBot="1" x14ac:dyDescent="0.35">
      <c r="A184" s="156"/>
      <c r="B184" s="1" t="s">
        <v>6</v>
      </c>
      <c r="C184" s="77"/>
      <c r="D184" s="77"/>
      <c r="E184" s="79"/>
      <c r="F184" s="78"/>
      <c r="G184" s="79">
        <v>2000</v>
      </c>
      <c r="H184" s="78"/>
      <c r="I184" s="77"/>
      <c r="J184" s="79"/>
      <c r="K184" s="79">
        <v>0</v>
      </c>
      <c r="L184" s="79">
        <v>0</v>
      </c>
      <c r="M184" s="79">
        <v>4000</v>
      </c>
      <c r="N184" s="77"/>
      <c r="O184" s="79">
        <v>0</v>
      </c>
      <c r="P184" s="79">
        <v>0</v>
      </c>
      <c r="Q184" s="79">
        <v>0</v>
      </c>
      <c r="R184" s="79">
        <v>0</v>
      </c>
      <c r="S184" s="79">
        <v>0</v>
      </c>
      <c r="T184" s="77"/>
      <c r="U184" s="80"/>
      <c r="V184" s="79">
        <v>0</v>
      </c>
      <c r="W184" s="78">
        <v>0</v>
      </c>
      <c r="X184" s="79">
        <v>0</v>
      </c>
      <c r="Y184" s="78">
        <v>0</v>
      </c>
      <c r="Z184" s="77"/>
      <c r="AA184" s="79">
        <v>0</v>
      </c>
      <c r="AB184" s="79">
        <v>0</v>
      </c>
      <c r="AC184" s="79">
        <v>0</v>
      </c>
      <c r="AD184" s="79">
        <v>0</v>
      </c>
      <c r="AE184" s="77"/>
      <c r="AF184" s="79">
        <v>0</v>
      </c>
      <c r="AG184" s="79">
        <v>0</v>
      </c>
      <c r="AH184" s="79">
        <v>0</v>
      </c>
      <c r="AI184" s="79">
        <v>0</v>
      </c>
      <c r="AJ184" s="79">
        <v>0</v>
      </c>
      <c r="AK184" s="77"/>
      <c r="AL184" s="80"/>
      <c r="AN184" s="46">
        <f t="shared" si="86"/>
        <v>0</v>
      </c>
      <c r="AO184" s="46">
        <f t="shared" si="89"/>
        <v>0</v>
      </c>
    </row>
    <row r="185" spans="1:41" s="45" customFormat="1" ht="16" thickBot="1" x14ac:dyDescent="0.35">
      <c r="A185" s="156"/>
      <c r="B185" s="1" t="s">
        <v>10</v>
      </c>
      <c r="C185" s="77">
        <v>0</v>
      </c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80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80"/>
      <c r="AN185" s="46">
        <f t="shared" si="86"/>
        <v>0</v>
      </c>
      <c r="AO185" s="46">
        <f t="shared" si="89"/>
        <v>0</v>
      </c>
    </row>
    <row r="186" spans="1:41" s="45" customFormat="1" ht="16" thickBot="1" x14ac:dyDescent="0.35">
      <c r="A186" s="156"/>
      <c r="B186" s="1" t="s">
        <v>7</v>
      </c>
      <c r="C186" s="77"/>
      <c r="D186" s="77"/>
      <c r="E186" s="79">
        <f>E185+E184</f>
        <v>0</v>
      </c>
      <c r="F186" s="79">
        <f>F185+F184</f>
        <v>0</v>
      </c>
      <c r="G186" s="79">
        <f t="shared" ref="G186" si="124">G185+G184</f>
        <v>2000</v>
      </c>
      <c r="H186" s="79">
        <f>H185+H184</f>
        <v>0</v>
      </c>
      <c r="I186" s="77">
        <f>SUM(E186:H186)</f>
        <v>2000</v>
      </c>
      <c r="J186" s="79">
        <f>J185+J184</f>
        <v>0</v>
      </c>
      <c r="K186" s="79">
        <f>K185+K184</f>
        <v>0</v>
      </c>
      <c r="L186" s="79">
        <f>L185+L184</f>
        <v>0</v>
      </c>
      <c r="M186" s="79">
        <f>M185+M184</f>
        <v>4000</v>
      </c>
      <c r="N186" s="77">
        <f>SUM(J186:M186)</f>
        <v>4000</v>
      </c>
      <c r="O186" s="79">
        <f>O185+O184</f>
        <v>0</v>
      </c>
      <c r="P186" s="79">
        <f>P185+P184</f>
        <v>0</v>
      </c>
      <c r="Q186" s="79">
        <f>Q185+Q184</f>
        <v>0</v>
      </c>
      <c r="R186" s="79">
        <f>R185+R184</f>
        <v>0</v>
      </c>
      <c r="S186" s="79">
        <f>S185+S184</f>
        <v>0</v>
      </c>
      <c r="T186" s="77">
        <f>SUM(O186:S186)</f>
        <v>0</v>
      </c>
      <c r="U186" s="80">
        <f>T186+N186+I186+D187</f>
        <v>21515</v>
      </c>
      <c r="V186" s="79">
        <f>V185+V184</f>
        <v>0</v>
      </c>
      <c r="W186" s="79">
        <f>W185+W184</f>
        <v>0</v>
      </c>
      <c r="X186" s="79">
        <f t="shared" ref="X186" si="125">X185+X184</f>
        <v>0</v>
      </c>
      <c r="Y186" s="79">
        <f>Y185+Y184</f>
        <v>0</v>
      </c>
      <c r="Z186" s="77">
        <f>SUM(V186:Y186)</f>
        <v>0</v>
      </c>
      <c r="AA186" s="79">
        <f>AA185+AA184</f>
        <v>0</v>
      </c>
      <c r="AB186" s="79">
        <f>AB185+AB184</f>
        <v>0</v>
      </c>
      <c r="AC186" s="79">
        <f>AC185+AC184</f>
        <v>0</v>
      </c>
      <c r="AD186" s="79">
        <f>AD185+AD184</f>
        <v>0</v>
      </c>
      <c r="AE186" s="77">
        <f>SUM(AA186:AD186)</f>
        <v>0</v>
      </c>
      <c r="AF186" s="79">
        <f>AF185+AF184</f>
        <v>0</v>
      </c>
      <c r="AG186" s="79">
        <f>AG185+AG184</f>
        <v>0</v>
      </c>
      <c r="AH186" s="79">
        <f>AH185+AH184</f>
        <v>0</v>
      </c>
      <c r="AI186" s="79">
        <f>AI185+AI184</f>
        <v>0</v>
      </c>
      <c r="AJ186" s="79">
        <f>AJ185+AJ184</f>
        <v>0</v>
      </c>
      <c r="AK186" s="77">
        <f>SUM(AF186:AJ186)</f>
        <v>0</v>
      </c>
      <c r="AL186" s="80">
        <f>AK186+AE186+Z186</f>
        <v>0</v>
      </c>
      <c r="AN186" s="46">
        <f t="shared" si="86"/>
        <v>0</v>
      </c>
      <c r="AO186" s="46">
        <f t="shared" si="89"/>
        <v>0</v>
      </c>
    </row>
    <row r="187" spans="1:41" s="45" customFormat="1" ht="16" thickBot="1" x14ac:dyDescent="0.35">
      <c r="A187" s="156"/>
      <c r="B187" s="1" t="s">
        <v>8</v>
      </c>
      <c r="C187" s="81">
        <v>5907</v>
      </c>
      <c r="D187" s="120">
        <v>15515</v>
      </c>
      <c r="E187" s="79">
        <f>E186-E183</f>
        <v>0</v>
      </c>
      <c r="F187" s="79">
        <f>E187+F186-F183</f>
        <v>0</v>
      </c>
      <c r="G187" s="79">
        <f>F187+G186-G183</f>
        <v>0</v>
      </c>
      <c r="H187" s="79">
        <f>F187+H186-H183</f>
        <v>0</v>
      </c>
      <c r="I187" s="77">
        <f>I186-I183</f>
        <v>0</v>
      </c>
      <c r="J187" s="79">
        <f>I187+J186-J183</f>
        <v>0</v>
      </c>
      <c r="K187" s="79">
        <f>J187+K186-K183</f>
        <v>2036</v>
      </c>
      <c r="L187" s="79">
        <f>K187+L186-L183</f>
        <v>1459</v>
      </c>
      <c r="M187" s="79">
        <f>L187+M186-M183</f>
        <v>4575</v>
      </c>
      <c r="N187" s="77">
        <f>I187+N186-N183</f>
        <v>4575</v>
      </c>
      <c r="O187" s="79">
        <f>N187+O186-O183</f>
        <v>4495</v>
      </c>
      <c r="P187" s="79">
        <f>O187+P186-P183</f>
        <v>4355</v>
      </c>
      <c r="Q187" s="79">
        <f>P187+Q186-Q183</f>
        <v>4215</v>
      </c>
      <c r="R187" s="79">
        <f t="shared" ref="R187:S187" si="126">Q187+R186-R183</f>
        <v>4075</v>
      </c>
      <c r="S187" s="79">
        <f t="shared" si="126"/>
        <v>3955</v>
      </c>
      <c r="T187" s="77">
        <f>N187+T186-T183</f>
        <v>3955</v>
      </c>
      <c r="U187" s="80">
        <f>U186-U183</f>
        <v>3955</v>
      </c>
      <c r="V187" s="79">
        <f>U187+V186-V183</f>
        <v>3775</v>
      </c>
      <c r="W187" s="79">
        <f>V187+W186-W183</f>
        <v>3619</v>
      </c>
      <c r="X187" s="79">
        <f>W187+X186-X183</f>
        <v>3463</v>
      </c>
      <c r="Y187" s="79">
        <f>W187+Y186-Y183</f>
        <v>3419</v>
      </c>
      <c r="Z187" s="77">
        <f>T187+Z186-Z183</f>
        <v>3263</v>
      </c>
      <c r="AA187" s="79">
        <f>Z187+AA186-AA183</f>
        <v>3164</v>
      </c>
      <c r="AB187" s="79">
        <f>AA187+AB186-AB183</f>
        <v>3028</v>
      </c>
      <c r="AC187" s="79">
        <f>AB187+AC186-AC183</f>
        <v>2892</v>
      </c>
      <c r="AD187" s="79">
        <f>AC187+AD186-AD183</f>
        <v>2716</v>
      </c>
      <c r="AE187" s="77">
        <f>Z187+AE186-AE183</f>
        <v>2716</v>
      </c>
      <c r="AF187" s="79">
        <f>AE187+AF186-AF183</f>
        <v>2716</v>
      </c>
      <c r="AG187" s="79">
        <f>AF187+AG186-AG183</f>
        <v>2716</v>
      </c>
      <c r="AH187" s="79">
        <f>AG187+AH186-AH183</f>
        <v>2716</v>
      </c>
      <c r="AI187" s="79">
        <f t="shared" ref="AI187:AJ187" si="127">AH187+AI186-AI183</f>
        <v>2716</v>
      </c>
      <c r="AJ187" s="79">
        <f t="shared" si="127"/>
        <v>2716</v>
      </c>
      <c r="AK187" s="77">
        <f>AE187+AK186-AK183</f>
        <v>2716</v>
      </c>
      <c r="AL187" s="80">
        <f>T187+AL186-AL183</f>
        <v>2716</v>
      </c>
      <c r="AN187" s="46">
        <f t="shared" si="86"/>
        <v>0</v>
      </c>
      <c r="AO187" s="46">
        <f t="shared" si="89"/>
        <v>0</v>
      </c>
    </row>
    <row r="188" spans="1:41" s="45" customFormat="1" ht="16" thickBot="1" x14ac:dyDescent="0.35">
      <c r="A188" s="67"/>
      <c r="B188" s="1" t="s">
        <v>9</v>
      </c>
      <c r="C188" s="77"/>
      <c r="D188" s="77"/>
      <c r="E188" s="82" t="e">
        <f>E187/(SUM(F183+H183+#REF!+G183)/20)*1000</f>
        <v>#REF!</v>
      </c>
      <c r="F188" s="82" t="e">
        <f>F187/(SUM(G183+#REF!+J183+H183)/20)*1000</f>
        <v>#REF!</v>
      </c>
      <c r="G188" s="82" t="e">
        <f>G187/(SUM(H183+K183+J183+#REF!)/20)*1000</f>
        <v>#REF!</v>
      </c>
      <c r="H188" s="82" t="e">
        <f>H187/(SUM(#REF!+J183+K183+L183)/20)*1000</f>
        <v>#REF!</v>
      </c>
      <c r="I188" s="83"/>
      <c r="J188" s="82">
        <f>J187/(SUM(K183+L183+M183+O183)/20)*1000</f>
        <v>0</v>
      </c>
      <c r="K188" s="82">
        <f>K187/(SUM(L183+M183+O183+P183)/20)*1000</f>
        <v>24223.676383105296</v>
      </c>
      <c r="L188" s="82">
        <f>L187/(SUM(M183+O183+P183+Q183)/20)*1000</f>
        <v>23456.591639871382</v>
      </c>
      <c r="M188" s="82">
        <f>M187/(SUM(O183+P183+Q183+R183)/20)*1000</f>
        <v>183000</v>
      </c>
      <c r="N188" s="83"/>
      <c r="O188" s="82">
        <f>O187/(SUM(P183+Q183+R183+S183)/20)*1000</f>
        <v>166481.48148148149</v>
      </c>
      <c r="P188" s="82" t="e">
        <f>P187/(SUM(Q183+R183+#REF!+S183)/20)*1000</f>
        <v>#REF!</v>
      </c>
      <c r="Q188" s="82" t="e">
        <f>Q187/(SUM(R183+S183+#REF!+#REF!)/20)*1000</f>
        <v>#REF!</v>
      </c>
      <c r="R188" s="82" t="e">
        <f>R187/(SUM(S183+#REF!+#REF!+#REF!)/20)*1000</f>
        <v>#REF!</v>
      </c>
      <c r="S188" s="82" t="e">
        <f>S187/(SUM(#REF!+#REF!+#REF!+#REF!)/20)*1000</f>
        <v>#REF!</v>
      </c>
      <c r="T188" s="83"/>
      <c r="U188" s="84"/>
      <c r="V188" s="82" t="e">
        <f>V187/(SUM(W183+Y183+#REF!+X183)/20)*1000</f>
        <v>#REF!</v>
      </c>
      <c r="W188" s="82" t="e">
        <f>W187/(SUM(X183+#REF!+AA183+Y183)/20)*1000</f>
        <v>#REF!</v>
      </c>
      <c r="X188" s="82" t="e">
        <f>X187/(SUM(Y183+AB183+AA183+#REF!)/20)*1000</f>
        <v>#REF!</v>
      </c>
      <c r="Y188" s="82" t="e">
        <f>Y187/(SUM(#REF!+AA183+AB183+AC183)/20)*1000</f>
        <v>#REF!</v>
      </c>
      <c r="Z188" s="83"/>
      <c r="AA188" s="82">
        <f>AA187/(SUM(AB183+AC183+AD183+AF183)/20)*1000</f>
        <v>141250</v>
      </c>
      <c r="AB188" s="82">
        <f>AB187/(SUM(AC183+AD183+AF183+AG183)/20)*1000</f>
        <v>194102.56410256412</v>
      </c>
      <c r="AC188" s="82">
        <f>AC187/(SUM(AD183+AF183+AG183+AH183)/20)*1000</f>
        <v>328636.36363636365</v>
      </c>
      <c r="AD188" s="82" t="e">
        <f>AD187/(SUM(AF183+AG183+AH183+AI183)/20)*1000</f>
        <v>#DIV/0!</v>
      </c>
      <c r="AE188" s="83"/>
      <c r="AF188" s="82" t="e">
        <f>AF187/(SUM(AG183+AH183+AI183+AJ183)/20)*1000</f>
        <v>#DIV/0!</v>
      </c>
      <c r="AG188" s="82" t="e">
        <f>AG187/(SUM(AH183+AI183+#REF!+AJ183)/20)*1000</f>
        <v>#REF!</v>
      </c>
      <c r="AH188" s="82" t="e">
        <f>AH187/(SUM(AI183+AJ183+#REF!+#REF!)/20)*1000</f>
        <v>#REF!</v>
      </c>
      <c r="AI188" s="82" t="e">
        <f>AI187/(SUM(AJ183+#REF!+#REF!+#REF!)/20)*1000</f>
        <v>#REF!</v>
      </c>
      <c r="AJ188" s="82" t="e">
        <f>AJ187/(SUM(#REF!+#REF!+#REF!+#REF!)/20)*1000</f>
        <v>#REF!</v>
      </c>
      <c r="AK188" s="83"/>
      <c r="AL188" s="84"/>
      <c r="AN188" s="46">
        <f t="shared" si="86"/>
        <v>0</v>
      </c>
      <c r="AO188" s="46">
        <f t="shared" si="89"/>
        <v>0</v>
      </c>
    </row>
    <row r="189" spans="1:41" s="45" customFormat="1" ht="16" thickBot="1" x14ac:dyDescent="0.35">
      <c r="A189" s="156" t="s">
        <v>59</v>
      </c>
      <c r="B189" s="1" t="s">
        <v>5</v>
      </c>
      <c r="C189" s="77"/>
      <c r="D189" s="77"/>
      <c r="E189" s="79"/>
      <c r="F189" s="78"/>
      <c r="G189" s="78"/>
      <c r="H189" s="78"/>
      <c r="I189" s="77">
        <f>SUM(E189:H189)</f>
        <v>0</v>
      </c>
      <c r="J189" s="78"/>
      <c r="K189" s="79">
        <v>-7272</v>
      </c>
      <c r="L189" s="78">
        <v>2141</v>
      </c>
      <c r="M189" s="79">
        <v>5582</v>
      </c>
      <c r="N189" s="77">
        <f>SUM(J189:M189)</f>
        <v>451</v>
      </c>
      <c r="O189" s="79">
        <v>2025</v>
      </c>
      <c r="P189" s="78">
        <v>3071</v>
      </c>
      <c r="Q189" s="78">
        <v>2303</v>
      </c>
      <c r="R189" s="78">
        <v>2319</v>
      </c>
      <c r="S189" s="78">
        <v>1995</v>
      </c>
      <c r="T189" s="77">
        <f>SUM(O189:S189)</f>
        <v>11713</v>
      </c>
      <c r="U189" s="80">
        <f>T189+N189+I189+D193</f>
        <v>69840</v>
      </c>
      <c r="V189" s="79">
        <v>664</v>
      </c>
      <c r="W189" s="78">
        <v>585</v>
      </c>
      <c r="X189" s="78">
        <v>584</v>
      </c>
      <c r="Y189" s="78">
        <v>751</v>
      </c>
      <c r="Z189" s="77">
        <f>SUM(V189:Y189)</f>
        <v>2584</v>
      </c>
      <c r="AA189" s="78">
        <v>259</v>
      </c>
      <c r="AB189" s="79">
        <v>362</v>
      </c>
      <c r="AC189" s="78">
        <v>362</v>
      </c>
      <c r="AD189" s="79">
        <v>465</v>
      </c>
      <c r="AE189" s="77">
        <f>SUM(AA189:AD189)</f>
        <v>1448</v>
      </c>
      <c r="AF189" s="79">
        <v>0</v>
      </c>
      <c r="AG189" s="78">
        <v>0</v>
      </c>
      <c r="AH189" s="78">
        <v>0</v>
      </c>
      <c r="AI189" s="78">
        <v>0</v>
      </c>
      <c r="AJ189" s="78">
        <v>0</v>
      </c>
      <c r="AK189" s="77">
        <f>SUM(AF189:AJ189)</f>
        <v>0</v>
      </c>
      <c r="AL189" s="80">
        <f>AK189+AE189+Z189</f>
        <v>4032</v>
      </c>
      <c r="AM189" s="45">
        <v>128</v>
      </c>
      <c r="AN189" s="46">
        <f t="shared" si="86"/>
        <v>8939520</v>
      </c>
      <c r="AO189" s="46">
        <f t="shared" si="89"/>
        <v>516096</v>
      </c>
    </row>
    <row r="190" spans="1:41" s="45" customFormat="1" ht="16" thickBot="1" x14ac:dyDescent="0.35">
      <c r="A190" s="156"/>
      <c r="B190" s="1" t="s">
        <v>6</v>
      </c>
      <c r="C190" s="77"/>
      <c r="D190" s="77"/>
      <c r="E190" s="79"/>
      <c r="F190" s="78"/>
      <c r="G190" s="79"/>
      <c r="H190" s="78"/>
      <c r="I190" s="77"/>
      <c r="J190" s="79"/>
      <c r="K190" s="79">
        <v>0</v>
      </c>
      <c r="L190" s="78">
        <v>0</v>
      </c>
      <c r="M190" s="79">
        <v>12000</v>
      </c>
      <c r="N190" s="77"/>
      <c r="O190" s="79">
        <v>0</v>
      </c>
      <c r="P190" s="78">
        <v>0</v>
      </c>
      <c r="Q190" s="79">
        <v>0</v>
      </c>
      <c r="R190" s="78">
        <v>0</v>
      </c>
      <c r="S190" s="79">
        <v>9000</v>
      </c>
      <c r="T190" s="77"/>
      <c r="U190" s="80"/>
      <c r="V190" s="79">
        <v>0</v>
      </c>
      <c r="W190" s="78">
        <v>0</v>
      </c>
      <c r="X190" s="79">
        <v>0</v>
      </c>
      <c r="Y190" s="78">
        <v>0</v>
      </c>
      <c r="Z190" s="77"/>
      <c r="AA190" s="79">
        <v>0</v>
      </c>
      <c r="AB190" s="79">
        <v>0</v>
      </c>
      <c r="AC190" s="78">
        <v>0</v>
      </c>
      <c r="AD190" s="79">
        <v>0</v>
      </c>
      <c r="AE190" s="77"/>
      <c r="AF190" s="79">
        <v>0</v>
      </c>
      <c r="AG190" s="78">
        <v>0</v>
      </c>
      <c r="AH190" s="79">
        <v>0</v>
      </c>
      <c r="AI190" s="78">
        <v>0</v>
      </c>
      <c r="AJ190" s="79">
        <v>0</v>
      </c>
      <c r="AK190" s="77"/>
      <c r="AL190" s="80"/>
      <c r="AN190" s="46">
        <f t="shared" si="86"/>
        <v>0</v>
      </c>
      <c r="AO190" s="46">
        <f t="shared" si="89"/>
        <v>0</v>
      </c>
    </row>
    <row r="191" spans="1:41" s="45" customFormat="1" ht="16" thickBot="1" x14ac:dyDescent="0.35">
      <c r="A191" s="156"/>
      <c r="B191" s="1" t="s">
        <v>10</v>
      </c>
      <c r="C191" s="77">
        <v>0</v>
      </c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80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80"/>
      <c r="AN191" s="46">
        <f t="shared" si="86"/>
        <v>0</v>
      </c>
      <c r="AO191" s="46">
        <f t="shared" si="89"/>
        <v>0</v>
      </c>
    </row>
    <row r="192" spans="1:41" s="45" customFormat="1" ht="16" thickBot="1" x14ac:dyDescent="0.35">
      <c r="A192" s="156"/>
      <c r="B192" s="1" t="s">
        <v>7</v>
      </c>
      <c r="C192" s="77"/>
      <c r="D192" s="77"/>
      <c r="E192" s="79">
        <f>E191+E190</f>
        <v>0</v>
      </c>
      <c r="F192" s="79">
        <f>F191+F190</f>
        <v>0</v>
      </c>
      <c r="G192" s="79">
        <f t="shared" ref="G192" si="128">G191+G190</f>
        <v>0</v>
      </c>
      <c r="H192" s="79">
        <f>H191+H190</f>
        <v>0</v>
      </c>
      <c r="I192" s="77">
        <f>SUM(E192:H192)</f>
        <v>0</v>
      </c>
      <c r="J192" s="79">
        <f>J191+J190</f>
        <v>0</v>
      </c>
      <c r="K192" s="79">
        <f>K191+K190</f>
        <v>0</v>
      </c>
      <c r="L192" s="79">
        <f>L191+L190</f>
        <v>0</v>
      </c>
      <c r="M192" s="79">
        <f>M191+M190</f>
        <v>12000</v>
      </c>
      <c r="N192" s="77">
        <f>SUM(J192:M192)</f>
        <v>12000</v>
      </c>
      <c r="O192" s="79">
        <f>O191+O190</f>
        <v>0</v>
      </c>
      <c r="P192" s="79">
        <f>P191+P190</f>
        <v>0</v>
      </c>
      <c r="Q192" s="79">
        <f>Q191+Q190</f>
        <v>0</v>
      </c>
      <c r="R192" s="79">
        <f>R191+R190</f>
        <v>0</v>
      </c>
      <c r="S192" s="79">
        <f>S191+S190</f>
        <v>9000</v>
      </c>
      <c r="T192" s="77">
        <f>SUM(O192:S192)</f>
        <v>9000</v>
      </c>
      <c r="U192" s="80">
        <f>T192+N192+I192+D193</f>
        <v>78676</v>
      </c>
      <c r="V192" s="79">
        <f>V191+V190</f>
        <v>0</v>
      </c>
      <c r="W192" s="79">
        <f>W191+W190</f>
        <v>0</v>
      </c>
      <c r="X192" s="79">
        <f t="shared" ref="X192" si="129">X191+X190</f>
        <v>0</v>
      </c>
      <c r="Y192" s="79">
        <f>Y191+Y190</f>
        <v>0</v>
      </c>
      <c r="Z192" s="77">
        <f>SUM(V192:Y192)</f>
        <v>0</v>
      </c>
      <c r="AA192" s="79">
        <f>AA191+AA190</f>
        <v>0</v>
      </c>
      <c r="AB192" s="79">
        <f>AB191+AB190</f>
        <v>0</v>
      </c>
      <c r="AC192" s="79">
        <f>AC191+AC190</f>
        <v>0</v>
      </c>
      <c r="AD192" s="79">
        <f>AD191+AD190</f>
        <v>0</v>
      </c>
      <c r="AE192" s="77">
        <f>SUM(AA192:AD192)</f>
        <v>0</v>
      </c>
      <c r="AF192" s="79">
        <f>AF191+AF190</f>
        <v>0</v>
      </c>
      <c r="AG192" s="79">
        <f>AG191+AG190</f>
        <v>0</v>
      </c>
      <c r="AH192" s="79">
        <f>AH191+AH190</f>
        <v>0</v>
      </c>
      <c r="AI192" s="79">
        <f>AI191+AI190</f>
        <v>0</v>
      </c>
      <c r="AJ192" s="79">
        <f>AJ191+AJ190</f>
        <v>0</v>
      </c>
      <c r="AK192" s="77">
        <f>SUM(AF192:AJ192)</f>
        <v>0</v>
      </c>
      <c r="AL192" s="80">
        <f>AK192+AE192+Z192</f>
        <v>0</v>
      </c>
      <c r="AN192" s="46">
        <f t="shared" si="86"/>
        <v>0</v>
      </c>
      <c r="AO192" s="46">
        <f t="shared" si="89"/>
        <v>0</v>
      </c>
    </row>
    <row r="193" spans="1:41" s="45" customFormat="1" ht="16" thickBot="1" x14ac:dyDescent="0.35">
      <c r="A193" s="156"/>
      <c r="B193" s="1" t="s">
        <v>8</v>
      </c>
      <c r="C193" s="81">
        <v>31621</v>
      </c>
      <c r="D193" s="120">
        <v>57676</v>
      </c>
      <c r="E193" s="79">
        <f>E192-E189</f>
        <v>0</v>
      </c>
      <c r="F193" s="79">
        <f>E193+F192-F189</f>
        <v>0</v>
      </c>
      <c r="G193" s="79">
        <f>F193+G192-G189</f>
        <v>0</v>
      </c>
      <c r="H193" s="79">
        <f>F193+H192-H189</f>
        <v>0</v>
      </c>
      <c r="I193" s="77">
        <f>I192-I189</f>
        <v>0</v>
      </c>
      <c r="J193" s="79">
        <f>I193+J192-J189</f>
        <v>0</v>
      </c>
      <c r="K193" s="79">
        <f>J193+K192-K189</f>
        <v>7272</v>
      </c>
      <c r="L193" s="79">
        <f>K193+L192-L189</f>
        <v>5131</v>
      </c>
      <c r="M193" s="79">
        <f>L193+M192-M189</f>
        <v>11549</v>
      </c>
      <c r="N193" s="77">
        <f>I193+N192-N189</f>
        <v>11549</v>
      </c>
      <c r="O193" s="79">
        <f>N193+O192-O189</f>
        <v>9524</v>
      </c>
      <c r="P193" s="79">
        <f>O193+P192-P189</f>
        <v>6453</v>
      </c>
      <c r="Q193" s="79">
        <f>P193+Q192-Q189</f>
        <v>4150</v>
      </c>
      <c r="R193" s="79">
        <f t="shared" ref="R193:S193" si="130">Q193+R192-R189</f>
        <v>1831</v>
      </c>
      <c r="S193" s="79">
        <f t="shared" si="130"/>
        <v>8836</v>
      </c>
      <c r="T193" s="77">
        <f>N193+T192-T189</f>
        <v>8836</v>
      </c>
      <c r="U193" s="80">
        <f>U192-U189</f>
        <v>8836</v>
      </c>
      <c r="V193" s="79">
        <f>U193+V192-V189</f>
        <v>8172</v>
      </c>
      <c r="W193" s="79">
        <f>V193+W192-W189</f>
        <v>7587</v>
      </c>
      <c r="X193" s="79">
        <f>W193+X192-X189</f>
        <v>7003</v>
      </c>
      <c r="Y193" s="79">
        <f>W193+Y192-Y189</f>
        <v>6836</v>
      </c>
      <c r="Z193" s="77">
        <f>T193+Z192-Z189</f>
        <v>6252</v>
      </c>
      <c r="AA193" s="79">
        <f>Z193+AA192-AA189</f>
        <v>5993</v>
      </c>
      <c r="AB193" s="79">
        <f>AA193+AB192-AB189</f>
        <v>5631</v>
      </c>
      <c r="AC193" s="79">
        <f>AB193+AC192-AC189</f>
        <v>5269</v>
      </c>
      <c r="AD193" s="79">
        <f>AC193+AD192-AD189</f>
        <v>4804</v>
      </c>
      <c r="AE193" s="77">
        <f>Z193+AE192-AE189</f>
        <v>4804</v>
      </c>
      <c r="AF193" s="79">
        <f>AE193+AF192-AF189</f>
        <v>4804</v>
      </c>
      <c r="AG193" s="79">
        <f>AF193+AG192-AG189</f>
        <v>4804</v>
      </c>
      <c r="AH193" s="79">
        <f>AG193+AH192-AH189</f>
        <v>4804</v>
      </c>
      <c r="AI193" s="79">
        <f t="shared" ref="AI193:AJ193" si="131">AH193+AI192-AI189</f>
        <v>4804</v>
      </c>
      <c r="AJ193" s="79">
        <f t="shared" si="131"/>
        <v>4804</v>
      </c>
      <c r="AK193" s="77">
        <f>AE193+AK192-AK189</f>
        <v>4804</v>
      </c>
      <c r="AL193" s="80">
        <f>T193+AL192-AL189</f>
        <v>4804</v>
      </c>
      <c r="AN193" s="46">
        <f t="shared" si="86"/>
        <v>0</v>
      </c>
      <c r="AO193" s="46">
        <f t="shared" si="89"/>
        <v>0</v>
      </c>
    </row>
    <row r="194" spans="1:41" s="45" customFormat="1" ht="16" thickBot="1" x14ac:dyDescent="0.35">
      <c r="A194" s="67"/>
      <c r="B194" s="1" t="s">
        <v>9</v>
      </c>
      <c r="C194" s="77"/>
      <c r="D194" s="77"/>
      <c r="E194" s="82" t="e">
        <f>E193/(SUM(F189+H189+#REF!+G189)/20)*1000</f>
        <v>#REF!</v>
      </c>
      <c r="F194" s="82" t="e">
        <f>F193/(SUM(G189+#REF!+J189+H189)/20)*1000</f>
        <v>#REF!</v>
      </c>
      <c r="G194" s="82" t="e">
        <f>G193/(SUM(H189+K189+J189+#REF!)/20)*1000</f>
        <v>#REF!</v>
      </c>
      <c r="H194" s="82" t="e">
        <f>H193/(SUM(#REF!+J189+K189+L189)/20)*1000</f>
        <v>#REF!</v>
      </c>
      <c r="I194" s="83"/>
      <c r="J194" s="82">
        <f>J193/(SUM(K189+L189+M189+O189)/20)*1000</f>
        <v>0</v>
      </c>
      <c r="K194" s="82">
        <f>K193/(SUM(L189+M189+O189+P189)/20)*1000</f>
        <v>11345.658787736951</v>
      </c>
      <c r="L194" s="82">
        <f>L193/(SUM(M189+O189+P189+Q189)/20)*1000</f>
        <v>7905.4002002927364</v>
      </c>
      <c r="M194" s="82">
        <f>M193/(SUM(O189+P189+Q189+R189)/20)*1000</f>
        <v>23768.265075118339</v>
      </c>
      <c r="N194" s="83"/>
      <c r="O194" s="82">
        <f>O193/(SUM(P189+Q189+R189+S189)/20)*1000</f>
        <v>19661.436829066886</v>
      </c>
      <c r="P194" s="82" t="e">
        <f>P193/(SUM(Q189+R189+#REF!+S189)/20)*1000</f>
        <v>#REF!</v>
      </c>
      <c r="Q194" s="82" t="e">
        <f>Q193/(SUM(R189+S189+#REF!+#REF!)/20)*1000</f>
        <v>#REF!</v>
      </c>
      <c r="R194" s="82" t="e">
        <f>R193/(SUM(S189+#REF!+#REF!+#REF!)/20)*1000</f>
        <v>#REF!</v>
      </c>
      <c r="S194" s="82" t="e">
        <f>S193/(SUM(#REF!+#REF!+#REF!+#REF!)/20)*1000</f>
        <v>#REF!</v>
      </c>
      <c r="T194" s="83"/>
      <c r="U194" s="84"/>
      <c r="V194" s="82" t="e">
        <f>V193/(SUM(W189+Y189+#REF!+X189)/20)*1000</f>
        <v>#REF!</v>
      </c>
      <c r="W194" s="82" t="e">
        <f>W193/(SUM(X189+#REF!+AA189+Y189)/20)*1000</f>
        <v>#REF!</v>
      </c>
      <c r="X194" s="82" t="e">
        <f>X193/(SUM(Y189+AB189+AA189+#REF!)/20)*1000</f>
        <v>#REF!</v>
      </c>
      <c r="Y194" s="82" t="e">
        <f>Y193/(SUM(#REF!+AA189+AB189+AC189)/20)*1000</f>
        <v>#REF!</v>
      </c>
      <c r="Z194" s="83"/>
      <c r="AA194" s="82">
        <f>AA193/(SUM(AB189+AC189+AD189+AF189)/20)*1000</f>
        <v>100807.40117746005</v>
      </c>
      <c r="AB194" s="82">
        <f>AB193/(SUM(AC189+AD189+AF189+AG189)/20)*1000</f>
        <v>136178.96009673519</v>
      </c>
      <c r="AC194" s="82">
        <f>AC193/(SUM(AD189+AF189+AG189+AH189)/20)*1000</f>
        <v>226623.65591397849</v>
      </c>
      <c r="AD194" s="82" t="e">
        <f>AD193/(SUM(AF189+AG189+AH189+AI189)/20)*1000</f>
        <v>#DIV/0!</v>
      </c>
      <c r="AE194" s="83"/>
      <c r="AF194" s="82" t="e">
        <f>AF193/(SUM(AG189+AH189+AI189+AJ189)/20)*1000</f>
        <v>#DIV/0!</v>
      </c>
      <c r="AG194" s="82" t="e">
        <f>AG193/(SUM(AH189+AI189+#REF!+AJ189)/20)*1000</f>
        <v>#REF!</v>
      </c>
      <c r="AH194" s="82" t="e">
        <f>AH193/(SUM(AI189+AJ189+#REF!+#REF!)/20)*1000</f>
        <v>#REF!</v>
      </c>
      <c r="AI194" s="82" t="e">
        <f>AI193/(SUM(AJ189+#REF!+#REF!+#REF!)/20)*1000</f>
        <v>#REF!</v>
      </c>
      <c r="AJ194" s="82" t="e">
        <f>AJ193/(SUM(#REF!+#REF!+#REF!+#REF!)/20)*1000</f>
        <v>#REF!</v>
      </c>
      <c r="AK194" s="83"/>
      <c r="AL194" s="84"/>
      <c r="AN194" s="46">
        <f t="shared" si="86"/>
        <v>0</v>
      </c>
      <c r="AO194" s="46">
        <f t="shared" si="89"/>
        <v>0</v>
      </c>
    </row>
    <row r="195" spans="1:41" s="45" customFormat="1" ht="16" thickBot="1" x14ac:dyDescent="0.35">
      <c r="A195" s="156" t="s">
        <v>76</v>
      </c>
      <c r="B195" s="1" t="s">
        <v>5</v>
      </c>
      <c r="C195" s="77"/>
      <c r="D195" s="77"/>
      <c r="E195" s="79"/>
      <c r="F195" s="78">
        <v>15000</v>
      </c>
      <c r="G195" s="78">
        <v>24994</v>
      </c>
      <c r="H195" s="78">
        <v>53175</v>
      </c>
      <c r="I195" s="77">
        <f>SUM(E195:H195)</f>
        <v>93169</v>
      </c>
      <c r="J195" s="78">
        <v>5000</v>
      </c>
      <c r="K195" s="79">
        <v>63633</v>
      </c>
      <c r="L195" s="78">
        <v>25302</v>
      </c>
      <c r="M195" s="79">
        <v>36169</v>
      </c>
      <c r="N195" s="77">
        <f>SUM(J195:M195)</f>
        <v>130104</v>
      </c>
      <c r="O195" s="79">
        <v>15597</v>
      </c>
      <c r="P195" s="78">
        <v>27061</v>
      </c>
      <c r="Q195" s="78">
        <v>27889</v>
      </c>
      <c r="R195" s="78">
        <v>27903</v>
      </c>
      <c r="S195" s="78">
        <v>24014</v>
      </c>
      <c r="T195" s="77">
        <f>SUM(O195:S195)</f>
        <v>122464</v>
      </c>
      <c r="U195" s="80">
        <f>T195+N195+I195+D199</f>
        <v>375826</v>
      </c>
      <c r="V195" s="79">
        <v>13685</v>
      </c>
      <c r="W195" s="78">
        <v>12488</v>
      </c>
      <c r="X195" s="78">
        <v>12417</v>
      </c>
      <c r="Y195" s="78">
        <v>15850</v>
      </c>
      <c r="Z195" s="77">
        <f>SUM(V195:Y195)</f>
        <v>54440</v>
      </c>
      <c r="AA195" s="78">
        <v>7079</v>
      </c>
      <c r="AB195" s="79">
        <v>10391</v>
      </c>
      <c r="AC195" s="78">
        <v>10630</v>
      </c>
      <c r="AD195" s="79">
        <v>13505</v>
      </c>
      <c r="AE195" s="77">
        <f>SUM(AA195:AD195)</f>
        <v>41605</v>
      </c>
      <c r="AF195" s="79">
        <v>2580</v>
      </c>
      <c r="AG195" s="78">
        <v>2148</v>
      </c>
      <c r="AH195" s="78">
        <v>2146</v>
      </c>
      <c r="AI195" s="78">
        <v>2146</v>
      </c>
      <c r="AJ195" s="78">
        <v>0</v>
      </c>
      <c r="AK195" s="77">
        <f>SUM(AF195:AJ195)</f>
        <v>9020</v>
      </c>
      <c r="AL195" s="80">
        <f>AK195+AE195+Z195</f>
        <v>105065</v>
      </c>
      <c r="AM195" s="45">
        <v>128</v>
      </c>
      <c r="AN195" s="46">
        <f t="shared" ref="AN195:AN258" si="132">AM195*U195</f>
        <v>48105728</v>
      </c>
      <c r="AO195" s="46">
        <f t="shared" si="89"/>
        <v>13448320</v>
      </c>
    </row>
    <row r="196" spans="1:41" s="45" customFormat="1" ht="16" thickBot="1" x14ac:dyDescent="0.35">
      <c r="A196" s="156"/>
      <c r="B196" s="1" t="s">
        <v>6</v>
      </c>
      <c r="C196" s="77"/>
      <c r="D196" s="77"/>
      <c r="E196" s="79"/>
      <c r="F196" s="78">
        <v>15000</v>
      </c>
      <c r="G196" s="79">
        <v>24994</v>
      </c>
      <c r="H196" s="78">
        <v>53175</v>
      </c>
      <c r="I196" s="77"/>
      <c r="J196" s="79">
        <v>5000</v>
      </c>
      <c r="K196" s="79">
        <v>9850</v>
      </c>
      <c r="L196" s="78">
        <v>100</v>
      </c>
      <c r="M196" s="79">
        <v>100000</v>
      </c>
      <c r="N196" s="77"/>
      <c r="O196" s="79">
        <v>0</v>
      </c>
      <c r="P196" s="78">
        <v>0</v>
      </c>
      <c r="Q196" s="79">
        <v>0</v>
      </c>
      <c r="R196" s="79">
        <v>60000</v>
      </c>
      <c r="S196" s="79">
        <v>80000</v>
      </c>
      <c r="T196" s="77"/>
      <c r="U196" s="80"/>
      <c r="V196" s="79">
        <v>0</v>
      </c>
      <c r="W196" s="78">
        <v>0</v>
      </c>
      <c r="X196" s="79">
        <v>87000</v>
      </c>
      <c r="Y196" s="78">
        <v>0</v>
      </c>
      <c r="Z196" s="77"/>
      <c r="AA196" s="79">
        <v>0</v>
      </c>
      <c r="AB196" s="79">
        <v>0</v>
      </c>
      <c r="AC196" s="78">
        <v>0</v>
      </c>
      <c r="AD196" s="79">
        <v>0</v>
      </c>
      <c r="AE196" s="77"/>
      <c r="AF196" s="79">
        <v>0</v>
      </c>
      <c r="AG196" s="78">
        <v>0</v>
      </c>
      <c r="AH196" s="79">
        <v>0</v>
      </c>
      <c r="AI196" s="79">
        <v>0</v>
      </c>
      <c r="AJ196" s="79">
        <v>0</v>
      </c>
      <c r="AK196" s="77"/>
      <c r="AL196" s="80"/>
      <c r="AN196" s="46">
        <f t="shared" si="132"/>
        <v>0</v>
      </c>
      <c r="AO196" s="46">
        <f t="shared" ref="AO196:AO259" si="133">AL196*AM196</f>
        <v>0</v>
      </c>
    </row>
    <row r="197" spans="1:41" s="45" customFormat="1" ht="16" thickBot="1" x14ac:dyDescent="0.35">
      <c r="A197" s="156"/>
      <c r="B197" s="1" t="s">
        <v>10</v>
      </c>
      <c r="C197" s="77">
        <v>20000</v>
      </c>
      <c r="D197" s="77"/>
      <c r="E197" s="77"/>
      <c r="F197" s="77"/>
      <c r="G197" s="77"/>
      <c r="H197" s="77"/>
      <c r="I197" s="77"/>
      <c r="J197" s="77"/>
      <c r="K197" s="77">
        <v>20000</v>
      </c>
      <c r="L197" s="77"/>
      <c r="M197" s="77"/>
      <c r="N197" s="77"/>
      <c r="O197" s="77"/>
      <c r="P197" s="77"/>
      <c r="Q197" s="77"/>
      <c r="R197" s="77"/>
      <c r="S197" s="77"/>
      <c r="T197" s="77"/>
      <c r="U197" s="80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80"/>
      <c r="AN197" s="46">
        <f t="shared" si="132"/>
        <v>0</v>
      </c>
      <c r="AO197" s="46">
        <f t="shared" si="133"/>
        <v>0</v>
      </c>
    </row>
    <row r="198" spans="1:41" s="45" customFormat="1" ht="16" thickBot="1" x14ac:dyDescent="0.35">
      <c r="A198" s="156"/>
      <c r="B198" s="1" t="s">
        <v>7</v>
      </c>
      <c r="C198" s="77"/>
      <c r="D198" s="77"/>
      <c r="E198" s="79">
        <f>E197+E196</f>
        <v>0</v>
      </c>
      <c r="F198" s="79">
        <f>F197+F196</f>
        <v>15000</v>
      </c>
      <c r="G198" s="79">
        <f t="shared" ref="G198" si="134">G197+G196</f>
        <v>24994</v>
      </c>
      <c r="H198" s="79">
        <f>H197+H196</f>
        <v>53175</v>
      </c>
      <c r="I198" s="77">
        <f>SUM(E198:H198)</f>
        <v>93169</v>
      </c>
      <c r="J198" s="79">
        <f>J197+J196</f>
        <v>5000</v>
      </c>
      <c r="K198" s="79">
        <f>K197+K196</f>
        <v>29850</v>
      </c>
      <c r="L198" s="79">
        <f>L197+L196</f>
        <v>100</v>
      </c>
      <c r="M198" s="79">
        <f>M197+M196</f>
        <v>100000</v>
      </c>
      <c r="N198" s="77">
        <f>SUM(J198:M198)</f>
        <v>134950</v>
      </c>
      <c r="O198" s="79">
        <f>O197+O196</f>
        <v>0</v>
      </c>
      <c r="P198" s="79">
        <f>P197+P196</f>
        <v>0</v>
      </c>
      <c r="Q198" s="79">
        <f>Q197+Q196</f>
        <v>0</v>
      </c>
      <c r="R198" s="79">
        <f>R197+R196</f>
        <v>60000</v>
      </c>
      <c r="S198" s="79">
        <f>S197+S196</f>
        <v>80000</v>
      </c>
      <c r="T198" s="77">
        <f>SUM(O198:S198)</f>
        <v>140000</v>
      </c>
      <c r="U198" s="80">
        <f>T198+N198+I198+D199</f>
        <v>398208</v>
      </c>
      <c r="V198" s="79">
        <f>V197+V196</f>
        <v>0</v>
      </c>
      <c r="W198" s="79">
        <f>W197+W196</f>
        <v>0</v>
      </c>
      <c r="X198" s="79">
        <f t="shared" ref="X198" si="135">X197+X196</f>
        <v>87000</v>
      </c>
      <c r="Y198" s="79">
        <f>Y197+Y196</f>
        <v>0</v>
      </c>
      <c r="Z198" s="77">
        <f>SUM(V198:Y198)</f>
        <v>87000</v>
      </c>
      <c r="AA198" s="79">
        <f>AA197+AA196</f>
        <v>0</v>
      </c>
      <c r="AB198" s="79">
        <f>AB197+AB196</f>
        <v>0</v>
      </c>
      <c r="AC198" s="79">
        <f>AC197+AC196</f>
        <v>0</v>
      </c>
      <c r="AD198" s="79">
        <f>AD197+AD196</f>
        <v>0</v>
      </c>
      <c r="AE198" s="77">
        <f>SUM(AA198:AD198)</f>
        <v>0</v>
      </c>
      <c r="AF198" s="79">
        <f>AF197+AF196</f>
        <v>0</v>
      </c>
      <c r="AG198" s="79">
        <f>AG197+AG196</f>
        <v>0</v>
      </c>
      <c r="AH198" s="79">
        <f>AH197+AH196</f>
        <v>0</v>
      </c>
      <c r="AI198" s="79">
        <f>AI197+AI196</f>
        <v>0</v>
      </c>
      <c r="AJ198" s="79">
        <f>AJ197+AJ196</f>
        <v>0</v>
      </c>
      <c r="AK198" s="77">
        <f>SUM(AF198:AJ198)</f>
        <v>0</v>
      </c>
      <c r="AL198" s="80">
        <f>AK198+AE198+Z198</f>
        <v>87000</v>
      </c>
      <c r="AN198" s="46">
        <f t="shared" si="132"/>
        <v>0</v>
      </c>
      <c r="AO198" s="46">
        <f t="shared" si="133"/>
        <v>0</v>
      </c>
    </row>
    <row r="199" spans="1:41" s="45" customFormat="1" ht="16" thickBot="1" x14ac:dyDescent="0.35">
      <c r="A199" s="156"/>
      <c r="B199" s="1" t="s">
        <v>8</v>
      </c>
      <c r="C199" s="81">
        <v>58964</v>
      </c>
      <c r="D199" s="120">
        <v>30089</v>
      </c>
      <c r="E199" s="79">
        <f>E198-E195</f>
        <v>0</v>
      </c>
      <c r="F199" s="79">
        <f>E199+F198-F195</f>
        <v>0</v>
      </c>
      <c r="G199" s="79">
        <f>F199+G198-G195</f>
        <v>0</v>
      </c>
      <c r="H199" s="79">
        <f>F199+H198-H195</f>
        <v>0</v>
      </c>
      <c r="I199" s="77">
        <f>I198-I195</f>
        <v>0</v>
      </c>
      <c r="J199" s="79">
        <f>I199+J198-J195</f>
        <v>0</v>
      </c>
      <c r="K199" s="79">
        <f>J199+K198-K195</f>
        <v>-33783</v>
      </c>
      <c r="L199" s="79">
        <f>K199+L198-L195</f>
        <v>-58985</v>
      </c>
      <c r="M199" s="79">
        <f>L199+M198-M195</f>
        <v>4846</v>
      </c>
      <c r="N199" s="77">
        <f>I199+N198-N195</f>
        <v>4846</v>
      </c>
      <c r="O199" s="79">
        <f>N199+O198-O195</f>
        <v>-10751</v>
      </c>
      <c r="P199" s="79">
        <f>O199+P198-P195</f>
        <v>-37812</v>
      </c>
      <c r="Q199" s="79">
        <f>P199+Q198-Q195</f>
        <v>-65701</v>
      </c>
      <c r="R199" s="79">
        <f t="shared" ref="R199:S199" si="136">Q199+R198-R195</f>
        <v>-33604</v>
      </c>
      <c r="S199" s="79">
        <f t="shared" si="136"/>
        <v>22382</v>
      </c>
      <c r="T199" s="77">
        <f>N199+T198-T195</f>
        <v>22382</v>
      </c>
      <c r="U199" s="80">
        <f>U198-U195</f>
        <v>22382</v>
      </c>
      <c r="V199" s="79">
        <f>U199+V198-V195</f>
        <v>8697</v>
      </c>
      <c r="W199" s="79">
        <f>V199+W198-W195</f>
        <v>-3791</v>
      </c>
      <c r="X199" s="79">
        <f>W199+X198-X195</f>
        <v>70792</v>
      </c>
      <c r="Y199" s="79">
        <f>W199+Y198-Y195</f>
        <v>-19641</v>
      </c>
      <c r="Z199" s="77">
        <f>T199+Z198-Z195</f>
        <v>54942</v>
      </c>
      <c r="AA199" s="79">
        <f>Z199+AA198-AA195</f>
        <v>47863</v>
      </c>
      <c r="AB199" s="79">
        <f>AA199+AB198-AB195</f>
        <v>37472</v>
      </c>
      <c r="AC199" s="79">
        <f>AB199+AC198-AC195</f>
        <v>26842</v>
      </c>
      <c r="AD199" s="79">
        <f>AC199+AD198-AD195</f>
        <v>13337</v>
      </c>
      <c r="AE199" s="77">
        <f>Z199+AE198-AE195</f>
        <v>13337</v>
      </c>
      <c r="AF199" s="79">
        <f>AE199+AF198-AF195</f>
        <v>10757</v>
      </c>
      <c r="AG199" s="79">
        <f>AF199+AG198-AG195</f>
        <v>8609</v>
      </c>
      <c r="AH199" s="79">
        <f>AG199+AH198-AH195</f>
        <v>6463</v>
      </c>
      <c r="AI199" s="79">
        <f t="shared" ref="AI199:AJ199" si="137">AH199+AI198-AI195</f>
        <v>4317</v>
      </c>
      <c r="AJ199" s="79">
        <f t="shared" si="137"/>
        <v>4317</v>
      </c>
      <c r="AK199" s="77">
        <f>AE199+AK198-AK195</f>
        <v>4317</v>
      </c>
      <c r="AL199" s="80">
        <f>T199+AL198-AL195</f>
        <v>4317</v>
      </c>
      <c r="AN199" s="46">
        <f t="shared" si="132"/>
        <v>0</v>
      </c>
      <c r="AO199" s="46">
        <f t="shared" si="133"/>
        <v>0</v>
      </c>
    </row>
    <row r="200" spans="1:41" s="45" customFormat="1" ht="16" thickBot="1" x14ac:dyDescent="0.35">
      <c r="A200" s="67"/>
      <c r="B200" s="1" t="s">
        <v>9</v>
      </c>
      <c r="C200" s="77"/>
      <c r="D200" s="77"/>
      <c r="E200" s="82" t="e">
        <f>E199/(SUM(F195+H195+#REF!+G195)/20)*1000</f>
        <v>#REF!</v>
      </c>
      <c r="F200" s="82" t="e">
        <f>F199/(SUM(G195+#REF!+J195+H195)/20)*1000</f>
        <v>#REF!</v>
      </c>
      <c r="G200" s="82" t="e">
        <f>G199/(SUM(H195+K195+J195+#REF!)/20)*1000</f>
        <v>#REF!</v>
      </c>
      <c r="H200" s="82" t="e">
        <f>H199/(SUM(#REF!+J195+K195+L195)/20)*1000</f>
        <v>#REF!</v>
      </c>
      <c r="I200" s="83"/>
      <c r="J200" s="82">
        <f>J199/(SUM(K195+L195+M195+O195)/20)*1000</f>
        <v>0</v>
      </c>
      <c r="K200" s="82">
        <f>K199/(SUM(L195+M195+O195+P195)/20)*1000</f>
        <v>-6488.6823075224002</v>
      </c>
      <c r="L200" s="82">
        <f>L199/(SUM(M195+O195+P195+Q195)/20)*1000</f>
        <v>-11054.574759173882</v>
      </c>
      <c r="M200" s="82">
        <f>M199/(SUM(O195+P195+Q195+R195)/20)*1000</f>
        <v>984.45911630269165</v>
      </c>
      <c r="N200" s="83"/>
      <c r="O200" s="82">
        <f>O199/(SUM(P195+Q195+R195+S195)/20)*1000</f>
        <v>-2012.0336493024035</v>
      </c>
      <c r="P200" s="82" t="e">
        <f>P199/(SUM(Q195+R195+#REF!+S195)/20)*1000</f>
        <v>#REF!</v>
      </c>
      <c r="Q200" s="82" t="e">
        <f>Q199/(SUM(R195+S195+#REF!+#REF!)/20)*1000</f>
        <v>#REF!</v>
      </c>
      <c r="R200" s="82" t="e">
        <f>R199/(SUM(S195+#REF!+#REF!+#REF!)/20)*1000</f>
        <v>#REF!</v>
      </c>
      <c r="S200" s="82" t="e">
        <f>S199/(SUM(#REF!+#REF!+#REF!+#REF!)/20)*1000</f>
        <v>#REF!</v>
      </c>
      <c r="T200" s="83"/>
      <c r="U200" s="84"/>
      <c r="V200" s="82" t="e">
        <f>V199/(SUM(W195+Y195+#REF!+X195)/20)*1000</f>
        <v>#REF!</v>
      </c>
      <c r="W200" s="82" t="e">
        <f>W199/(SUM(X195+#REF!+AA195+Y195)/20)*1000</f>
        <v>#REF!</v>
      </c>
      <c r="X200" s="82" t="e">
        <f>X199/(SUM(Y195+AB195+AA195+#REF!)/20)*1000</f>
        <v>#REF!</v>
      </c>
      <c r="Y200" s="82" t="e">
        <f>Y199/(SUM(#REF!+AA195+AB195+AC195)/20)*1000</f>
        <v>#REF!</v>
      </c>
      <c r="Z200" s="83"/>
      <c r="AA200" s="82">
        <f>AA199/(SUM(AB195+AC195+AD195+AF195)/20)*1000</f>
        <v>25797.984153506171</v>
      </c>
      <c r="AB200" s="82">
        <f>AB199/(SUM(AC195+AD195+AF195+AG195)/20)*1000</f>
        <v>25965.422859716589</v>
      </c>
      <c r="AC200" s="82">
        <f>AC199/(SUM(AD195+AF195+AG195+AH195)/20)*1000</f>
        <v>26342.80386672555</v>
      </c>
      <c r="AD200" s="82">
        <f>AD199/(SUM(AF195+AG195+AH195+AI195)/20)*1000</f>
        <v>29572.062084257206</v>
      </c>
      <c r="AE200" s="83"/>
      <c r="AF200" s="82">
        <f>AF199/(SUM(AG195+AH195+AI195+AJ195)/20)*1000</f>
        <v>33406.832298136651</v>
      </c>
      <c r="AG200" s="82" t="e">
        <f>AG199/(SUM(AH195+AI195+#REF!+AJ195)/20)*1000</f>
        <v>#REF!</v>
      </c>
      <c r="AH200" s="82" t="e">
        <f>AH199/(SUM(AI195+AJ195+#REF!+#REF!)/20)*1000</f>
        <v>#REF!</v>
      </c>
      <c r="AI200" s="82" t="e">
        <f>AI199/(SUM(AJ195+#REF!+#REF!+#REF!)/20)*1000</f>
        <v>#REF!</v>
      </c>
      <c r="AJ200" s="82" t="e">
        <f>AJ199/(SUM(#REF!+#REF!+#REF!+#REF!)/20)*1000</f>
        <v>#REF!</v>
      </c>
      <c r="AK200" s="83"/>
      <c r="AL200" s="84"/>
      <c r="AN200" s="46">
        <f t="shared" si="132"/>
        <v>0</v>
      </c>
      <c r="AO200" s="46">
        <f t="shared" si="133"/>
        <v>0</v>
      </c>
    </row>
    <row r="201" spans="1:41" s="45" customFormat="1" ht="16" thickBot="1" x14ac:dyDescent="0.35">
      <c r="A201" s="156" t="s">
        <v>26</v>
      </c>
      <c r="B201" s="1" t="s">
        <v>5</v>
      </c>
      <c r="C201" s="77"/>
      <c r="D201" s="77"/>
      <c r="E201" s="79"/>
      <c r="F201" s="78"/>
      <c r="G201" s="78"/>
      <c r="H201" s="78"/>
      <c r="I201" s="77">
        <f>SUM(E201:H201)</f>
        <v>0</v>
      </c>
      <c r="J201" s="79"/>
      <c r="K201" s="79">
        <v>-2590</v>
      </c>
      <c r="L201" s="78">
        <v>90</v>
      </c>
      <c r="M201" s="79">
        <v>156</v>
      </c>
      <c r="N201" s="77">
        <f>SUM(J201:M201)</f>
        <v>-2344</v>
      </c>
      <c r="O201" s="79">
        <v>94</v>
      </c>
      <c r="P201" s="78">
        <v>163</v>
      </c>
      <c r="Q201" s="78">
        <v>163</v>
      </c>
      <c r="R201" s="78">
        <v>170</v>
      </c>
      <c r="S201" s="78">
        <v>147</v>
      </c>
      <c r="T201" s="77">
        <f>SUM(O201:S201)</f>
        <v>737</v>
      </c>
      <c r="U201" s="80">
        <f>T201+N201+I201+D205</f>
        <v>1395</v>
      </c>
      <c r="V201" s="79">
        <v>10</v>
      </c>
      <c r="W201" s="78">
        <v>10</v>
      </c>
      <c r="X201" s="78">
        <v>10</v>
      </c>
      <c r="Y201" s="78">
        <v>12</v>
      </c>
      <c r="Z201" s="77">
        <f>SUM(V201:Y201)</f>
        <v>42</v>
      </c>
      <c r="AA201" s="79">
        <v>5</v>
      </c>
      <c r="AB201" s="79">
        <v>7</v>
      </c>
      <c r="AC201" s="78">
        <v>7</v>
      </c>
      <c r="AD201" s="79">
        <v>9</v>
      </c>
      <c r="AE201" s="77">
        <f>SUM(AA201:AD201)</f>
        <v>28</v>
      </c>
      <c r="AF201" s="79">
        <v>0</v>
      </c>
      <c r="AG201" s="78">
        <v>0</v>
      </c>
      <c r="AH201" s="78">
        <v>0</v>
      </c>
      <c r="AI201" s="78">
        <v>0</v>
      </c>
      <c r="AJ201" s="78">
        <v>0</v>
      </c>
      <c r="AK201" s="77">
        <f>SUM(AF201:AJ201)</f>
        <v>0</v>
      </c>
      <c r="AL201" s="80">
        <f>AK201+AE201+Z201</f>
        <v>70</v>
      </c>
      <c r="AM201" s="45">
        <v>256</v>
      </c>
      <c r="AN201" s="46">
        <f t="shared" si="132"/>
        <v>357120</v>
      </c>
      <c r="AO201" s="46">
        <f t="shared" si="133"/>
        <v>17920</v>
      </c>
    </row>
    <row r="202" spans="1:41" s="45" customFormat="1" ht="16" thickBot="1" x14ac:dyDescent="0.35">
      <c r="A202" s="156"/>
      <c r="B202" s="1" t="s">
        <v>6</v>
      </c>
      <c r="C202" s="77"/>
      <c r="D202" s="77"/>
      <c r="E202" s="79"/>
      <c r="F202" s="78"/>
      <c r="G202" s="79"/>
      <c r="H202" s="78"/>
      <c r="I202" s="77"/>
      <c r="J202" s="79"/>
      <c r="K202" s="79">
        <v>0</v>
      </c>
      <c r="L202" s="78">
        <v>0</v>
      </c>
      <c r="M202" s="79">
        <v>700</v>
      </c>
      <c r="N202" s="77"/>
      <c r="O202" s="79">
        <v>0</v>
      </c>
      <c r="P202" s="78">
        <v>0</v>
      </c>
      <c r="Q202" s="79">
        <v>0</v>
      </c>
      <c r="R202" s="79">
        <v>740</v>
      </c>
      <c r="S202" s="79">
        <v>0</v>
      </c>
      <c r="T202" s="77"/>
      <c r="U202" s="80"/>
      <c r="V202" s="79">
        <v>0</v>
      </c>
      <c r="W202" s="78">
        <v>0</v>
      </c>
      <c r="X202" s="79">
        <v>0</v>
      </c>
      <c r="Y202" s="78">
        <v>0</v>
      </c>
      <c r="Z202" s="77"/>
      <c r="AA202" s="79">
        <v>0</v>
      </c>
      <c r="AB202" s="79">
        <v>0</v>
      </c>
      <c r="AC202" s="78">
        <v>0</v>
      </c>
      <c r="AD202" s="79">
        <v>0</v>
      </c>
      <c r="AE202" s="77"/>
      <c r="AF202" s="79">
        <v>0</v>
      </c>
      <c r="AG202" s="78">
        <v>0</v>
      </c>
      <c r="AH202" s="79">
        <v>0</v>
      </c>
      <c r="AI202" s="79">
        <v>0</v>
      </c>
      <c r="AJ202" s="79">
        <v>0</v>
      </c>
      <c r="AK202" s="77"/>
      <c r="AL202" s="80"/>
      <c r="AN202" s="46">
        <f t="shared" si="132"/>
        <v>0</v>
      </c>
      <c r="AO202" s="46">
        <f t="shared" si="133"/>
        <v>0</v>
      </c>
    </row>
    <row r="203" spans="1:41" s="45" customFormat="1" ht="16" thickBot="1" x14ac:dyDescent="0.35">
      <c r="A203" s="156"/>
      <c r="B203" s="1" t="s">
        <v>10</v>
      </c>
      <c r="C203" s="77">
        <v>0</v>
      </c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80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80"/>
      <c r="AN203" s="46">
        <f t="shared" si="132"/>
        <v>0</v>
      </c>
      <c r="AO203" s="46">
        <f t="shared" si="133"/>
        <v>0</v>
      </c>
    </row>
    <row r="204" spans="1:41" s="45" customFormat="1" ht="16" thickBot="1" x14ac:dyDescent="0.35">
      <c r="A204" s="156"/>
      <c r="B204" s="1" t="s">
        <v>7</v>
      </c>
      <c r="C204" s="77"/>
      <c r="D204" s="77"/>
      <c r="E204" s="79">
        <f>E203+E202</f>
        <v>0</v>
      </c>
      <c r="F204" s="79">
        <f>F203+F202</f>
        <v>0</v>
      </c>
      <c r="G204" s="79">
        <f t="shared" ref="G204" si="138">G203+G202</f>
        <v>0</v>
      </c>
      <c r="H204" s="79">
        <f>H203+H202</f>
        <v>0</v>
      </c>
      <c r="I204" s="77">
        <f>SUM(E204:H204)</f>
        <v>0</v>
      </c>
      <c r="J204" s="79">
        <f>J203+J202</f>
        <v>0</v>
      </c>
      <c r="K204" s="79">
        <f>K203+K202</f>
        <v>0</v>
      </c>
      <c r="L204" s="79">
        <f>L203+L202</f>
        <v>0</v>
      </c>
      <c r="M204" s="79">
        <f>M203+M202</f>
        <v>700</v>
      </c>
      <c r="N204" s="77">
        <f>SUM(J204:M204)</f>
        <v>700</v>
      </c>
      <c r="O204" s="79">
        <f>O203+O202</f>
        <v>0</v>
      </c>
      <c r="P204" s="79">
        <f>P203+P202</f>
        <v>0</v>
      </c>
      <c r="Q204" s="79">
        <f>Q203+Q202</f>
        <v>0</v>
      </c>
      <c r="R204" s="79">
        <f>R203+R202</f>
        <v>740</v>
      </c>
      <c r="S204" s="79">
        <f>S203+S202</f>
        <v>0</v>
      </c>
      <c r="T204" s="77">
        <f>SUM(O204:S204)</f>
        <v>740</v>
      </c>
      <c r="U204" s="80">
        <f>T204+N204+I204+D205</f>
        <v>4442</v>
      </c>
      <c r="V204" s="79">
        <f>V203+V202</f>
        <v>0</v>
      </c>
      <c r="W204" s="79">
        <f>W203+W202</f>
        <v>0</v>
      </c>
      <c r="X204" s="79">
        <f t="shared" ref="X204" si="139">X203+X202</f>
        <v>0</v>
      </c>
      <c r="Y204" s="79">
        <f>Y203+Y202</f>
        <v>0</v>
      </c>
      <c r="Z204" s="77">
        <f>SUM(V204:Y204)</f>
        <v>0</v>
      </c>
      <c r="AA204" s="79">
        <f>AA203+AA202</f>
        <v>0</v>
      </c>
      <c r="AB204" s="79">
        <f>AB203+AB202</f>
        <v>0</v>
      </c>
      <c r="AC204" s="79">
        <f>AC203+AC202</f>
        <v>0</v>
      </c>
      <c r="AD204" s="79">
        <f>AD203+AD202</f>
        <v>0</v>
      </c>
      <c r="AE204" s="77">
        <f>SUM(AA204:AD204)</f>
        <v>0</v>
      </c>
      <c r="AF204" s="79">
        <f>AF203+AF202</f>
        <v>0</v>
      </c>
      <c r="AG204" s="79">
        <f>AG203+AG202</f>
        <v>0</v>
      </c>
      <c r="AH204" s="79">
        <f>AH203+AH202</f>
        <v>0</v>
      </c>
      <c r="AI204" s="79">
        <f>AI203+AI202</f>
        <v>0</v>
      </c>
      <c r="AJ204" s="79">
        <f>AJ203+AJ202</f>
        <v>0</v>
      </c>
      <c r="AK204" s="77">
        <f>SUM(AF204:AJ204)</f>
        <v>0</v>
      </c>
      <c r="AL204" s="80">
        <f>AK204+AE204+Z204</f>
        <v>0</v>
      </c>
      <c r="AN204" s="46">
        <f t="shared" si="132"/>
        <v>0</v>
      </c>
      <c r="AO204" s="46">
        <f t="shared" si="133"/>
        <v>0</v>
      </c>
    </row>
    <row r="205" spans="1:41" s="45" customFormat="1" ht="16" thickBot="1" x14ac:dyDescent="0.35">
      <c r="A205" s="156"/>
      <c r="B205" s="1" t="s">
        <v>8</v>
      </c>
      <c r="C205" s="81">
        <v>2981</v>
      </c>
      <c r="D205" s="120">
        <v>3002</v>
      </c>
      <c r="E205" s="79">
        <f>E204-E201</f>
        <v>0</v>
      </c>
      <c r="F205" s="79">
        <f>E205+F204-F201</f>
        <v>0</v>
      </c>
      <c r="G205" s="79">
        <f>F205+G204-G201</f>
        <v>0</v>
      </c>
      <c r="H205" s="79">
        <f>F205+H204-H201</f>
        <v>0</v>
      </c>
      <c r="I205" s="77">
        <f>I204-I201</f>
        <v>0</v>
      </c>
      <c r="J205" s="79">
        <f>I205+J204-J201</f>
        <v>0</v>
      </c>
      <c r="K205" s="79">
        <f>J205+K204-K201</f>
        <v>2590</v>
      </c>
      <c r="L205" s="79">
        <f>K205+L204-L201</f>
        <v>2500</v>
      </c>
      <c r="M205" s="79">
        <f>L205+M204-M201</f>
        <v>3044</v>
      </c>
      <c r="N205" s="77">
        <f>I205+N204-N201</f>
        <v>3044</v>
      </c>
      <c r="O205" s="79">
        <f>N205+O204-O201</f>
        <v>2950</v>
      </c>
      <c r="P205" s="79">
        <f>O205+P204-P201</f>
        <v>2787</v>
      </c>
      <c r="Q205" s="79">
        <f>P205+Q204-Q201</f>
        <v>2624</v>
      </c>
      <c r="R205" s="79">
        <f t="shared" ref="R205:S205" si="140">Q205+R204-R201</f>
        <v>3194</v>
      </c>
      <c r="S205" s="79">
        <f t="shared" si="140"/>
        <v>3047</v>
      </c>
      <c r="T205" s="77">
        <f>N205+T204-T201</f>
        <v>3047</v>
      </c>
      <c r="U205" s="80">
        <f>U204-U201</f>
        <v>3047</v>
      </c>
      <c r="V205" s="79">
        <f>U205+V204-V201</f>
        <v>3037</v>
      </c>
      <c r="W205" s="79">
        <f>V205+W204-W201</f>
        <v>3027</v>
      </c>
      <c r="X205" s="79">
        <f>W205+X204-X201</f>
        <v>3017</v>
      </c>
      <c r="Y205" s="79">
        <f>W205+Y204-Y201</f>
        <v>3015</v>
      </c>
      <c r="Z205" s="77">
        <f>T205+Z204-Z201</f>
        <v>3005</v>
      </c>
      <c r="AA205" s="79">
        <f>Z205+AA204-AA201</f>
        <v>3000</v>
      </c>
      <c r="AB205" s="79">
        <f>AA205+AB204-AB201</f>
        <v>2993</v>
      </c>
      <c r="AC205" s="79">
        <f>AB205+AC204-AC201</f>
        <v>2986</v>
      </c>
      <c r="AD205" s="79">
        <f>AC205+AD204-AD201</f>
        <v>2977</v>
      </c>
      <c r="AE205" s="77">
        <f>Z205+AE204-AE201</f>
        <v>2977</v>
      </c>
      <c r="AF205" s="79">
        <f>AE205+AF204-AF201</f>
        <v>2977</v>
      </c>
      <c r="AG205" s="79">
        <f>AF205+AG204-AG201</f>
        <v>2977</v>
      </c>
      <c r="AH205" s="79">
        <f>AG205+AH204-AH201</f>
        <v>2977</v>
      </c>
      <c r="AI205" s="79">
        <f t="shared" ref="AI205:AJ205" si="141">AH205+AI204-AI201</f>
        <v>2977</v>
      </c>
      <c r="AJ205" s="79">
        <f t="shared" si="141"/>
        <v>2977</v>
      </c>
      <c r="AK205" s="77">
        <f>AE205+AK204-AK201</f>
        <v>2977</v>
      </c>
      <c r="AL205" s="80">
        <f>T205+AL204-AL201</f>
        <v>2977</v>
      </c>
      <c r="AN205" s="46">
        <f t="shared" si="132"/>
        <v>0</v>
      </c>
      <c r="AO205" s="46">
        <f t="shared" si="133"/>
        <v>0</v>
      </c>
    </row>
    <row r="206" spans="1:41" s="45" customFormat="1" ht="16" thickBot="1" x14ac:dyDescent="0.35">
      <c r="A206" s="67"/>
      <c r="B206" s="1" t="s">
        <v>9</v>
      </c>
      <c r="C206" s="77"/>
      <c r="D206" s="77"/>
      <c r="E206" s="82" t="e">
        <f>E205/(SUM(F201+H201+#REF!+G201)/20)*1000</f>
        <v>#REF!</v>
      </c>
      <c r="F206" s="82" t="e">
        <f>F205/(SUM(G201+#REF!+J201+H201)/20)*1000</f>
        <v>#REF!</v>
      </c>
      <c r="G206" s="82" t="e">
        <f>G205/(SUM(H201+K201+J201+#REF!)/20)*1000</f>
        <v>#REF!</v>
      </c>
      <c r="H206" s="82" t="e">
        <f>H205/(SUM(#REF!+J201+K201+L201)/20)*1000</f>
        <v>#REF!</v>
      </c>
      <c r="I206" s="83"/>
      <c r="J206" s="82">
        <f>J205/(SUM(K201+L201+M201+O201)/20)*1000</f>
        <v>0</v>
      </c>
      <c r="K206" s="82">
        <f>K205/(SUM(L201+M201+O201+P201)/20)*1000</f>
        <v>102982.10735586481</v>
      </c>
      <c r="L206" s="82">
        <f>L205/(SUM(M201+O201+P201+Q201)/20)*1000</f>
        <v>86805.555555555562</v>
      </c>
      <c r="M206" s="82">
        <f>M205/(SUM(O201+P201+Q201+R201)/20)*1000</f>
        <v>103186.44067796611</v>
      </c>
      <c r="N206" s="83"/>
      <c r="O206" s="82">
        <f>O205/(SUM(P201+Q201+R201+S201)/20)*1000</f>
        <v>91757.387247278384</v>
      </c>
      <c r="P206" s="82" t="e">
        <f>P205/(SUM(Q201+R201+#REF!+S201)/20)*1000</f>
        <v>#REF!</v>
      </c>
      <c r="Q206" s="82" t="e">
        <f>Q205/(SUM(R201+S201+#REF!+#REF!)/20)*1000</f>
        <v>#REF!</v>
      </c>
      <c r="R206" s="82" t="e">
        <f>R205/(SUM(S201+#REF!+#REF!+#REF!)/20)*1000</f>
        <v>#REF!</v>
      </c>
      <c r="S206" s="82" t="e">
        <f>S205/(SUM(#REF!+#REF!+#REF!+#REF!)/20)*1000</f>
        <v>#REF!</v>
      </c>
      <c r="T206" s="83"/>
      <c r="U206" s="84"/>
      <c r="V206" s="82" t="e">
        <f>V205/(SUM(W201+Y201+#REF!+X201)/20)*1000</f>
        <v>#REF!</v>
      </c>
      <c r="W206" s="82" t="e">
        <f>W205/(SUM(X201+#REF!+AA201+Y201)/20)*1000</f>
        <v>#REF!</v>
      </c>
      <c r="X206" s="82" t="e">
        <f>X205/(SUM(Y201+AB201+AA201+#REF!)/20)*1000</f>
        <v>#REF!</v>
      </c>
      <c r="Y206" s="82" t="e">
        <f>Y205/(SUM(#REF!+AA201+AB201+AC201)/20)*1000</f>
        <v>#REF!</v>
      </c>
      <c r="Z206" s="83"/>
      <c r="AA206" s="82">
        <f>AA205/(SUM(AB201+AC201+AD201+AF201)/20)*1000</f>
        <v>2608695.6521739135</v>
      </c>
      <c r="AB206" s="82">
        <f>AB205/(SUM(AC201+AD201+AF201+AG201)/20)*1000</f>
        <v>3741250</v>
      </c>
      <c r="AC206" s="82">
        <f>AC205/(SUM(AD201+AF201+AG201+AH201)/20)*1000</f>
        <v>6635555.555555556</v>
      </c>
      <c r="AD206" s="82" t="e">
        <f>AD205/(SUM(AF201+AG201+AH201+AI201)/20)*1000</f>
        <v>#DIV/0!</v>
      </c>
      <c r="AE206" s="83"/>
      <c r="AF206" s="82" t="e">
        <f>AF205/(SUM(AG201+AH201+AI201+AJ201)/20)*1000</f>
        <v>#DIV/0!</v>
      </c>
      <c r="AG206" s="82" t="e">
        <f>AG205/(SUM(AH201+AI201+#REF!+AJ201)/20)*1000</f>
        <v>#REF!</v>
      </c>
      <c r="AH206" s="82" t="e">
        <f>AH205/(SUM(AI201+AJ201+#REF!+#REF!)/20)*1000</f>
        <v>#REF!</v>
      </c>
      <c r="AI206" s="82" t="e">
        <f>AI205/(SUM(AJ201+#REF!+#REF!+#REF!)/20)*1000</f>
        <v>#REF!</v>
      </c>
      <c r="AJ206" s="82" t="e">
        <f>AJ205/(SUM(#REF!+#REF!+#REF!+#REF!)/20)*1000</f>
        <v>#REF!</v>
      </c>
      <c r="AK206" s="83"/>
      <c r="AL206" s="84"/>
      <c r="AN206" s="46">
        <f t="shared" si="132"/>
        <v>0</v>
      </c>
      <c r="AO206" s="46">
        <f t="shared" si="133"/>
        <v>0</v>
      </c>
    </row>
    <row r="207" spans="1:41" s="45" customFormat="1" ht="16" thickBot="1" x14ac:dyDescent="0.35">
      <c r="A207" s="156" t="s">
        <v>60</v>
      </c>
      <c r="B207" s="1" t="s">
        <v>5</v>
      </c>
      <c r="C207" s="77"/>
      <c r="D207" s="77"/>
      <c r="E207" s="79"/>
      <c r="F207" s="78"/>
      <c r="G207" s="78">
        <v>3000</v>
      </c>
      <c r="H207" s="78">
        <v>1900</v>
      </c>
      <c r="I207" s="77">
        <f>SUM(E207:H207)</f>
        <v>4900</v>
      </c>
      <c r="J207" s="78"/>
      <c r="K207" s="79">
        <v>-108</v>
      </c>
      <c r="L207" s="78">
        <v>143</v>
      </c>
      <c r="M207" s="79">
        <v>254</v>
      </c>
      <c r="N207" s="77">
        <f>SUM(J207:M207)</f>
        <v>289</v>
      </c>
      <c r="O207" s="79">
        <v>156</v>
      </c>
      <c r="P207" s="78">
        <v>274</v>
      </c>
      <c r="Q207" s="78">
        <v>272</v>
      </c>
      <c r="R207" s="78">
        <v>284</v>
      </c>
      <c r="S207" s="78">
        <v>246</v>
      </c>
      <c r="T207" s="77">
        <f>SUM(O207:S207)</f>
        <v>1232</v>
      </c>
      <c r="U207" s="80">
        <f>T207+N207+I207+D211</f>
        <v>16754</v>
      </c>
      <c r="V207" s="79">
        <v>16</v>
      </c>
      <c r="W207" s="78">
        <v>14</v>
      </c>
      <c r="X207" s="78">
        <v>14</v>
      </c>
      <c r="Y207" s="78">
        <v>18</v>
      </c>
      <c r="Z207" s="77">
        <f>SUM(V207:Y207)</f>
        <v>62</v>
      </c>
      <c r="AA207" s="78">
        <v>8</v>
      </c>
      <c r="AB207" s="79">
        <v>10</v>
      </c>
      <c r="AC207" s="78">
        <v>10</v>
      </c>
      <c r="AD207" s="79">
        <v>12</v>
      </c>
      <c r="AE207" s="77">
        <f>SUM(AA207:AD207)</f>
        <v>40</v>
      </c>
      <c r="AF207" s="79">
        <v>0</v>
      </c>
      <c r="AG207" s="78">
        <v>0</v>
      </c>
      <c r="AH207" s="78">
        <v>0</v>
      </c>
      <c r="AI207" s="78">
        <v>0</v>
      </c>
      <c r="AJ207" s="78">
        <v>0</v>
      </c>
      <c r="AK207" s="77">
        <f>SUM(AF207:AJ207)</f>
        <v>0</v>
      </c>
      <c r="AL207" s="80">
        <f>AK207+AE207+Z207</f>
        <v>102</v>
      </c>
      <c r="AM207" s="45">
        <v>256</v>
      </c>
      <c r="AN207" s="46">
        <f t="shared" si="132"/>
        <v>4289024</v>
      </c>
      <c r="AO207" s="46">
        <f t="shared" si="133"/>
        <v>26112</v>
      </c>
    </row>
    <row r="208" spans="1:41" s="45" customFormat="1" ht="16" thickBot="1" x14ac:dyDescent="0.35">
      <c r="A208" s="156"/>
      <c r="B208" s="1" t="s">
        <v>6</v>
      </c>
      <c r="C208" s="77"/>
      <c r="D208" s="77"/>
      <c r="E208" s="79"/>
      <c r="F208" s="79"/>
      <c r="G208" s="79">
        <v>3000</v>
      </c>
      <c r="H208" s="78">
        <v>1900</v>
      </c>
      <c r="I208" s="77"/>
      <c r="J208" s="79"/>
      <c r="K208" s="79">
        <v>500</v>
      </c>
      <c r="L208" s="79">
        <v>0</v>
      </c>
      <c r="M208" s="79">
        <v>2000</v>
      </c>
      <c r="N208" s="77"/>
      <c r="O208" s="79">
        <v>0</v>
      </c>
      <c r="P208" s="79">
        <v>0</v>
      </c>
      <c r="Q208" s="79">
        <v>0</v>
      </c>
      <c r="R208" s="79">
        <v>2000</v>
      </c>
      <c r="S208" s="79">
        <v>2000</v>
      </c>
      <c r="T208" s="77"/>
      <c r="U208" s="80"/>
      <c r="V208" s="79">
        <v>0</v>
      </c>
      <c r="W208" s="79">
        <v>0</v>
      </c>
      <c r="X208" s="79">
        <v>0</v>
      </c>
      <c r="Y208" s="78">
        <v>0</v>
      </c>
      <c r="Z208" s="77"/>
      <c r="AA208" s="79">
        <v>0</v>
      </c>
      <c r="AB208" s="79">
        <v>0</v>
      </c>
      <c r="AC208" s="79">
        <v>0</v>
      </c>
      <c r="AD208" s="79">
        <v>0</v>
      </c>
      <c r="AE208" s="77"/>
      <c r="AF208" s="79">
        <v>0</v>
      </c>
      <c r="AG208" s="79">
        <v>0</v>
      </c>
      <c r="AH208" s="79">
        <v>0</v>
      </c>
      <c r="AI208" s="79">
        <v>0</v>
      </c>
      <c r="AJ208" s="79">
        <v>0</v>
      </c>
      <c r="AK208" s="77"/>
      <c r="AL208" s="80"/>
      <c r="AN208" s="46">
        <f t="shared" si="132"/>
        <v>0</v>
      </c>
      <c r="AO208" s="46">
        <f t="shared" si="133"/>
        <v>0</v>
      </c>
    </row>
    <row r="209" spans="1:41" s="45" customFormat="1" ht="16" thickBot="1" x14ac:dyDescent="0.35">
      <c r="A209" s="156"/>
      <c r="B209" s="1" t="s">
        <v>10</v>
      </c>
      <c r="C209" s="77">
        <v>0</v>
      </c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80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80"/>
      <c r="AN209" s="46">
        <f t="shared" si="132"/>
        <v>0</v>
      </c>
      <c r="AO209" s="46">
        <f t="shared" si="133"/>
        <v>0</v>
      </c>
    </row>
    <row r="210" spans="1:41" s="45" customFormat="1" ht="16" thickBot="1" x14ac:dyDescent="0.35">
      <c r="A210" s="156"/>
      <c r="B210" s="1" t="s">
        <v>7</v>
      </c>
      <c r="C210" s="77"/>
      <c r="D210" s="77"/>
      <c r="E210" s="79">
        <f>E209+E208</f>
        <v>0</v>
      </c>
      <c r="F210" s="79">
        <f>F209+F208</f>
        <v>0</v>
      </c>
      <c r="G210" s="79">
        <f t="shared" ref="G210" si="142">G209+G208</f>
        <v>3000</v>
      </c>
      <c r="H210" s="79">
        <f>H209+H208</f>
        <v>1900</v>
      </c>
      <c r="I210" s="77">
        <f>SUM(E210:H210)</f>
        <v>4900</v>
      </c>
      <c r="J210" s="79">
        <f>J209+J208</f>
        <v>0</v>
      </c>
      <c r="K210" s="79">
        <f>K209+K208</f>
        <v>500</v>
      </c>
      <c r="L210" s="79">
        <f>L209+L208</f>
        <v>0</v>
      </c>
      <c r="M210" s="79">
        <f>M209+M208</f>
        <v>2000</v>
      </c>
      <c r="N210" s="77">
        <f>SUM(J210:M210)</f>
        <v>2500</v>
      </c>
      <c r="O210" s="79">
        <f>O209+O208</f>
        <v>0</v>
      </c>
      <c r="P210" s="79">
        <f>P209+P208</f>
        <v>0</v>
      </c>
      <c r="Q210" s="79">
        <f>Q209+Q208</f>
        <v>0</v>
      </c>
      <c r="R210" s="79">
        <f>R209+R208</f>
        <v>2000</v>
      </c>
      <c r="S210" s="79">
        <f>S209+S208</f>
        <v>2000</v>
      </c>
      <c r="T210" s="77">
        <f>SUM(O210:S210)</f>
        <v>4000</v>
      </c>
      <c r="U210" s="80">
        <f>T210+N210+I210+D211</f>
        <v>21733</v>
      </c>
      <c r="V210" s="79">
        <f>V209+V208</f>
        <v>0</v>
      </c>
      <c r="W210" s="79">
        <f>W209+W208</f>
        <v>0</v>
      </c>
      <c r="X210" s="79">
        <f t="shared" ref="X210" si="143">X209+X208</f>
        <v>0</v>
      </c>
      <c r="Y210" s="79">
        <f>Y209+Y208</f>
        <v>0</v>
      </c>
      <c r="Z210" s="77">
        <f>SUM(V210:Y210)</f>
        <v>0</v>
      </c>
      <c r="AA210" s="79">
        <f>AA209+AA208</f>
        <v>0</v>
      </c>
      <c r="AB210" s="79">
        <f>AB209+AB208</f>
        <v>0</v>
      </c>
      <c r="AC210" s="79">
        <f>AC209+AC208</f>
        <v>0</v>
      </c>
      <c r="AD210" s="79">
        <f>AD209+AD208</f>
        <v>0</v>
      </c>
      <c r="AE210" s="77">
        <f>SUM(AA210:AD210)</f>
        <v>0</v>
      </c>
      <c r="AF210" s="79">
        <f>AF209+AF208</f>
        <v>0</v>
      </c>
      <c r="AG210" s="79">
        <f>AG209+AG208</f>
        <v>0</v>
      </c>
      <c r="AH210" s="79">
        <f>AH209+AH208</f>
        <v>0</v>
      </c>
      <c r="AI210" s="79">
        <f>AI209+AI208</f>
        <v>0</v>
      </c>
      <c r="AJ210" s="79">
        <f>AJ209+AJ208</f>
        <v>0</v>
      </c>
      <c r="AK210" s="77">
        <f>SUM(AF210:AJ210)</f>
        <v>0</v>
      </c>
      <c r="AL210" s="80">
        <f>AK210+AE210+Z210</f>
        <v>0</v>
      </c>
      <c r="AN210" s="46">
        <f t="shared" si="132"/>
        <v>0</v>
      </c>
      <c r="AO210" s="46">
        <f t="shared" si="133"/>
        <v>0</v>
      </c>
    </row>
    <row r="211" spans="1:41" s="45" customFormat="1" ht="16" thickBot="1" x14ac:dyDescent="0.35">
      <c r="A211" s="156"/>
      <c r="B211" s="1" t="s">
        <v>8</v>
      </c>
      <c r="C211" s="81">
        <v>1686</v>
      </c>
      <c r="D211" s="120">
        <v>10333</v>
      </c>
      <c r="E211" s="79">
        <f>E210-E207</f>
        <v>0</v>
      </c>
      <c r="F211" s="79">
        <f>E211+F210-F207</f>
        <v>0</v>
      </c>
      <c r="G211" s="79">
        <f>F211+G210-G207</f>
        <v>0</v>
      </c>
      <c r="H211" s="79">
        <f>F211+H210-H207</f>
        <v>0</v>
      </c>
      <c r="I211" s="77">
        <f>I210-I207</f>
        <v>0</v>
      </c>
      <c r="J211" s="79">
        <f>I211+J210-J207</f>
        <v>0</v>
      </c>
      <c r="K211" s="79">
        <f>J211+K210-K207</f>
        <v>608</v>
      </c>
      <c r="L211" s="79">
        <f>K211+L210-L207</f>
        <v>465</v>
      </c>
      <c r="M211" s="79">
        <f>L211+M210-M207</f>
        <v>2211</v>
      </c>
      <c r="N211" s="77">
        <f>I211+N210-N207</f>
        <v>2211</v>
      </c>
      <c r="O211" s="79">
        <f>N211+O210-O207</f>
        <v>2055</v>
      </c>
      <c r="P211" s="79">
        <f>O211+P210-P207</f>
        <v>1781</v>
      </c>
      <c r="Q211" s="79">
        <f>P211+Q210-Q207</f>
        <v>1509</v>
      </c>
      <c r="R211" s="79">
        <f t="shared" ref="R211:S211" si="144">Q211+R210-R207</f>
        <v>3225</v>
      </c>
      <c r="S211" s="79">
        <f t="shared" si="144"/>
        <v>4979</v>
      </c>
      <c r="T211" s="77">
        <f>N211+T210-T207</f>
        <v>4979</v>
      </c>
      <c r="U211" s="80">
        <f>U210-U207</f>
        <v>4979</v>
      </c>
      <c r="V211" s="79">
        <f>U211+V210-V207</f>
        <v>4963</v>
      </c>
      <c r="W211" s="79">
        <f>V211+W210-W207</f>
        <v>4949</v>
      </c>
      <c r="X211" s="79">
        <f>W211+X210-X207</f>
        <v>4935</v>
      </c>
      <c r="Y211" s="79">
        <f>W211+Y210-Y207</f>
        <v>4931</v>
      </c>
      <c r="Z211" s="77">
        <f>T211+Z210-Z207</f>
        <v>4917</v>
      </c>
      <c r="AA211" s="79">
        <f>Z211+AA210-AA207</f>
        <v>4909</v>
      </c>
      <c r="AB211" s="79">
        <f>AA211+AB210-AB207</f>
        <v>4899</v>
      </c>
      <c r="AC211" s="79">
        <f>AB211+AC210-AC207</f>
        <v>4889</v>
      </c>
      <c r="AD211" s="79">
        <f>AC211+AD210-AD207</f>
        <v>4877</v>
      </c>
      <c r="AE211" s="77">
        <f>Z211+AE210-AE207</f>
        <v>4877</v>
      </c>
      <c r="AF211" s="79">
        <f>AE211+AF210-AF207</f>
        <v>4877</v>
      </c>
      <c r="AG211" s="79">
        <f>AF211+AG210-AG207</f>
        <v>4877</v>
      </c>
      <c r="AH211" s="79">
        <f>AG211+AH210-AH207</f>
        <v>4877</v>
      </c>
      <c r="AI211" s="79">
        <f t="shared" ref="AI211:AJ211" si="145">AH211+AI210-AI207</f>
        <v>4877</v>
      </c>
      <c r="AJ211" s="79">
        <f t="shared" si="145"/>
        <v>4877</v>
      </c>
      <c r="AK211" s="77">
        <f>AE211+AK210-AK207</f>
        <v>4877</v>
      </c>
      <c r="AL211" s="80">
        <f>T211+AL210-AL207</f>
        <v>4877</v>
      </c>
      <c r="AN211" s="46">
        <f t="shared" si="132"/>
        <v>0</v>
      </c>
      <c r="AO211" s="46">
        <f t="shared" si="133"/>
        <v>0</v>
      </c>
    </row>
    <row r="212" spans="1:41" s="45" customFormat="1" ht="16" thickBot="1" x14ac:dyDescent="0.35">
      <c r="A212" s="67"/>
      <c r="B212" s="1" t="s">
        <v>9</v>
      </c>
      <c r="C212" s="77"/>
      <c r="D212" s="77"/>
      <c r="E212" s="82" t="e">
        <f>E211/(SUM(F207+H207+#REF!+G207)/20)*1000</f>
        <v>#REF!</v>
      </c>
      <c r="F212" s="82" t="e">
        <f>F211/(SUM(G207+#REF!+J207+H207)/20)*1000</f>
        <v>#REF!</v>
      </c>
      <c r="G212" s="82" t="e">
        <f>G211/(SUM(H207+K207+J207+#REF!)/20)*1000</f>
        <v>#REF!</v>
      </c>
      <c r="H212" s="82" t="e">
        <f>H211/(SUM(#REF!+J207+K207+L207)/20)*1000</f>
        <v>#REF!</v>
      </c>
      <c r="I212" s="83"/>
      <c r="J212" s="82">
        <f>J211/(SUM(K207+L207+M207+O207)/20)*1000</f>
        <v>0</v>
      </c>
      <c r="K212" s="82">
        <f>K211/(SUM(L207+M207+O207+P207)/20)*1000</f>
        <v>14703.748488512696</v>
      </c>
      <c r="L212" s="82">
        <f>L211/(SUM(M207+O207+P207+Q207)/20)*1000</f>
        <v>9728.0334728033486</v>
      </c>
      <c r="M212" s="82">
        <f>M211/(SUM(O207+P207+Q207+R207)/20)*1000</f>
        <v>44847.87018255578</v>
      </c>
      <c r="N212" s="83"/>
      <c r="O212" s="82">
        <f>O211/(SUM(P207+Q207+R207+S207)/20)*1000</f>
        <v>38197.026022304832</v>
      </c>
      <c r="P212" s="82" t="e">
        <f>P211/(SUM(Q207+R207+#REF!+S207)/20)*1000</f>
        <v>#REF!</v>
      </c>
      <c r="Q212" s="82" t="e">
        <f>Q211/(SUM(R207+S207+#REF!+#REF!)/20)*1000</f>
        <v>#REF!</v>
      </c>
      <c r="R212" s="82" t="e">
        <f>R211/(SUM(S207+#REF!+#REF!+#REF!)/20)*1000</f>
        <v>#REF!</v>
      </c>
      <c r="S212" s="82" t="e">
        <f>S211/(SUM(#REF!+#REF!+#REF!+#REF!)/20)*1000</f>
        <v>#REF!</v>
      </c>
      <c r="T212" s="83"/>
      <c r="U212" s="84"/>
      <c r="V212" s="82" t="e">
        <f>V211/(SUM(W207+Y207+#REF!+X207)/20)*1000</f>
        <v>#REF!</v>
      </c>
      <c r="W212" s="82" t="e">
        <f>W211/(SUM(X207+#REF!+AA207+Y207)/20)*1000</f>
        <v>#REF!</v>
      </c>
      <c r="X212" s="82" t="e">
        <f>X211/(SUM(Y207+AB207+AA207+#REF!)/20)*1000</f>
        <v>#REF!</v>
      </c>
      <c r="Y212" s="82" t="e">
        <f>Y211/(SUM(#REF!+AA207+AB207+AC207)/20)*1000</f>
        <v>#REF!</v>
      </c>
      <c r="Z212" s="83"/>
      <c r="AA212" s="82">
        <f>AA211/(SUM(AB207+AC207+AD207+AF207)/20)*1000</f>
        <v>3068125</v>
      </c>
      <c r="AB212" s="82">
        <f>AB211/(SUM(AC207+AD207+AF207+AG207)/20)*1000</f>
        <v>4453636.3636363633</v>
      </c>
      <c r="AC212" s="82">
        <f>AC211/(SUM(AD207+AF207+AG207+AH207)/20)*1000</f>
        <v>8148333.333333334</v>
      </c>
      <c r="AD212" s="82" t="e">
        <f>AD211/(SUM(AF207+AG207+AH207+AI207)/20)*1000</f>
        <v>#DIV/0!</v>
      </c>
      <c r="AE212" s="83"/>
      <c r="AF212" s="82" t="e">
        <f>AF211/(SUM(AG207+AH207+AI207+AJ207)/20)*1000</f>
        <v>#DIV/0!</v>
      </c>
      <c r="AG212" s="82" t="e">
        <f>AG211/(SUM(AH207+AI207+#REF!+AJ207)/20)*1000</f>
        <v>#REF!</v>
      </c>
      <c r="AH212" s="82" t="e">
        <f>AH211/(SUM(AI207+AJ207+#REF!+#REF!)/20)*1000</f>
        <v>#REF!</v>
      </c>
      <c r="AI212" s="82" t="e">
        <f>AI211/(SUM(AJ207+#REF!+#REF!+#REF!)/20)*1000</f>
        <v>#REF!</v>
      </c>
      <c r="AJ212" s="82" t="e">
        <f>AJ211/(SUM(#REF!+#REF!+#REF!+#REF!)/20)*1000</f>
        <v>#REF!</v>
      </c>
      <c r="AK212" s="83"/>
      <c r="AL212" s="84"/>
      <c r="AN212" s="46">
        <f t="shared" si="132"/>
        <v>0</v>
      </c>
      <c r="AO212" s="46">
        <f t="shared" si="133"/>
        <v>0</v>
      </c>
    </row>
    <row r="213" spans="1:41" s="45" customFormat="1" ht="16" thickBot="1" x14ac:dyDescent="0.35">
      <c r="A213" s="156" t="s">
        <v>77</v>
      </c>
      <c r="B213" s="1" t="s">
        <v>5</v>
      </c>
      <c r="C213" s="77"/>
      <c r="D213" s="77"/>
      <c r="E213" s="79"/>
      <c r="F213" s="78">
        <v>1000</v>
      </c>
      <c r="G213" s="79">
        <v>8000</v>
      </c>
      <c r="H213" s="79">
        <v>2500</v>
      </c>
      <c r="I213" s="77">
        <f>SUM(E213:H213)</f>
        <v>11500</v>
      </c>
      <c r="J213" s="78"/>
      <c r="K213" s="79">
        <v>2532</v>
      </c>
      <c r="L213" s="78">
        <v>2244</v>
      </c>
      <c r="M213" s="79">
        <v>3200</v>
      </c>
      <c r="N213" s="77">
        <f>SUM(J213:M213)</f>
        <v>7976</v>
      </c>
      <c r="O213" s="79">
        <v>1154</v>
      </c>
      <c r="P213" s="78">
        <v>2017</v>
      </c>
      <c r="Q213" s="78">
        <v>2020</v>
      </c>
      <c r="R213" s="78">
        <v>2020</v>
      </c>
      <c r="S213" s="78">
        <v>1734</v>
      </c>
      <c r="T213" s="77">
        <f>SUM(O213:S213)</f>
        <v>8945</v>
      </c>
      <c r="U213" s="80">
        <f>T213+N213+I213+D217</f>
        <v>37594</v>
      </c>
      <c r="V213" s="79">
        <v>1440</v>
      </c>
      <c r="W213" s="78">
        <v>1260</v>
      </c>
      <c r="X213" s="79">
        <v>1260</v>
      </c>
      <c r="Y213" s="79">
        <v>1617</v>
      </c>
      <c r="Z213" s="77">
        <f>SUM(V213:Y213)</f>
        <v>5577</v>
      </c>
      <c r="AA213" s="78">
        <v>566</v>
      </c>
      <c r="AB213" s="79">
        <v>791</v>
      </c>
      <c r="AC213" s="78">
        <v>791</v>
      </c>
      <c r="AD213" s="79">
        <v>1009</v>
      </c>
      <c r="AE213" s="77">
        <f>SUM(AA213:AD213)</f>
        <v>3157</v>
      </c>
      <c r="AF213" s="79">
        <v>3</v>
      </c>
      <c r="AG213" s="78">
        <v>3</v>
      </c>
      <c r="AH213" s="78">
        <v>3</v>
      </c>
      <c r="AI213" s="78">
        <v>3</v>
      </c>
      <c r="AJ213" s="78">
        <v>0</v>
      </c>
      <c r="AK213" s="77">
        <f>SUM(AF213:AJ213)</f>
        <v>12</v>
      </c>
      <c r="AL213" s="80">
        <f>AK213+AE213+Z213</f>
        <v>8746</v>
      </c>
      <c r="AM213" s="45">
        <v>64</v>
      </c>
      <c r="AN213" s="46">
        <f t="shared" si="132"/>
        <v>2406016</v>
      </c>
      <c r="AO213" s="46">
        <f t="shared" si="133"/>
        <v>559744</v>
      </c>
    </row>
    <row r="214" spans="1:41" s="45" customFormat="1" ht="16" thickBot="1" x14ac:dyDescent="0.35">
      <c r="A214" s="156"/>
      <c r="B214" s="1" t="s">
        <v>6</v>
      </c>
      <c r="C214" s="77"/>
      <c r="D214" s="77"/>
      <c r="E214" s="79"/>
      <c r="F214" s="79">
        <v>1000</v>
      </c>
      <c r="G214" s="79">
        <v>8000</v>
      </c>
      <c r="H214" s="79">
        <v>2500</v>
      </c>
      <c r="I214" s="77"/>
      <c r="J214" s="79"/>
      <c r="K214" s="79">
        <v>0</v>
      </c>
      <c r="L214" s="79">
        <v>0</v>
      </c>
      <c r="M214" s="79">
        <v>11000</v>
      </c>
      <c r="N214" s="77"/>
      <c r="O214" s="79">
        <v>0</v>
      </c>
      <c r="P214" s="79">
        <v>0</v>
      </c>
      <c r="Q214" s="79">
        <v>0</v>
      </c>
      <c r="R214" s="79">
        <v>5000</v>
      </c>
      <c r="S214" s="79">
        <v>5200</v>
      </c>
      <c r="T214" s="77"/>
      <c r="U214" s="80"/>
      <c r="V214" s="79">
        <v>0</v>
      </c>
      <c r="W214" s="79">
        <v>0</v>
      </c>
      <c r="X214" s="79">
        <v>6000</v>
      </c>
      <c r="Y214" s="79">
        <v>0</v>
      </c>
      <c r="Z214" s="77"/>
      <c r="AA214" s="79">
        <v>0</v>
      </c>
      <c r="AB214" s="79">
        <v>0</v>
      </c>
      <c r="AC214" s="79">
        <v>0</v>
      </c>
      <c r="AD214" s="79">
        <v>0</v>
      </c>
      <c r="AE214" s="77"/>
      <c r="AF214" s="79">
        <v>0</v>
      </c>
      <c r="AG214" s="79">
        <v>0</v>
      </c>
      <c r="AH214" s="79">
        <v>0</v>
      </c>
      <c r="AI214" s="79">
        <v>0</v>
      </c>
      <c r="AJ214" s="79">
        <v>0</v>
      </c>
      <c r="AK214" s="77"/>
      <c r="AL214" s="80"/>
      <c r="AN214" s="46">
        <f t="shared" si="132"/>
        <v>0</v>
      </c>
      <c r="AO214" s="46">
        <f t="shared" si="133"/>
        <v>0</v>
      </c>
    </row>
    <row r="215" spans="1:41" s="45" customFormat="1" ht="16" thickBot="1" x14ac:dyDescent="0.35">
      <c r="A215" s="156"/>
      <c r="B215" s="1" t="s">
        <v>10</v>
      </c>
      <c r="C215" s="77">
        <v>0</v>
      </c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80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80"/>
      <c r="AN215" s="46">
        <f t="shared" si="132"/>
        <v>0</v>
      </c>
      <c r="AO215" s="46">
        <f t="shared" si="133"/>
        <v>0</v>
      </c>
    </row>
    <row r="216" spans="1:41" s="45" customFormat="1" ht="16" thickBot="1" x14ac:dyDescent="0.35">
      <c r="A216" s="156"/>
      <c r="B216" s="1" t="s">
        <v>7</v>
      </c>
      <c r="C216" s="77"/>
      <c r="D216" s="77"/>
      <c r="E216" s="79">
        <f>E215+E214</f>
        <v>0</v>
      </c>
      <c r="F216" s="79">
        <f>F215+F214</f>
        <v>1000</v>
      </c>
      <c r="G216" s="79">
        <f>G215+G213</f>
        <v>8000</v>
      </c>
      <c r="H216" s="79">
        <f>H215+H214</f>
        <v>2500</v>
      </c>
      <c r="I216" s="77">
        <f>SUM(E216:H216)</f>
        <v>11500</v>
      </c>
      <c r="J216" s="79">
        <f>J215+J214</f>
        <v>0</v>
      </c>
      <c r="K216" s="79">
        <f>K215+K214</f>
        <v>0</v>
      </c>
      <c r="L216" s="79">
        <f>L215+L214</f>
        <v>0</v>
      </c>
      <c r="M216" s="79">
        <f>M215+M214</f>
        <v>11000</v>
      </c>
      <c r="N216" s="77">
        <f>SUM(J216:M216)</f>
        <v>11000</v>
      </c>
      <c r="O216" s="79">
        <f>O215+O214</f>
        <v>0</v>
      </c>
      <c r="P216" s="79">
        <f>P215+P214</f>
        <v>0</v>
      </c>
      <c r="Q216" s="79">
        <f>Q215+Q214</f>
        <v>0</v>
      </c>
      <c r="R216" s="79">
        <f>R215+R214</f>
        <v>5000</v>
      </c>
      <c r="S216" s="79">
        <f>S215+S214</f>
        <v>5200</v>
      </c>
      <c r="T216" s="77">
        <f>SUM(O216:S216)</f>
        <v>10200</v>
      </c>
      <c r="U216" s="80">
        <f>T216+N216+I216+D217</f>
        <v>41873</v>
      </c>
      <c r="V216" s="79">
        <f>V215+V214</f>
        <v>0</v>
      </c>
      <c r="W216" s="79">
        <f>W215+W214</f>
        <v>0</v>
      </c>
      <c r="X216" s="79">
        <f>X215+X213</f>
        <v>1260</v>
      </c>
      <c r="Y216" s="79">
        <f>Y215+Y214</f>
        <v>0</v>
      </c>
      <c r="Z216" s="77">
        <f>SUM(V216:Y216)</f>
        <v>1260</v>
      </c>
      <c r="AA216" s="79">
        <f>AA215+AA214</f>
        <v>0</v>
      </c>
      <c r="AB216" s="79">
        <f>AB215+AB214</f>
        <v>0</v>
      </c>
      <c r="AC216" s="79">
        <f>AC215+AC214</f>
        <v>0</v>
      </c>
      <c r="AD216" s="79">
        <f>AD215+AD214</f>
        <v>0</v>
      </c>
      <c r="AE216" s="77">
        <f>SUM(AA216:AD216)</f>
        <v>0</v>
      </c>
      <c r="AF216" s="79">
        <f>AF215+AF214</f>
        <v>0</v>
      </c>
      <c r="AG216" s="79">
        <f>AG215+AG214</f>
        <v>0</v>
      </c>
      <c r="AH216" s="79">
        <f>AH215+AH214</f>
        <v>0</v>
      </c>
      <c r="AI216" s="79">
        <f>AI215+AI214</f>
        <v>0</v>
      </c>
      <c r="AJ216" s="79">
        <f>AJ215+AJ214</f>
        <v>0</v>
      </c>
      <c r="AK216" s="77">
        <f>SUM(AF216:AJ216)</f>
        <v>0</v>
      </c>
      <c r="AL216" s="80">
        <f>AK216+AE216+Z216</f>
        <v>1260</v>
      </c>
      <c r="AN216" s="46">
        <f t="shared" si="132"/>
        <v>0</v>
      </c>
      <c r="AO216" s="46">
        <f t="shared" si="133"/>
        <v>0</v>
      </c>
    </row>
    <row r="217" spans="1:41" s="45" customFormat="1" ht="16" thickBot="1" x14ac:dyDescent="0.35">
      <c r="A217" s="156"/>
      <c r="B217" s="1" t="s">
        <v>8</v>
      </c>
      <c r="C217" s="81">
        <v>5820</v>
      </c>
      <c r="D217" s="120">
        <v>9173</v>
      </c>
      <c r="E217" s="79">
        <f>E216-E213</f>
        <v>0</v>
      </c>
      <c r="F217" s="79">
        <f>E217+F216-F213</f>
        <v>0</v>
      </c>
      <c r="G217" s="79">
        <f t="shared" ref="G217:H217" si="146">F217+G216-G213</f>
        <v>0</v>
      </c>
      <c r="H217" s="79">
        <f t="shared" si="146"/>
        <v>0</v>
      </c>
      <c r="I217" s="77">
        <f>I216-I213</f>
        <v>0</v>
      </c>
      <c r="J217" s="79">
        <f>I217+J216-J213</f>
        <v>0</v>
      </c>
      <c r="K217" s="79">
        <f>J217+K216-K213</f>
        <v>-2532</v>
      </c>
      <c r="L217" s="79">
        <f>K217+L216-L213</f>
        <v>-4776</v>
      </c>
      <c r="M217" s="79">
        <f>L217+M216-M213</f>
        <v>3024</v>
      </c>
      <c r="N217" s="77">
        <f>I217+N216-N213</f>
        <v>3024</v>
      </c>
      <c r="O217" s="79">
        <f>N217+O216-O213</f>
        <v>1870</v>
      </c>
      <c r="P217" s="79">
        <f>O217+P216-P213</f>
        <v>-147</v>
      </c>
      <c r="Q217" s="79">
        <f>P217+Q216-Q213</f>
        <v>-2167</v>
      </c>
      <c r="R217" s="79">
        <f t="shared" ref="R217:S217" si="147">Q217+R216-R213</f>
        <v>813</v>
      </c>
      <c r="S217" s="79">
        <f t="shared" si="147"/>
        <v>4279</v>
      </c>
      <c r="T217" s="77">
        <f>N217+T216-T213</f>
        <v>4279</v>
      </c>
      <c r="U217" s="80">
        <f>U216-U213</f>
        <v>4279</v>
      </c>
      <c r="V217" s="79">
        <f>U217+V216-V213</f>
        <v>2839</v>
      </c>
      <c r="W217" s="79">
        <f>V217+W216-W213</f>
        <v>1579</v>
      </c>
      <c r="X217" s="79">
        <f>W217+X216-X213</f>
        <v>1579</v>
      </c>
      <c r="Y217" s="79">
        <f>W217+Y216-Y213</f>
        <v>-38</v>
      </c>
      <c r="Z217" s="77">
        <f>T217+Z216-Z213</f>
        <v>-38</v>
      </c>
      <c r="AA217" s="79">
        <f>Z217+AA216-AA213</f>
        <v>-604</v>
      </c>
      <c r="AB217" s="79">
        <f>AA217+AB216-AB213</f>
        <v>-1395</v>
      </c>
      <c r="AC217" s="79">
        <f>AB217+AC216-AC213</f>
        <v>-2186</v>
      </c>
      <c r="AD217" s="79">
        <f>AC217+AD216-AD213</f>
        <v>-3195</v>
      </c>
      <c r="AE217" s="77">
        <f>Z217+AE216-AE213</f>
        <v>-3195</v>
      </c>
      <c r="AF217" s="79">
        <f>AE217+AF216-AF213</f>
        <v>-3198</v>
      </c>
      <c r="AG217" s="79">
        <f>AF217+AG216-AG213</f>
        <v>-3201</v>
      </c>
      <c r="AH217" s="79">
        <f>AG217+AH216-AH213</f>
        <v>-3204</v>
      </c>
      <c r="AI217" s="79">
        <f t="shared" ref="AI217:AJ217" si="148">AH217+AI216-AI213</f>
        <v>-3207</v>
      </c>
      <c r="AJ217" s="79">
        <f t="shared" si="148"/>
        <v>-3207</v>
      </c>
      <c r="AK217" s="77">
        <f>AE217+AK216-AK213</f>
        <v>-3207</v>
      </c>
      <c r="AL217" s="80">
        <f>T217+AL216-AL213</f>
        <v>-3207</v>
      </c>
      <c r="AN217" s="46">
        <f t="shared" si="132"/>
        <v>0</v>
      </c>
      <c r="AO217" s="46">
        <f t="shared" si="133"/>
        <v>0</v>
      </c>
    </row>
    <row r="218" spans="1:41" s="45" customFormat="1" ht="16" thickBot="1" x14ac:dyDescent="0.35">
      <c r="A218" s="67"/>
      <c r="B218" s="1" t="s">
        <v>9</v>
      </c>
      <c r="C218" s="77"/>
      <c r="D218" s="77"/>
      <c r="E218" s="82" t="e">
        <f>E217/(SUM(F213+H213+#REF!+#REF!)/20)*1000</f>
        <v>#REF!</v>
      </c>
      <c r="F218" s="82" t="e">
        <f>F217/(SUM(#REF!+#REF!+J213+H213)/20)*1000</f>
        <v>#REF!</v>
      </c>
      <c r="G218" s="82" t="e">
        <f>G217/(SUM(H213+K213+J213+#REF!)/20)*1000</f>
        <v>#REF!</v>
      </c>
      <c r="H218" s="82" t="e">
        <f>H217/(SUM(#REF!+J213+K213+L213)/20)*1000</f>
        <v>#REF!</v>
      </c>
      <c r="I218" s="83"/>
      <c r="J218" s="82">
        <f>J217/(SUM(K213+L213+M213+O213)/20)*1000</f>
        <v>0</v>
      </c>
      <c r="K218" s="82">
        <f>K217/(SUM(L213+M213+O213+P213)/20)*1000</f>
        <v>-5878.1195589088802</v>
      </c>
      <c r="L218" s="82">
        <f>L217/(SUM(M213+O213+P213+Q213)/20)*1000</f>
        <v>-11383.62531283518</v>
      </c>
      <c r="M218" s="82">
        <f>M217/(SUM(O213+P213+Q213+R213)/20)*1000</f>
        <v>8387.1862432394937</v>
      </c>
      <c r="N218" s="83"/>
      <c r="O218" s="82">
        <f>O217/(SUM(P213+Q213+R213+S213)/20)*1000</f>
        <v>4800.4107303298679</v>
      </c>
      <c r="P218" s="82" t="e">
        <f>P217/(SUM(Q213+R213+#REF!+S213)/20)*1000</f>
        <v>#REF!</v>
      </c>
      <c r="Q218" s="82" t="e">
        <f>Q217/(SUM(R213+S213+#REF!+#REF!)/20)*1000</f>
        <v>#REF!</v>
      </c>
      <c r="R218" s="82" t="e">
        <f>R217/(SUM(S213+#REF!+#REF!+#REF!)/20)*1000</f>
        <v>#REF!</v>
      </c>
      <c r="S218" s="82" t="e">
        <f>S217/(SUM(#REF!+#REF!+#REF!+#REF!)/20)*1000</f>
        <v>#REF!</v>
      </c>
      <c r="T218" s="83"/>
      <c r="U218" s="84"/>
      <c r="V218" s="82" t="e">
        <f>V217/(SUM(W213+Y213+#REF!+#REF!)/20)*1000</f>
        <v>#REF!</v>
      </c>
      <c r="W218" s="82" t="e">
        <f>W217/(SUM(#REF!+#REF!+AA213+Y213)/20)*1000</f>
        <v>#REF!</v>
      </c>
      <c r="X218" s="82" t="e">
        <f>X217/(SUM(Y213+AB213+AA213+#REF!)/20)*1000</f>
        <v>#REF!</v>
      </c>
      <c r="Y218" s="82" t="e">
        <f>Y217/(SUM(#REF!+AA213+AB213+AC213)/20)*1000</f>
        <v>#REF!</v>
      </c>
      <c r="Z218" s="83"/>
      <c r="AA218" s="82">
        <f>AA217/(SUM(AB213+AC213+AD213+AF213)/20)*1000</f>
        <v>-4656.9005397070159</v>
      </c>
      <c r="AB218" s="82">
        <f>AB217/(SUM(AC213+AD213+AF213+AG213)/20)*1000</f>
        <v>-15448.504983388706</v>
      </c>
      <c r="AC218" s="82">
        <f>AC217/(SUM(AD213+AF213+AG213+AH213)/20)*1000</f>
        <v>-42946.954813359531</v>
      </c>
      <c r="AD218" s="82">
        <f>AD217/(SUM(AF213+AG213+AH213+AI213)/20)*1000</f>
        <v>-5325000</v>
      </c>
      <c r="AE218" s="83"/>
      <c r="AF218" s="82">
        <f>AF217/(SUM(AG213+AH213+AI213+AJ213)/20)*1000</f>
        <v>-7106666.666666666</v>
      </c>
      <c r="AG218" s="82" t="e">
        <f>AG217/(SUM(AH213+AI213+#REF!+AJ213)/20)*1000</f>
        <v>#REF!</v>
      </c>
      <c r="AH218" s="82" t="e">
        <f>AH217/(SUM(AI213+AJ213+#REF!+#REF!)/20)*1000</f>
        <v>#REF!</v>
      </c>
      <c r="AI218" s="82" t="e">
        <f>AI217/(SUM(AJ213+#REF!+#REF!+#REF!)/20)*1000</f>
        <v>#REF!</v>
      </c>
      <c r="AJ218" s="82" t="e">
        <f>AJ217/(SUM(#REF!+#REF!+#REF!+#REF!)/20)*1000</f>
        <v>#REF!</v>
      </c>
      <c r="AK218" s="83"/>
      <c r="AL218" s="84"/>
      <c r="AN218" s="46">
        <f t="shared" si="132"/>
        <v>0</v>
      </c>
      <c r="AO218" s="46">
        <f t="shared" si="133"/>
        <v>0</v>
      </c>
    </row>
    <row r="219" spans="1:41" s="45" customFormat="1" ht="16" thickBot="1" x14ac:dyDescent="0.35">
      <c r="A219" s="156" t="s">
        <v>78</v>
      </c>
      <c r="B219" s="1" t="s">
        <v>5</v>
      </c>
      <c r="C219" s="77"/>
      <c r="D219" s="77"/>
      <c r="E219" s="79"/>
      <c r="F219" s="78">
        <v>10199</v>
      </c>
      <c r="G219" s="78">
        <v>7277</v>
      </c>
      <c r="H219" s="79">
        <v>34746</v>
      </c>
      <c r="I219" s="77">
        <f>SUM(E219:H219)</f>
        <v>52222</v>
      </c>
      <c r="J219" s="78">
        <v>7000</v>
      </c>
      <c r="K219" s="79">
        <v>17004</v>
      </c>
      <c r="L219" s="78">
        <v>9889</v>
      </c>
      <c r="M219" s="79">
        <v>14166</v>
      </c>
      <c r="N219" s="77">
        <f>SUM(J219:M219)</f>
        <v>48059</v>
      </c>
      <c r="O219" s="79">
        <v>5704</v>
      </c>
      <c r="P219" s="78">
        <v>9936</v>
      </c>
      <c r="Q219" s="78">
        <v>9960</v>
      </c>
      <c r="R219" s="78">
        <v>9963</v>
      </c>
      <c r="S219" s="78">
        <v>8535</v>
      </c>
      <c r="T219" s="77">
        <f>SUM(O219:S219)</f>
        <v>44098</v>
      </c>
      <c r="U219" s="80">
        <f>T219+N219+I219+D223</f>
        <v>163935</v>
      </c>
      <c r="V219" s="79">
        <v>7295</v>
      </c>
      <c r="W219" s="78">
        <v>6350</v>
      </c>
      <c r="X219" s="78">
        <v>6350</v>
      </c>
      <c r="Y219" s="79">
        <v>8167</v>
      </c>
      <c r="Z219" s="77">
        <f>SUM(V219:Y219)</f>
        <v>28162</v>
      </c>
      <c r="AA219" s="78">
        <v>4120</v>
      </c>
      <c r="AB219" s="79">
        <v>5734</v>
      </c>
      <c r="AC219" s="78">
        <v>5745</v>
      </c>
      <c r="AD219" s="79">
        <v>7394</v>
      </c>
      <c r="AE219" s="77">
        <f>SUM(AA219:AD219)</f>
        <v>22993</v>
      </c>
      <c r="AF219" s="79">
        <v>23</v>
      </c>
      <c r="AG219" s="78">
        <v>30</v>
      </c>
      <c r="AH219" s="78">
        <v>30</v>
      </c>
      <c r="AI219" s="78">
        <v>30</v>
      </c>
      <c r="AJ219" s="78">
        <v>0</v>
      </c>
      <c r="AK219" s="77">
        <f>SUM(AF219:AJ219)</f>
        <v>113</v>
      </c>
      <c r="AL219" s="80">
        <f>AK219+AE219+Z219</f>
        <v>51268</v>
      </c>
      <c r="AM219" s="45">
        <v>128</v>
      </c>
      <c r="AN219" s="46">
        <f t="shared" si="132"/>
        <v>20983680</v>
      </c>
      <c r="AO219" s="46">
        <f t="shared" si="133"/>
        <v>6562304</v>
      </c>
    </row>
    <row r="220" spans="1:41" s="45" customFormat="1" ht="16" thickBot="1" x14ac:dyDescent="0.35">
      <c r="A220" s="156"/>
      <c r="B220" s="1" t="s">
        <v>6</v>
      </c>
      <c r="C220" s="77"/>
      <c r="D220" s="77"/>
      <c r="E220" s="79"/>
      <c r="F220" s="79">
        <v>10199</v>
      </c>
      <c r="G220" s="79">
        <v>7277</v>
      </c>
      <c r="H220" s="79">
        <v>34746</v>
      </c>
      <c r="I220" s="77"/>
      <c r="J220" s="79">
        <v>7000</v>
      </c>
      <c r="K220" s="79">
        <v>15169</v>
      </c>
      <c r="L220" s="79">
        <v>25250</v>
      </c>
      <c r="M220" s="79">
        <v>32000</v>
      </c>
      <c r="N220" s="77"/>
      <c r="O220" s="79">
        <v>15000</v>
      </c>
      <c r="P220" s="79">
        <v>0</v>
      </c>
      <c r="Q220" s="79">
        <v>0</v>
      </c>
      <c r="R220" s="79">
        <v>10000</v>
      </c>
      <c r="S220" s="79">
        <v>20000</v>
      </c>
      <c r="T220" s="77"/>
      <c r="U220" s="80"/>
      <c r="V220" s="79">
        <v>0</v>
      </c>
      <c r="W220" s="79">
        <v>0</v>
      </c>
      <c r="X220" s="79">
        <v>0</v>
      </c>
      <c r="Y220" s="79">
        <v>0</v>
      </c>
      <c r="Z220" s="77"/>
      <c r="AA220" s="79">
        <v>0</v>
      </c>
      <c r="AB220" s="79">
        <v>0</v>
      </c>
      <c r="AC220" s="79">
        <v>0</v>
      </c>
      <c r="AD220" s="79">
        <v>0</v>
      </c>
      <c r="AE220" s="77"/>
      <c r="AF220" s="79">
        <v>0</v>
      </c>
      <c r="AG220" s="79">
        <v>0</v>
      </c>
      <c r="AH220" s="79">
        <v>0</v>
      </c>
      <c r="AI220" s="79">
        <v>0</v>
      </c>
      <c r="AJ220" s="79">
        <v>0</v>
      </c>
      <c r="AK220" s="77"/>
      <c r="AL220" s="80"/>
      <c r="AN220" s="46">
        <f t="shared" si="132"/>
        <v>0</v>
      </c>
      <c r="AO220" s="46">
        <f t="shared" si="133"/>
        <v>0</v>
      </c>
    </row>
    <row r="221" spans="1:41" s="45" customFormat="1" ht="16" thickBot="1" x14ac:dyDescent="0.35">
      <c r="A221" s="156"/>
      <c r="B221" s="1" t="s">
        <v>10</v>
      </c>
      <c r="C221" s="77">
        <v>56808</v>
      </c>
      <c r="D221" s="77"/>
      <c r="E221" s="77"/>
      <c r="F221" s="77"/>
      <c r="G221" s="77"/>
      <c r="H221" s="77"/>
      <c r="I221" s="77"/>
      <c r="J221" s="77"/>
      <c r="K221" s="77">
        <v>56808</v>
      </c>
      <c r="L221" s="77"/>
      <c r="M221" s="77"/>
      <c r="N221" s="77"/>
      <c r="O221" s="77"/>
      <c r="P221" s="77"/>
      <c r="Q221" s="77"/>
      <c r="R221" s="77"/>
      <c r="S221" s="77"/>
      <c r="T221" s="77"/>
      <c r="U221" s="80"/>
      <c r="V221" s="77"/>
      <c r="W221" s="77"/>
      <c r="X221" s="77"/>
      <c r="Y221" s="77">
        <v>13000</v>
      </c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80"/>
      <c r="AN221" s="46">
        <f t="shared" si="132"/>
        <v>0</v>
      </c>
      <c r="AO221" s="46">
        <f t="shared" si="133"/>
        <v>0</v>
      </c>
    </row>
    <row r="222" spans="1:41" s="45" customFormat="1" ht="16" thickBot="1" x14ac:dyDescent="0.35">
      <c r="A222" s="156"/>
      <c r="B222" s="1" t="s">
        <v>7</v>
      </c>
      <c r="C222" s="77"/>
      <c r="D222" s="77"/>
      <c r="E222" s="79">
        <f>E221+E220</f>
        <v>0</v>
      </c>
      <c r="F222" s="79">
        <f>F221+F220</f>
        <v>10199</v>
      </c>
      <c r="G222" s="79">
        <f t="shared" ref="G222" si="149">G221+G220</f>
        <v>7277</v>
      </c>
      <c r="H222" s="79">
        <f>H221+H220</f>
        <v>34746</v>
      </c>
      <c r="I222" s="77">
        <f>SUM(E222:H222)</f>
        <v>52222</v>
      </c>
      <c r="J222" s="79">
        <f>J221+J220</f>
        <v>7000</v>
      </c>
      <c r="K222" s="79">
        <f>K221+K220</f>
        <v>71977</v>
      </c>
      <c r="L222" s="79">
        <f>L221+L220</f>
        <v>25250</v>
      </c>
      <c r="M222" s="79">
        <f>M221+M220</f>
        <v>32000</v>
      </c>
      <c r="N222" s="77">
        <f>SUM(J222:M222)</f>
        <v>136227</v>
      </c>
      <c r="O222" s="79">
        <f>O221+O220</f>
        <v>15000</v>
      </c>
      <c r="P222" s="79">
        <f>P221+P220</f>
        <v>0</v>
      </c>
      <c r="Q222" s="79">
        <f>Q221+Q220</f>
        <v>0</v>
      </c>
      <c r="R222" s="79">
        <f>R221+R220</f>
        <v>10000</v>
      </c>
      <c r="S222" s="79">
        <f>S221+S220</f>
        <v>20000</v>
      </c>
      <c r="T222" s="77">
        <f>SUM(O222:S222)</f>
        <v>45000</v>
      </c>
      <c r="U222" s="80">
        <f>T222+N222+I222+D223</f>
        <v>253005</v>
      </c>
      <c r="V222" s="79">
        <f>V221+V220</f>
        <v>0</v>
      </c>
      <c r="W222" s="79">
        <f>W221+W220</f>
        <v>0</v>
      </c>
      <c r="X222" s="79">
        <f t="shared" ref="X222" si="150">X221+X220</f>
        <v>0</v>
      </c>
      <c r="Y222" s="79">
        <f>Y221+Y220</f>
        <v>13000</v>
      </c>
      <c r="Z222" s="77">
        <f>SUM(V222:Y222)</f>
        <v>13000</v>
      </c>
      <c r="AA222" s="79">
        <f>AA221+AA220</f>
        <v>0</v>
      </c>
      <c r="AB222" s="79">
        <f>AB221+AB220</f>
        <v>0</v>
      </c>
      <c r="AC222" s="79">
        <f>AC221+AC220</f>
        <v>0</v>
      </c>
      <c r="AD222" s="79">
        <f>AD221+AD220</f>
        <v>0</v>
      </c>
      <c r="AE222" s="77">
        <f>SUM(AA222:AD222)</f>
        <v>0</v>
      </c>
      <c r="AF222" s="79">
        <f>AF221+AF220</f>
        <v>0</v>
      </c>
      <c r="AG222" s="79">
        <f>AG221+AG220</f>
        <v>0</v>
      </c>
      <c r="AH222" s="79">
        <f>AH221+AH220</f>
        <v>0</v>
      </c>
      <c r="AI222" s="79">
        <f>AI221+AI220</f>
        <v>0</v>
      </c>
      <c r="AJ222" s="79">
        <f>AJ221+AJ220</f>
        <v>0</v>
      </c>
      <c r="AK222" s="77">
        <f>SUM(AF222:AJ222)</f>
        <v>0</v>
      </c>
      <c r="AL222" s="80">
        <f>AK222+AE222+Z222</f>
        <v>13000</v>
      </c>
      <c r="AN222" s="46">
        <f t="shared" si="132"/>
        <v>0</v>
      </c>
      <c r="AO222" s="46">
        <f t="shared" si="133"/>
        <v>0</v>
      </c>
    </row>
    <row r="223" spans="1:41" s="45" customFormat="1" ht="16" thickBot="1" x14ac:dyDescent="0.35">
      <c r="A223" s="156"/>
      <c r="B223" s="1" t="s">
        <v>8</v>
      </c>
      <c r="C223" s="81">
        <v>84891</v>
      </c>
      <c r="D223" s="120">
        <v>19556</v>
      </c>
      <c r="E223" s="79">
        <f>E222-E219</f>
        <v>0</v>
      </c>
      <c r="F223" s="79">
        <f>E223+F222-F219</f>
        <v>0</v>
      </c>
      <c r="G223" s="79">
        <f>F223+G222-G219</f>
        <v>0</v>
      </c>
      <c r="H223" s="79">
        <f>F223+H222-H219</f>
        <v>0</v>
      </c>
      <c r="I223" s="77">
        <f>I222-I219</f>
        <v>0</v>
      </c>
      <c r="J223" s="79">
        <f>I223+J222-J219</f>
        <v>0</v>
      </c>
      <c r="K223" s="79">
        <f>J223+K222-K219</f>
        <v>54973</v>
      </c>
      <c r="L223" s="79">
        <f>K223+L222-L219</f>
        <v>70334</v>
      </c>
      <c r="M223" s="79">
        <f>L223+M222-M219</f>
        <v>88168</v>
      </c>
      <c r="N223" s="77">
        <f>I223+N222-N219</f>
        <v>88168</v>
      </c>
      <c r="O223" s="79">
        <f>N223+O222-O219</f>
        <v>97464</v>
      </c>
      <c r="P223" s="79">
        <f>O223+P222-P219</f>
        <v>87528</v>
      </c>
      <c r="Q223" s="79">
        <f>P223+Q222-Q219</f>
        <v>77568</v>
      </c>
      <c r="R223" s="79">
        <f t="shared" ref="R223:S223" si="151">Q223+R222-R219</f>
        <v>77605</v>
      </c>
      <c r="S223" s="79">
        <f t="shared" si="151"/>
        <v>89070</v>
      </c>
      <c r="T223" s="77">
        <f>N223+T222-T219</f>
        <v>89070</v>
      </c>
      <c r="U223" s="80">
        <f>U222-U219</f>
        <v>89070</v>
      </c>
      <c r="V223" s="79">
        <f>U223+V222-V219</f>
        <v>81775</v>
      </c>
      <c r="W223" s="79">
        <f>V223+W222-W219</f>
        <v>75425</v>
      </c>
      <c r="X223" s="79">
        <f>W223+X222-X219</f>
        <v>69075</v>
      </c>
      <c r="Y223" s="79">
        <f>W223+Y222-Y219</f>
        <v>80258</v>
      </c>
      <c r="Z223" s="77">
        <f>T223+Z222-Z219</f>
        <v>73908</v>
      </c>
      <c r="AA223" s="79">
        <f>Z223+AA222-AA219</f>
        <v>69788</v>
      </c>
      <c r="AB223" s="79">
        <f>AA223+AB222-AB219</f>
        <v>64054</v>
      </c>
      <c r="AC223" s="79">
        <f>AB223+AC222-AC219</f>
        <v>58309</v>
      </c>
      <c r="AD223" s="79">
        <f>AC223+AD222-AD219</f>
        <v>50915</v>
      </c>
      <c r="AE223" s="77">
        <f>Z223+AE222-AE219</f>
        <v>50915</v>
      </c>
      <c r="AF223" s="79">
        <f>AE223+AF222-AF219</f>
        <v>50892</v>
      </c>
      <c r="AG223" s="79">
        <f>AF223+AG222-AG219</f>
        <v>50862</v>
      </c>
      <c r="AH223" s="79">
        <f>AG223+AH222-AH219</f>
        <v>50832</v>
      </c>
      <c r="AI223" s="79">
        <f t="shared" ref="AI223:AJ223" si="152">AH223+AI222-AI219</f>
        <v>50802</v>
      </c>
      <c r="AJ223" s="79">
        <f t="shared" si="152"/>
        <v>50802</v>
      </c>
      <c r="AK223" s="77">
        <f>AE223+AK222-AK219</f>
        <v>50802</v>
      </c>
      <c r="AL223" s="80">
        <f>T223+AL222-AL219</f>
        <v>50802</v>
      </c>
      <c r="AN223" s="46">
        <f t="shared" si="132"/>
        <v>0</v>
      </c>
      <c r="AO223" s="46">
        <f t="shared" si="133"/>
        <v>0</v>
      </c>
    </row>
    <row r="224" spans="1:41" s="45" customFormat="1" ht="16" thickBot="1" x14ac:dyDescent="0.35">
      <c r="A224" s="67"/>
      <c r="B224" s="1" t="s">
        <v>9</v>
      </c>
      <c r="C224" s="77"/>
      <c r="D224" s="77"/>
      <c r="E224" s="82" t="e">
        <f>E223/(SUM(F219+H219+#REF!+G219)/20)*1000</f>
        <v>#REF!</v>
      </c>
      <c r="F224" s="82" t="e">
        <f>F223/(SUM(G219+#REF!+J219+H219)/20)*1000</f>
        <v>#REF!</v>
      </c>
      <c r="G224" s="82" t="e">
        <f>G223/(SUM(H219+K219+J219+#REF!)/20)*1000</f>
        <v>#REF!</v>
      </c>
      <c r="H224" s="82" t="e">
        <f>H223/(SUM(#REF!+J219+K219+L219)/20)*1000</f>
        <v>#REF!</v>
      </c>
      <c r="I224" s="83"/>
      <c r="J224" s="82">
        <f>J223/(SUM(K219+L219+M219+O219)/20)*1000</f>
        <v>0</v>
      </c>
      <c r="K224" s="82">
        <f>K223/(SUM(L219+M219+O219+P219)/20)*1000</f>
        <v>27697.69492379393</v>
      </c>
      <c r="L224" s="82">
        <f>L223/(SUM(M219+O219+P219+Q219)/20)*1000</f>
        <v>35373.937534577279</v>
      </c>
      <c r="M224" s="82">
        <f>M223/(SUM(O219+P219+Q219+R219)/20)*1000</f>
        <v>49584.118325225652</v>
      </c>
      <c r="N224" s="83"/>
      <c r="O224" s="82">
        <f>O223/(SUM(P219+Q219+R219+S219)/20)*1000</f>
        <v>50770.432880137523</v>
      </c>
      <c r="P224" s="82" t="e">
        <f>P223/(SUM(Q219+R219+#REF!+S219)/20)*1000</f>
        <v>#REF!</v>
      </c>
      <c r="Q224" s="82" t="e">
        <f>Q223/(SUM(R219+S219+#REF!+#REF!)/20)*1000</f>
        <v>#REF!</v>
      </c>
      <c r="R224" s="82" t="e">
        <f>R223/(SUM(S219+#REF!+#REF!+#REF!)/20)*1000</f>
        <v>#REF!</v>
      </c>
      <c r="S224" s="82" t="e">
        <f>S223/(SUM(#REF!+#REF!+#REF!+#REF!)/20)*1000</f>
        <v>#REF!</v>
      </c>
      <c r="T224" s="83"/>
      <c r="U224" s="84"/>
      <c r="V224" s="82" t="e">
        <f>V223/(SUM(W219+Y219+#REF!+X219)/20)*1000</f>
        <v>#REF!</v>
      </c>
      <c r="W224" s="82" t="e">
        <f>W223/(SUM(X219+#REF!+AA219+Y219)/20)*1000</f>
        <v>#REF!</v>
      </c>
      <c r="X224" s="82" t="e">
        <f>X223/(SUM(Y219+AB219+AA219+#REF!)/20)*1000</f>
        <v>#REF!</v>
      </c>
      <c r="Y224" s="82" t="e">
        <f>Y223/(SUM(#REF!+AA219+AB219+AC219)/20)*1000</f>
        <v>#REF!</v>
      </c>
      <c r="Z224" s="83"/>
      <c r="AA224" s="82">
        <f>AA223/(SUM(AB219+AC219+AD219+AF219)/20)*1000</f>
        <v>73865.368331922102</v>
      </c>
      <c r="AB224" s="82">
        <f>AB223/(SUM(AC219+AD219+AF219+AG219)/20)*1000</f>
        <v>97110.36992116434</v>
      </c>
      <c r="AC224" s="82">
        <f>AC223/(SUM(AD219+AF219+AG219+AH219)/20)*1000</f>
        <v>155968.97151263873</v>
      </c>
      <c r="AD224" s="82">
        <f>AD223/(SUM(AF219+AG219+AH219+AI219)/20)*1000</f>
        <v>9011504.4247787613</v>
      </c>
      <c r="AE224" s="83"/>
      <c r="AF224" s="82">
        <f>AF223/(SUM(AG219+AH219+AI219+AJ219)/20)*1000</f>
        <v>11309333.333333334</v>
      </c>
      <c r="AG224" s="82" t="e">
        <f>AG223/(SUM(AH219+AI219+#REF!+AJ219)/20)*1000</f>
        <v>#REF!</v>
      </c>
      <c r="AH224" s="82" t="e">
        <f>AH223/(SUM(AI219+AJ219+#REF!+#REF!)/20)*1000</f>
        <v>#REF!</v>
      </c>
      <c r="AI224" s="82" t="e">
        <f>AI223/(SUM(AJ219+#REF!+#REF!+#REF!)/20)*1000</f>
        <v>#REF!</v>
      </c>
      <c r="AJ224" s="82" t="e">
        <f>AJ223/(SUM(#REF!+#REF!+#REF!+#REF!)/20)*1000</f>
        <v>#REF!</v>
      </c>
      <c r="AK224" s="83"/>
      <c r="AL224" s="84"/>
      <c r="AN224" s="46">
        <f t="shared" si="132"/>
        <v>0</v>
      </c>
      <c r="AO224" s="46">
        <f t="shared" si="133"/>
        <v>0</v>
      </c>
    </row>
    <row r="225" spans="1:41" s="45" customFormat="1" ht="16" thickBot="1" x14ac:dyDescent="0.35">
      <c r="A225" s="156" t="s">
        <v>90</v>
      </c>
      <c r="B225" s="1" t="s">
        <v>5</v>
      </c>
      <c r="C225" s="77"/>
      <c r="D225" s="77"/>
      <c r="E225" s="79"/>
      <c r="F225" s="78">
        <v>10249</v>
      </c>
      <c r="G225" s="78">
        <v>1070</v>
      </c>
      <c r="H225" s="78">
        <v>16805</v>
      </c>
      <c r="I225" s="77">
        <f>SUM(E225:H225)</f>
        <v>28124</v>
      </c>
      <c r="J225" s="78">
        <v>1125</v>
      </c>
      <c r="K225" s="79">
        <v>5497</v>
      </c>
      <c r="L225" s="78">
        <v>4031</v>
      </c>
      <c r="M225" s="79">
        <v>5784</v>
      </c>
      <c r="N225" s="77">
        <f>SUM(J225:M225)</f>
        <v>16437</v>
      </c>
      <c r="O225" s="79">
        <v>1886</v>
      </c>
      <c r="P225" s="78">
        <v>3285</v>
      </c>
      <c r="Q225" s="78">
        <v>3308</v>
      </c>
      <c r="R225" s="78">
        <v>3316</v>
      </c>
      <c r="S225" s="78">
        <v>2839</v>
      </c>
      <c r="T225" s="77">
        <f>SUM(O225:S225)</f>
        <v>14634</v>
      </c>
      <c r="U225" s="80">
        <f>T225+N225+I225+D229</f>
        <v>67696</v>
      </c>
      <c r="V225" s="79">
        <v>2680</v>
      </c>
      <c r="W225" s="78">
        <v>2325</v>
      </c>
      <c r="X225" s="78">
        <v>2329</v>
      </c>
      <c r="Y225" s="78">
        <v>2992</v>
      </c>
      <c r="Z225" s="77">
        <f>SUM(V225:Y225)</f>
        <v>10326</v>
      </c>
      <c r="AA225" s="78">
        <v>1105</v>
      </c>
      <c r="AB225" s="79">
        <v>1549</v>
      </c>
      <c r="AC225" s="78">
        <v>1539</v>
      </c>
      <c r="AD225" s="79">
        <v>1980</v>
      </c>
      <c r="AE225" s="77">
        <f>SUM(AA225:AD225)</f>
        <v>6173</v>
      </c>
      <c r="AF225" s="79">
        <v>17</v>
      </c>
      <c r="AG225" s="78">
        <v>20</v>
      </c>
      <c r="AH225" s="78">
        <v>23</v>
      </c>
      <c r="AI225" s="78">
        <v>23</v>
      </c>
      <c r="AJ225" s="78">
        <v>0</v>
      </c>
      <c r="AK225" s="77">
        <f>SUM(AF225:AJ225)</f>
        <v>83</v>
      </c>
      <c r="AL225" s="80">
        <f>AK225+AE225+Z225</f>
        <v>16582</v>
      </c>
      <c r="AM225" s="45">
        <v>256</v>
      </c>
      <c r="AN225" s="46">
        <f t="shared" si="132"/>
        <v>17330176</v>
      </c>
      <c r="AO225" s="46">
        <f t="shared" si="133"/>
        <v>4244992</v>
      </c>
    </row>
    <row r="226" spans="1:41" s="45" customFormat="1" ht="16" thickBot="1" x14ac:dyDescent="0.35">
      <c r="A226" s="156"/>
      <c r="B226" s="1" t="s">
        <v>6</v>
      </c>
      <c r="C226" s="77"/>
      <c r="D226" s="77"/>
      <c r="E226" s="79"/>
      <c r="F226" s="79">
        <v>10249</v>
      </c>
      <c r="G226" s="79">
        <v>1070</v>
      </c>
      <c r="H226" s="78">
        <v>16805</v>
      </c>
      <c r="I226" s="77"/>
      <c r="J226" s="79">
        <v>1125</v>
      </c>
      <c r="K226" s="79">
        <v>0</v>
      </c>
      <c r="L226" s="79">
        <v>4000</v>
      </c>
      <c r="M226" s="79">
        <v>15000</v>
      </c>
      <c r="N226" s="77"/>
      <c r="O226" s="79">
        <v>2000</v>
      </c>
      <c r="P226" s="79">
        <v>0</v>
      </c>
      <c r="Q226" s="79">
        <v>0</v>
      </c>
      <c r="R226" s="79">
        <v>13400</v>
      </c>
      <c r="S226" s="79">
        <v>5000</v>
      </c>
      <c r="T226" s="77"/>
      <c r="U226" s="80"/>
      <c r="V226" s="79">
        <v>6000</v>
      </c>
      <c r="W226" s="79">
        <v>0</v>
      </c>
      <c r="X226" s="79">
        <v>2000</v>
      </c>
      <c r="Y226" s="78">
        <v>0</v>
      </c>
      <c r="Z226" s="77"/>
      <c r="AA226" s="79">
        <v>0</v>
      </c>
      <c r="AB226" s="79">
        <v>0</v>
      </c>
      <c r="AC226" s="79">
        <v>0</v>
      </c>
      <c r="AD226" s="79">
        <v>0</v>
      </c>
      <c r="AE226" s="77"/>
      <c r="AF226" s="79">
        <v>0</v>
      </c>
      <c r="AG226" s="79">
        <v>0</v>
      </c>
      <c r="AH226" s="79">
        <v>0</v>
      </c>
      <c r="AI226" s="79">
        <v>0</v>
      </c>
      <c r="AJ226" s="79">
        <v>0</v>
      </c>
      <c r="AK226" s="77"/>
      <c r="AL226" s="80"/>
      <c r="AN226" s="46">
        <f t="shared" si="132"/>
        <v>0</v>
      </c>
      <c r="AO226" s="46">
        <f t="shared" si="133"/>
        <v>0</v>
      </c>
    </row>
    <row r="227" spans="1:41" s="45" customFormat="1" ht="16" thickBot="1" x14ac:dyDescent="0.35">
      <c r="A227" s="156"/>
      <c r="B227" s="1" t="s">
        <v>10</v>
      </c>
      <c r="C227" s="77">
        <v>750</v>
      </c>
      <c r="D227" s="77"/>
      <c r="E227" s="77"/>
      <c r="F227" s="77"/>
      <c r="G227" s="77"/>
      <c r="H227" s="77"/>
      <c r="I227" s="77"/>
      <c r="J227" s="77"/>
      <c r="K227" s="77">
        <v>750</v>
      </c>
      <c r="L227" s="77"/>
      <c r="M227" s="77"/>
      <c r="N227" s="77"/>
      <c r="O227" s="77"/>
      <c r="P227" s="77"/>
      <c r="Q227" s="77"/>
      <c r="R227" s="77"/>
      <c r="S227" s="77"/>
      <c r="T227" s="77"/>
      <c r="U227" s="80"/>
      <c r="V227" s="77"/>
      <c r="W227" s="77"/>
      <c r="X227" s="77"/>
      <c r="Y227" s="77">
        <v>1875</v>
      </c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80"/>
      <c r="AN227" s="46">
        <f t="shared" si="132"/>
        <v>0</v>
      </c>
      <c r="AO227" s="46">
        <f t="shared" si="133"/>
        <v>0</v>
      </c>
    </row>
    <row r="228" spans="1:41" s="45" customFormat="1" ht="16" thickBot="1" x14ac:dyDescent="0.35">
      <c r="A228" s="156"/>
      <c r="B228" s="1" t="s">
        <v>7</v>
      </c>
      <c r="C228" s="77"/>
      <c r="D228" s="77"/>
      <c r="E228" s="79">
        <f>E227+E226</f>
        <v>0</v>
      </c>
      <c r="F228" s="79">
        <f>F227+F226</f>
        <v>10249</v>
      </c>
      <c r="G228" s="79">
        <f t="shared" ref="G228" si="153">G227+G226</f>
        <v>1070</v>
      </c>
      <c r="H228" s="79">
        <f>H227+H226</f>
        <v>16805</v>
      </c>
      <c r="I228" s="77">
        <f>SUM(E228:H228)</f>
        <v>28124</v>
      </c>
      <c r="J228" s="79">
        <f>J227+J226</f>
        <v>1125</v>
      </c>
      <c r="K228" s="79">
        <f>K227+K226</f>
        <v>750</v>
      </c>
      <c r="L228" s="79">
        <f>L227+L226</f>
        <v>4000</v>
      </c>
      <c r="M228" s="79">
        <f>M227+M226</f>
        <v>15000</v>
      </c>
      <c r="N228" s="77">
        <f>SUM(J228:M228)</f>
        <v>20875</v>
      </c>
      <c r="O228" s="79">
        <f>O227+O226</f>
        <v>2000</v>
      </c>
      <c r="P228" s="79">
        <f>P227+P226</f>
        <v>0</v>
      </c>
      <c r="Q228" s="79">
        <f>Q227+Q226</f>
        <v>0</v>
      </c>
      <c r="R228" s="79">
        <f>R227+R226</f>
        <v>13400</v>
      </c>
      <c r="S228" s="79">
        <f>S227+S226</f>
        <v>5000</v>
      </c>
      <c r="T228" s="77">
        <f>SUM(O228:S228)</f>
        <v>20400</v>
      </c>
      <c r="U228" s="80">
        <f>T228+N228+I228+D229</f>
        <v>77900</v>
      </c>
      <c r="V228" s="79">
        <f>V227+V226</f>
        <v>6000</v>
      </c>
      <c r="W228" s="79">
        <f>W227+W226</f>
        <v>0</v>
      </c>
      <c r="X228" s="79">
        <f t="shared" ref="X228" si="154">X227+X226</f>
        <v>2000</v>
      </c>
      <c r="Y228" s="79">
        <f>Y227+Y226</f>
        <v>1875</v>
      </c>
      <c r="Z228" s="77">
        <f>SUM(V228:Y228)</f>
        <v>9875</v>
      </c>
      <c r="AA228" s="79">
        <f>AA227+AA226</f>
        <v>0</v>
      </c>
      <c r="AB228" s="79">
        <f>AB227+AB226</f>
        <v>0</v>
      </c>
      <c r="AC228" s="79">
        <f>AC227+AC226</f>
        <v>0</v>
      </c>
      <c r="AD228" s="79">
        <f>AD227+AD226</f>
        <v>0</v>
      </c>
      <c r="AE228" s="77">
        <f>SUM(AA228:AD228)</f>
        <v>0</v>
      </c>
      <c r="AF228" s="79">
        <f>AF227+AF226</f>
        <v>0</v>
      </c>
      <c r="AG228" s="79">
        <f>AG227+AG226</f>
        <v>0</v>
      </c>
      <c r="AH228" s="79">
        <f>AH227+AH226</f>
        <v>0</v>
      </c>
      <c r="AI228" s="79">
        <f>AI227+AI226</f>
        <v>0</v>
      </c>
      <c r="AJ228" s="79">
        <f>AJ227+AJ226</f>
        <v>0</v>
      </c>
      <c r="AK228" s="77">
        <f>SUM(AF228:AJ228)</f>
        <v>0</v>
      </c>
      <c r="AL228" s="80">
        <f>AK228+AE228+Z228</f>
        <v>9875</v>
      </c>
      <c r="AN228" s="46">
        <f t="shared" si="132"/>
        <v>0</v>
      </c>
      <c r="AO228" s="46">
        <f t="shared" si="133"/>
        <v>0</v>
      </c>
    </row>
    <row r="229" spans="1:41" s="45" customFormat="1" ht="16" thickBot="1" x14ac:dyDescent="0.35">
      <c r="A229" s="156"/>
      <c r="B229" s="1" t="s">
        <v>8</v>
      </c>
      <c r="C229" s="81">
        <v>13494</v>
      </c>
      <c r="D229" s="120">
        <v>8501</v>
      </c>
      <c r="E229" s="79">
        <f>E228-E225</f>
        <v>0</v>
      </c>
      <c r="F229" s="79">
        <f>E229+F228-F225</f>
        <v>0</v>
      </c>
      <c r="G229" s="79">
        <f>F229+G228-G225</f>
        <v>0</v>
      </c>
      <c r="H229" s="79">
        <f>F229+H228-H225</f>
        <v>0</v>
      </c>
      <c r="I229" s="77">
        <f>I228-I225</f>
        <v>0</v>
      </c>
      <c r="J229" s="79">
        <f>I229+J228-J225</f>
        <v>0</v>
      </c>
      <c r="K229" s="79">
        <f>J229+K228-K225</f>
        <v>-4747</v>
      </c>
      <c r="L229" s="79">
        <f>K229+L228-L225</f>
        <v>-4778</v>
      </c>
      <c r="M229" s="79">
        <f>L229+M228-M225</f>
        <v>4438</v>
      </c>
      <c r="N229" s="77">
        <f>I229+N228-N225</f>
        <v>4438</v>
      </c>
      <c r="O229" s="79">
        <f>N229+O228-O225</f>
        <v>4552</v>
      </c>
      <c r="P229" s="79">
        <f>O229+P228-P225</f>
        <v>1267</v>
      </c>
      <c r="Q229" s="79">
        <f>P229+Q228-Q225</f>
        <v>-2041</v>
      </c>
      <c r="R229" s="79">
        <f t="shared" ref="R229:S229" si="155">Q229+R228-R225</f>
        <v>8043</v>
      </c>
      <c r="S229" s="79">
        <f t="shared" si="155"/>
        <v>10204</v>
      </c>
      <c r="T229" s="77">
        <f>N229+T228-T225</f>
        <v>10204</v>
      </c>
      <c r="U229" s="80">
        <f>U228-U225</f>
        <v>10204</v>
      </c>
      <c r="V229" s="79">
        <f>U229+V228-V225</f>
        <v>13524</v>
      </c>
      <c r="W229" s="79">
        <f>V229+W228-W225</f>
        <v>11199</v>
      </c>
      <c r="X229" s="79">
        <f>W229+X228-X225</f>
        <v>10870</v>
      </c>
      <c r="Y229" s="79">
        <f>W229+Y228-Y225</f>
        <v>10082</v>
      </c>
      <c r="Z229" s="77">
        <f>T229+Z228-Z225</f>
        <v>9753</v>
      </c>
      <c r="AA229" s="79">
        <f>Z229+AA228-AA225</f>
        <v>8648</v>
      </c>
      <c r="AB229" s="79">
        <f>AA229+AB228-AB225</f>
        <v>7099</v>
      </c>
      <c r="AC229" s="79">
        <f>AB229+AC228-AC225</f>
        <v>5560</v>
      </c>
      <c r="AD229" s="79">
        <f>AC229+AD228-AD225</f>
        <v>3580</v>
      </c>
      <c r="AE229" s="77">
        <f>Z229+AE228-AE225</f>
        <v>3580</v>
      </c>
      <c r="AF229" s="79">
        <f>AE229+AF228-AF225</f>
        <v>3563</v>
      </c>
      <c r="AG229" s="79">
        <f>AF229+AG228-AG225</f>
        <v>3543</v>
      </c>
      <c r="AH229" s="79">
        <f>AG229+AH228-AH225</f>
        <v>3520</v>
      </c>
      <c r="AI229" s="79">
        <f t="shared" ref="AI229:AJ229" si="156">AH229+AI228-AI225</f>
        <v>3497</v>
      </c>
      <c r="AJ229" s="79">
        <f t="shared" si="156"/>
        <v>3497</v>
      </c>
      <c r="AK229" s="77">
        <f>AE229+AK228-AK225</f>
        <v>3497</v>
      </c>
      <c r="AL229" s="80">
        <f>T229+AL228-AL225</f>
        <v>3497</v>
      </c>
      <c r="AN229" s="46">
        <f t="shared" si="132"/>
        <v>0</v>
      </c>
      <c r="AO229" s="46">
        <f t="shared" si="133"/>
        <v>0</v>
      </c>
    </row>
    <row r="230" spans="1:41" s="45" customFormat="1" ht="16" thickBot="1" x14ac:dyDescent="0.35">
      <c r="A230" s="67"/>
      <c r="B230" s="1" t="s">
        <v>9</v>
      </c>
      <c r="C230" s="77"/>
      <c r="D230" s="77"/>
      <c r="E230" s="82" t="e">
        <f>E229/(SUM(F225+H225+#REF!+G225)/20)*1000</f>
        <v>#REF!</v>
      </c>
      <c r="F230" s="82" t="e">
        <f>F229/(SUM(G225+#REF!+J225+H225)/20)*1000</f>
        <v>#REF!</v>
      </c>
      <c r="G230" s="82" t="e">
        <f>G229/(SUM(H225+K225+J225+#REF!)/20)*1000</f>
        <v>#REF!</v>
      </c>
      <c r="H230" s="82" t="e">
        <f>H229/(SUM(#REF!+J225+K225+L225)/20)*1000</f>
        <v>#REF!</v>
      </c>
      <c r="I230" s="83"/>
      <c r="J230" s="82">
        <f>J229/(SUM(K225+L225+M225+O225)/20)*1000</f>
        <v>0</v>
      </c>
      <c r="K230" s="82">
        <f>K229/(SUM(L225+M225+O225+P225)/20)*1000</f>
        <v>-6335.2462298144947</v>
      </c>
      <c r="L230" s="82">
        <f>L229/(SUM(M225+O225+P225+Q225)/20)*1000</f>
        <v>-6699.8527658977782</v>
      </c>
      <c r="M230" s="82">
        <f>M229/(SUM(O225+P225+Q225+R225)/20)*1000</f>
        <v>7525.2225519287831</v>
      </c>
      <c r="N230" s="83"/>
      <c r="O230" s="82">
        <f>O229/(SUM(P225+Q225+R225+S225)/20)*1000</f>
        <v>7141.5123941010361</v>
      </c>
      <c r="P230" s="82" t="e">
        <f>P229/(SUM(Q225+R225+#REF!+S225)/20)*1000</f>
        <v>#REF!</v>
      </c>
      <c r="Q230" s="82" t="e">
        <f>Q229/(SUM(R225+S225+#REF!+#REF!)/20)*1000</f>
        <v>#REF!</v>
      </c>
      <c r="R230" s="82" t="e">
        <f>R229/(SUM(S225+#REF!+#REF!+#REF!)/20)*1000</f>
        <v>#REF!</v>
      </c>
      <c r="S230" s="82" t="e">
        <f>S229/(SUM(#REF!+#REF!+#REF!+#REF!)/20)*1000</f>
        <v>#REF!</v>
      </c>
      <c r="T230" s="83"/>
      <c r="U230" s="84"/>
      <c r="V230" s="82" t="e">
        <f>V229/(SUM(W225+Y225+#REF!+X225)/20)*1000</f>
        <v>#REF!</v>
      </c>
      <c r="W230" s="82" t="e">
        <f>W229/(SUM(X225+#REF!+AA225+Y225)/20)*1000</f>
        <v>#REF!</v>
      </c>
      <c r="X230" s="82" t="e">
        <f>X229/(SUM(Y225+AB225+AA225+#REF!)/20)*1000</f>
        <v>#REF!</v>
      </c>
      <c r="Y230" s="82" t="e">
        <f>Y229/(SUM(#REF!+AA225+AB225+AC225)/20)*1000</f>
        <v>#REF!</v>
      </c>
      <c r="Z230" s="83"/>
      <c r="AA230" s="82">
        <f>AA229/(SUM(AB225+AC225+AD225+AF225)/20)*1000</f>
        <v>34013.765978367752</v>
      </c>
      <c r="AB230" s="82">
        <f>AB229/(SUM(AC225+AD225+AF225+AG225)/20)*1000</f>
        <v>39926.884139482558</v>
      </c>
      <c r="AC230" s="82">
        <f>AC229/(SUM(AD225+AF225+AG225+AH225)/20)*1000</f>
        <v>54509.803921568622</v>
      </c>
      <c r="AD230" s="82">
        <f>AD229/(SUM(AF225+AG225+AH225+AI225)/20)*1000</f>
        <v>862650.60240963846</v>
      </c>
      <c r="AE230" s="83"/>
      <c r="AF230" s="82">
        <f>AF229/(SUM(AG225+AH225+AI225+AJ225)/20)*1000</f>
        <v>1079696.9696969697</v>
      </c>
      <c r="AG230" s="82" t="e">
        <f>AG229/(SUM(AH225+AI225+#REF!+AJ225)/20)*1000</f>
        <v>#REF!</v>
      </c>
      <c r="AH230" s="82" t="e">
        <f>AH229/(SUM(AI225+AJ225+#REF!+#REF!)/20)*1000</f>
        <v>#REF!</v>
      </c>
      <c r="AI230" s="82" t="e">
        <f>AI229/(SUM(AJ225+#REF!+#REF!+#REF!)/20)*1000</f>
        <v>#REF!</v>
      </c>
      <c r="AJ230" s="82" t="e">
        <f>AJ229/(SUM(#REF!+#REF!+#REF!+#REF!)/20)*1000</f>
        <v>#REF!</v>
      </c>
      <c r="AK230" s="83"/>
      <c r="AL230" s="84"/>
      <c r="AN230" s="46">
        <f t="shared" si="132"/>
        <v>0</v>
      </c>
      <c r="AO230" s="46">
        <f t="shared" si="133"/>
        <v>0</v>
      </c>
    </row>
    <row r="231" spans="1:41" s="45" customFormat="1" ht="16" thickBot="1" x14ac:dyDescent="0.35">
      <c r="A231" s="156" t="s">
        <v>67</v>
      </c>
      <c r="B231" s="1" t="s">
        <v>5</v>
      </c>
      <c r="C231" s="77"/>
      <c r="D231" s="77"/>
      <c r="E231" s="78"/>
      <c r="F231" s="78"/>
      <c r="G231" s="79"/>
      <c r="H231" s="78"/>
      <c r="I231" s="77">
        <f>SUM(E231:H231)</f>
        <v>0</v>
      </c>
      <c r="J231" s="78"/>
      <c r="K231" s="79">
        <v>-32</v>
      </c>
      <c r="L231" s="78">
        <v>0</v>
      </c>
      <c r="M231" s="79">
        <v>0</v>
      </c>
      <c r="N231" s="77">
        <f>SUM(J231:M231)</f>
        <v>-32</v>
      </c>
      <c r="O231" s="79">
        <v>8</v>
      </c>
      <c r="P231" s="78">
        <v>30</v>
      </c>
      <c r="Q231" s="78">
        <v>30</v>
      </c>
      <c r="R231" s="78">
        <v>30</v>
      </c>
      <c r="S231" s="78">
        <v>26</v>
      </c>
      <c r="T231" s="77">
        <f>SUM(O231:S231)</f>
        <v>124</v>
      </c>
      <c r="U231" s="80">
        <f>T231+N231+I231+D235</f>
        <v>248</v>
      </c>
      <c r="V231" s="78">
        <v>0</v>
      </c>
      <c r="W231" s="78">
        <v>0</v>
      </c>
      <c r="X231" s="79">
        <v>0</v>
      </c>
      <c r="Y231" s="78">
        <v>0</v>
      </c>
      <c r="Z231" s="77">
        <f>SUM(V231:Y231)</f>
        <v>0</v>
      </c>
      <c r="AA231" s="78">
        <v>0</v>
      </c>
      <c r="AB231" s="79">
        <v>0</v>
      </c>
      <c r="AC231" s="78">
        <v>0</v>
      </c>
      <c r="AD231" s="79">
        <v>0</v>
      </c>
      <c r="AE231" s="77">
        <f>SUM(AA231:AD231)</f>
        <v>0</v>
      </c>
      <c r="AF231" s="79">
        <v>0</v>
      </c>
      <c r="AG231" s="78">
        <v>0</v>
      </c>
      <c r="AH231" s="78">
        <v>0</v>
      </c>
      <c r="AI231" s="78">
        <v>0</v>
      </c>
      <c r="AJ231" s="78">
        <v>0</v>
      </c>
      <c r="AK231" s="77">
        <f>SUM(AF231:AJ231)</f>
        <v>0</v>
      </c>
      <c r="AL231" s="80">
        <f>AK231+AE231+Z231</f>
        <v>0</v>
      </c>
      <c r="AM231" s="45">
        <v>72</v>
      </c>
      <c r="AN231" s="46">
        <f t="shared" si="132"/>
        <v>17856</v>
      </c>
      <c r="AO231" s="46">
        <f t="shared" si="133"/>
        <v>0</v>
      </c>
    </row>
    <row r="232" spans="1:41" s="45" customFormat="1" ht="16" thickBot="1" x14ac:dyDescent="0.35">
      <c r="A232" s="156"/>
      <c r="B232" s="1" t="s">
        <v>6</v>
      </c>
      <c r="C232" s="77"/>
      <c r="D232" s="77"/>
      <c r="E232" s="79"/>
      <c r="F232" s="79"/>
      <c r="G232" s="79"/>
      <c r="H232" s="79"/>
      <c r="I232" s="77"/>
      <c r="J232" s="79"/>
      <c r="K232" s="79">
        <v>0</v>
      </c>
      <c r="L232" s="79">
        <v>0</v>
      </c>
      <c r="M232" s="79">
        <v>0</v>
      </c>
      <c r="N232" s="77"/>
      <c r="O232" s="79">
        <v>0</v>
      </c>
      <c r="P232" s="79">
        <v>0</v>
      </c>
      <c r="Q232" s="79">
        <v>0</v>
      </c>
      <c r="R232" s="79">
        <v>130</v>
      </c>
      <c r="S232" s="79">
        <v>0</v>
      </c>
      <c r="T232" s="77"/>
      <c r="U232" s="80"/>
      <c r="V232" s="79">
        <v>0</v>
      </c>
      <c r="W232" s="79">
        <v>0</v>
      </c>
      <c r="X232" s="79">
        <v>0</v>
      </c>
      <c r="Y232" s="79">
        <v>0</v>
      </c>
      <c r="Z232" s="77"/>
      <c r="AA232" s="79">
        <v>0</v>
      </c>
      <c r="AB232" s="79">
        <v>0</v>
      </c>
      <c r="AC232" s="79">
        <v>0</v>
      </c>
      <c r="AD232" s="79">
        <v>0</v>
      </c>
      <c r="AE232" s="77"/>
      <c r="AF232" s="79">
        <v>0</v>
      </c>
      <c r="AG232" s="79">
        <v>0</v>
      </c>
      <c r="AH232" s="79">
        <v>0</v>
      </c>
      <c r="AI232" s="79">
        <v>0</v>
      </c>
      <c r="AJ232" s="79">
        <v>0</v>
      </c>
      <c r="AK232" s="77"/>
      <c r="AL232" s="80"/>
      <c r="AN232" s="46">
        <f t="shared" si="132"/>
        <v>0</v>
      </c>
      <c r="AO232" s="46">
        <f t="shared" si="133"/>
        <v>0</v>
      </c>
    </row>
    <row r="233" spans="1:41" s="45" customFormat="1" ht="16" thickBot="1" x14ac:dyDescent="0.35">
      <c r="A233" s="156"/>
      <c r="B233" s="1" t="s">
        <v>10</v>
      </c>
      <c r="C233" s="77">
        <v>0</v>
      </c>
      <c r="D233" s="77"/>
      <c r="E233" s="79"/>
      <c r="F233" s="79"/>
      <c r="G233" s="79"/>
      <c r="H233" s="79"/>
      <c r="I233" s="77"/>
      <c r="J233" s="79"/>
      <c r="K233" s="77"/>
      <c r="L233" s="79"/>
      <c r="M233" s="79"/>
      <c r="N233" s="77"/>
      <c r="O233" s="79"/>
      <c r="P233" s="79"/>
      <c r="Q233" s="79"/>
      <c r="R233" s="79"/>
      <c r="S233" s="79"/>
      <c r="T233" s="77"/>
      <c r="U233" s="80"/>
      <c r="V233" s="79"/>
      <c r="W233" s="79"/>
      <c r="X233" s="79"/>
      <c r="Y233" s="79"/>
      <c r="Z233" s="77"/>
      <c r="AA233" s="79"/>
      <c r="AB233" s="77"/>
      <c r="AC233" s="79"/>
      <c r="AD233" s="79"/>
      <c r="AE233" s="77"/>
      <c r="AF233" s="79"/>
      <c r="AG233" s="79"/>
      <c r="AH233" s="79"/>
      <c r="AI233" s="79"/>
      <c r="AJ233" s="79"/>
      <c r="AK233" s="77"/>
      <c r="AL233" s="80"/>
      <c r="AN233" s="46">
        <f t="shared" si="132"/>
        <v>0</v>
      </c>
      <c r="AO233" s="46">
        <f t="shared" si="133"/>
        <v>0</v>
      </c>
    </row>
    <row r="234" spans="1:41" s="45" customFormat="1" ht="16" thickBot="1" x14ac:dyDescent="0.35">
      <c r="A234" s="156"/>
      <c r="B234" s="1" t="s">
        <v>7</v>
      </c>
      <c r="C234" s="77"/>
      <c r="D234" s="77"/>
      <c r="E234" s="79">
        <f>E233+E232</f>
        <v>0</v>
      </c>
      <c r="F234" s="79">
        <f>F233+F232</f>
        <v>0</v>
      </c>
      <c r="G234" s="79">
        <f t="shared" ref="G234" si="157">G233+G232</f>
        <v>0</v>
      </c>
      <c r="H234" s="79">
        <f>H233+H232</f>
        <v>0</v>
      </c>
      <c r="I234" s="77">
        <f>SUM(E234:H234)</f>
        <v>0</v>
      </c>
      <c r="J234" s="79">
        <f>J233+J232</f>
        <v>0</v>
      </c>
      <c r="K234" s="79">
        <f>K233+K232</f>
        <v>0</v>
      </c>
      <c r="L234" s="79">
        <f>L233+L232</f>
        <v>0</v>
      </c>
      <c r="M234" s="79">
        <f>M233+M232</f>
        <v>0</v>
      </c>
      <c r="N234" s="77">
        <f>SUM(J234:M234)</f>
        <v>0</v>
      </c>
      <c r="O234" s="79">
        <f>O233+O232</f>
        <v>0</v>
      </c>
      <c r="P234" s="79">
        <f>P233+P232</f>
        <v>0</v>
      </c>
      <c r="Q234" s="79">
        <f>Q233+Q232</f>
        <v>0</v>
      </c>
      <c r="R234" s="79">
        <f>R233+R232</f>
        <v>130</v>
      </c>
      <c r="S234" s="79">
        <f>S233+S232</f>
        <v>0</v>
      </c>
      <c r="T234" s="77">
        <f>SUM(O234:S234)</f>
        <v>130</v>
      </c>
      <c r="U234" s="80">
        <f>T234+N234+I234+D235</f>
        <v>286</v>
      </c>
      <c r="V234" s="79">
        <f>V233+V232</f>
        <v>0</v>
      </c>
      <c r="W234" s="79">
        <f>W233+W232</f>
        <v>0</v>
      </c>
      <c r="X234" s="79">
        <f t="shared" ref="X234" si="158">X233+X232</f>
        <v>0</v>
      </c>
      <c r="Y234" s="79">
        <f>Y233+Y232</f>
        <v>0</v>
      </c>
      <c r="Z234" s="77">
        <f>SUM(V234:Y234)</f>
        <v>0</v>
      </c>
      <c r="AA234" s="79">
        <f>AA233+AA232</f>
        <v>0</v>
      </c>
      <c r="AB234" s="79">
        <f>AB233+AB232</f>
        <v>0</v>
      </c>
      <c r="AC234" s="79">
        <f>AC233+AC232</f>
        <v>0</v>
      </c>
      <c r="AD234" s="79">
        <f>AD233+AD232</f>
        <v>0</v>
      </c>
      <c r="AE234" s="77">
        <f>SUM(AA234:AD234)</f>
        <v>0</v>
      </c>
      <c r="AF234" s="79">
        <f>AF233+AF232</f>
        <v>0</v>
      </c>
      <c r="AG234" s="79">
        <f>AG233+AG232</f>
        <v>0</v>
      </c>
      <c r="AH234" s="79">
        <f>AH233+AH232</f>
        <v>0</v>
      </c>
      <c r="AI234" s="79">
        <f>AI233+AI232</f>
        <v>0</v>
      </c>
      <c r="AJ234" s="79">
        <f>AJ233+AJ232</f>
        <v>0</v>
      </c>
      <c r="AK234" s="77">
        <f>SUM(AF234:AJ234)</f>
        <v>0</v>
      </c>
      <c r="AL234" s="80">
        <f>AK234+AE234+Z234</f>
        <v>0</v>
      </c>
      <c r="AN234" s="46">
        <f t="shared" si="132"/>
        <v>0</v>
      </c>
      <c r="AO234" s="46">
        <f t="shared" si="133"/>
        <v>0</v>
      </c>
    </row>
    <row r="235" spans="1:41" s="45" customFormat="1" ht="16" thickBot="1" x14ac:dyDescent="0.35">
      <c r="A235" s="156"/>
      <c r="B235" s="1" t="s">
        <v>8</v>
      </c>
      <c r="C235" s="81">
        <v>32</v>
      </c>
      <c r="D235" s="120">
        <v>156</v>
      </c>
      <c r="E235" s="79">
        <f>E234-E231</f>
        <v>0</v>
      </c>
      <c r="F235" s="79">
        <f>E235+F234-F231</f>
        <v>0</v>
      </c>
      <c r="G235" s="79">
        <f>F235+G234-G231</f>
        <v>0</v>
      </c>
      <c r="H235" s="79">
        <f>F235+H234-H231</f>
        <v>0</v>
      </c>
      <c r="I235" s="77">
        <f>I234-I231</f>
        <v>0</v>
      </c>
      <c r="J235" s="79">
        <f>I235+J234-J231</f>
        <v>0</v>
      </c>
      <c r="K235" s="79">
        <f>J235+K234-K231</f>
        <v>32</v>
      </c>
      <c r="L235" s="79">
        <f>K235+L234-L231</f>
        <v>32</v>
      </c>
      <c r="M235" s="79">
        <f>L235+M234-M231</f>
        <v>32</v>
      </c>
      <c r="N235" s="77">
        <f>I235+N234-N231</f>
        <v>32</v>
      </c>
      <c r="O235" s="79">
        <f>N235+O234-O231</f>
        <v>24</v>
      </c>
      <c r="P235" s="79">
        <f>O235+P234-P231</f>
        <v>-6</v>
      </c>
      <c r="Q235" s="79">
        <f>P235+Q234-Q231</f>
        <v>-36</v>
      </c>
      <c r="R235" s="79">
        <f t="shared" ref="R235:S235" si="159">Q235+R234-R231</f>
        <v>64</v>
      </c>
      <c r="S235" s="79">
        <f t="shared" si="159"/>
        <v>38</v>
      </c>
      <c r="T235" s="77">
        <f>N235+T234-T231</f>
        <v>38</v>
      </c>
      <c r="U235" s="80">
        <f>U234-U231</f>
        <v>38</v>
      </c>
      <c r="V235" s="79">
        <f>U235+V234-V231</f>
        <v>38</v>
      </c>
      <c r="W235" s="79">
        <f>V235+W234-W231</f>
        <v>38</v>
      </c>
      <c r="X235" s="79">
        <f>W235+X234-X231</f>
        <v>38</v>
      </c>
      <c r="Y235" s="79">
        <f>W235+Y234-Y231</f>
        <v>38</v>
      </c>
      <c r="Z235" s="77">
        <f>T235+Z234-Z231</f>
        <v>38</v>
      </c>
      <c r="AA235" s="79">
        <f>Z235+AA234-AA231</f>
        <v>38</v>
      </c>
      <c r="AB235" s="79">
        <f>AA235+AB234-AB231</f>
        <v>38</v>
      </c>
      <c r="AC235" s="79">
        <f>AB235+AC234-AC231</f>
        <v>38</v>
      </c>
      <c r="AD235" s="79">
        <f>AC235+AD234-AD231</f>
        <v>38</v>
      </c>
      <c r="AE235" s="77">
        <f>Z235+AE234-AE231</f>
        <v>38</v>
      </c>
      <c r="AF235" s="79">
        <f>AE235+AF234-AF231</f>
        <v>38</v>
      </c>
      <c r="AG235" s="79">
        <f>AF235+AG234-AG231</f>
        <v>38</v>
      </c>
      <c r="AH235" s="79">
        <f>AG235+AH234-AH231</f>
        <v>38</v>
      </c>
      <c r="AI235" s="79">
        <f t="shared" ref="AI235:AJ235" si="160">AH235+AI234-AI231</f>
        <v>38</v>
      </c>
      <c r="AJ235" s="79">
        <f t="shared" si="160"/>
        <v>38</v>
      </c>
      <c r="AK235" s="77">
        <f>AE235+AK234-AK231</f>
        <v>38</v>
      </c>
      <c r="AL235" s="80">
        <f>T235+AL234-AL231</f>
        <v>38</v>
      </c>
      <c r="AN235" s="46">
        <f t="shared" si="132"/>
        <v>0</v>
      </c>
      <c r="AO235" s="46">
        <f t="shared" si="133"/>
        <v>0</v>
      </c>
    </row>
    <row r="236" spans="1:41" s="45" customFormat="1" ht="16" thickBot="1" x14ac:dyDescent="0.35">
      <c r="A236" s="67"/>
      <c r="B236" s="1" t="s">
        <v>9</v>
      </c>
      <c r="C236" s="77"/>
      <c r="D236" s="77"/>
      <c r="E236" s="82" t="e">
        <f>E235/(SUM(F231+H231+#REF!+G231)/20)*1000</f>
        <v>#REF!</v>
      </c>
      <c r="F236" s="82" t="e">
        <f>F235/(SUM(G231+#REF!+J231+H231)/20)*1000</f>
        <v>#REF!</v>
      </c>
      <c r="G236" s="82" t="e">
        <f>G235/(SUM(H231+K231+J231+#REF!)/20)*1000</f>
        <v>#REF!</v>
      </c>
      <c r="H236" s="82" t="e">
        <f>H235/(SUM(#REF!+J231+K231+L231)/20)*1000</f>
        <v>#REF!</v>
      </c>
      <c r="I236" s="83"/>
      <c r="J236" s="82">
        <f>J235/(SUM(K231+L231+M231+O231)/20)*1000</f>
        <v>0</v>
      </c>
      <c r="K236" s="82">
        <f>K235/(SUM(L231+M231+O231+P231)/20)*1000</f>
        <v>16842.105263157893</v>
      </c>
      <c r="L236" s="82">
        <f>L235/(SUM(M231+O231+P231+Q231)/20)*1000</f>
        <v>9411.7647058823532</v>
      </c>
      <c r="M236" s="82">
        <f>M235/(SUM(O231+P231+Q231+R231)/20)*1000</f>
        <v>6530.6122448979586</v>
      </c>
      <c r="N236" s="83"/>
      <c r="O236" s="82">
        <f>O235/(SUM(P231+Q231+R231+S231)/20)*1000</f>
        <v>4137.9310344827591</v>
      </c>
      <c r="P236" s="82" t="e">
        <f>P235/(SUM(Q231+R231+#REF!+S231)/20)*1000</f>
        <v>#REF!</v>
      </c>
      <c r="Q236" s="82" t="e">
        <f>Q235/(SUM(R231+S231+#REF!+#REF!)/20)*1000</f>
        <v>#REF!</v>
      </c>
      <c r="R236" s="82" t="e">
        <f>R235/(SUM(S231+#REF!+#REF!+#REF!)/20)*1000</f>
        <v>#REF!</v>
      </c>
      <c r="S236" s="82" t="e">
        <f>S235/(SUM(#REF!+#REF!+#REF!+#REF!)/20)*1000</f>
        <v>#REF!</v>
      </c>
      <c r="T236" s="83"/>
      <c r="U236" s="84"/>
      <c r="V236" s="82" t="e">
        <f>V235/(SUM(W231+Y231+#REF!+X231)/20)*1000</f>
        <v>#REF!</v>
      </c>
      <c r="W236" s="82" t="e">
        <f>W235/(SUM(X231+#REF!+AA231+Y231)/20)*1000</f>
        <v>#REF!</v>
      </c>
      <c r="X236" s="82" t="e">
        <f>X235/(SUM(Y231+AB231+AA231+#REF!)/20)*1000</f>
        <v>#REF!</v>
      </c>
      <c r="Y236" s="82" t="e">
        <f>Y235/(SUM(#REF!+AA231+AB231+AC231)/20)*1000</f>
        <v>#REF!</v>
      </c>
      <c r="Z236" s="83"/>
      <c r="AA236" s="82" t="e">
        <f>AA235/(SUM(AB231+AC231+AD231+AF231)/20)*1000</f>
        <v>#DIV/0!</v>
      </c>
      <c r="AB236" s="82" t="e">
        <f>AB235/(SUM(AC231+AD231+AF231+AG231)/20)*1000</f>
        <v>#DIV/0!</v>
      </c>
      <c r="AC236" s="82" t="e">
        <f>AC235/(SUM(AD231+AF231+AG231+AH231)/20)*1000</f>
        <v>#DIV/0!</v>
      </c>
      <c r="AD236" s="82" t="e">
        <f>AD235/(SUM(AF231+AG231+AH231+AI231)/20)*1000</f>
        <v>#DIV/0!</v>
      </c>
      <c r="AE236" s="83"/>
      <c r="AF236" s="82" t="e">
        <f>AF235/(SUM(AG231+AH231+AI231+AJ231)/20)*1000</f>
        <v>#DIV/0!</v>
      </c>
      <c r="AG236" s="82" t="e">
        <f>AG235/(SUM(AH231+AI231+#REF!+AJ231)/20)*1000</f>
        <v>#REF!</v>
      </c>
      <c r="AH236" s="82" t="e">
        <f>AH235/(SUM(AI231+AJ231+#REF!+#REF!)/20)*1000</f>
        <v>#REF!</v>
      </c>
      <c r="AI236" s="82" t="e">
        <f>AI235/(SUM(AJ231+#REF!+#REF!+#REF!)/20)*1000</f>
        <v>#REF!</v>
      </c>
      <c r="AJ236" s="82" t="e">
        <f>AJ235/(SUM(#REF!+#REF!+#REF!+#REF!)/20)*1000</f>
        <v>#REF!</v>
      </c>
      <c r="AK236" s="83"/>
      <c r="AL236" s="84"/>
      <c r="AN236" s="46">
        <f t="shared" si="132"/>
        <v>0</v>
      </c>
      <c r="AO236" s="46">
        <f t="shared" si="133"/>
        <v>0</v>
      </c>
    </row>
    <row r="237" spans="1:41" s="45" customFormat="1" ht="16" thickBot="1" x14ac:dyDescent="0.35">
      <c r="A237" s="156" t="s">
        <v>27</v>
      </c>
      <c r="B237" s="1" t="s">
        <v>5</v>
      </c>
      <c r="C237" s="77"/>
      <c r="D237" s="77"/>
      <c r="E237" s="79"/>
      <c r="F237" s="78"/>
      <c r="G237" s="78"/>
      <c r="H237" s="78"/>
      <c r="I237" s="77">
        <f>SUM(E237:H237)</f>
        <v>0</v>
      </c>
      <c r="J237" s="78"/>
      <c r="K237" s="79">
        <v>-14</v>
      </c>
      <c r="L237" s="78">
        <v>0</v>
      </c>
      <c r="M237" s="79">
        <v>0</v>
      </c>
      <c r="N237" s="77">
        <f>SUM(J237:M237)</f>
        <v>-14</v>
      </c>
      <c r="O237" s="79">
        <v>0</v>
      </c>
      <c r="P237" s="78">
        <v>0</v>
      </c>
      <c r="Q237" s="78">
        <v>0</v>
      </c>
      <c r="R237" s="78">
        <v>0</v>
      </c>
      <c r="S237" s="78">
        <v>0</v>
      </c>
      <c r="T237" s="77">
        <f>SUM(O237:S237)</f>
        <v>0</v>
      </c>
      <c r="U237" s="80">
        <f>T237+N237+I237+D241</f>
        <v>56</v>
      </c>
      <c r="V237" s="79">
        <v>0</v>
      </c>
      <c r="W237" s="78">
        <v>0</v>
      </c>
      <c r="X237" s="78">
        <v>0</v>
      </c>
      <c r="Y237" s="78">
        <v>0</v>
      </c>
      <c r="Z237" s="77">
        <f>SUM(V237:Y237)</f>
        <v>0</v>
      </c>
      <c r="AA237" s="78">
        <v>0</v>
      </c>
      <c r="AB237" s="79">
        <v>0</v>
      </c>
      <c r="AC237" s="78">
        <v>0</v>
      </c>
      <c r="AD237" s="79">
        <v>0</v>
      </c>
      <c r="AE237" s="77">
        <f>SUM(AA237:AD237)</f>
        <v>0</v>
      </c>
      <c r="AF237" s="79">
        <v>0</v>
      </c>
      <c r="AG237" s="78">
        <v>0</v>
      </c>
      <c r="AH237" s="78">
        <v>0</v>
      </c>
      <c r="AI237" s="78">
        <v>0</v>
      </c>
      <c r="AJ237" s="78">
        <v>0</v>
      </c>
      <c r="AK237" s="77">
        <f>SUM(AF237:AJ237)</f>
        <v>0</v>
      </c>
      <c r="AL237" s="80">
        <f>AK237+AE237+Z237</f>
        <v>0</v>
      </c>
      <c r="AM237" s="45">
        <v>72</v>
      </c>
      <c r="AN237" s="46">
        <f t="shared" si="132"/>
        <v>4032</v>
      </c>
      <c r="AO237" s="46">
        <f t="shared" si="133"/>
        <v>0</v>
      </c>
    </row>
    <row r="238" spans="1:41" s="45" customFormat="1" ht="16" thickBot="1" x14ac:dyDescent="0.35">
      <c r="A238" s="156"/>
      <c r="B238" s="1" t="s">
        <v>6</v>
      </c>
      <c r="C238" s="77"/>
      <c r="D238" s="77"/>
      <c r="E238" s="79"/>
      <c r="F238" s="79"/>
      <c r="G238" s="79"/>
      <c r="H238" s="79"/>
      <c r="I238" s="77"/>
      <c r="J238" s="79"/>
      <c r="K238" s="79">
        <v>0</v>
      </c>
      <c r="L238" s="79">
        <v>0</v>
      </c>
      <c r="M238" s="79">
        <v>0</v>
      </c>
      <c r="N238" s="77"/>
      <c r="O238" s="79">
        <v>0</v>
      </c>
      <c r="P238" s="79">
        <v>0</v>
      </c>
      <c r="Q238" s="79">
        <v>0</v>
      </c>
      <c r="R238" s="79">
        <v>0</v>
      </c>
      <c r="S238" s="79">
        <v>0</v>
      </c>
      <c r="T238" s="77"/>
      <c r="U238" s="80"/>
      <c r="V238" s="79">
        <v>0</v>
      </c>
      <c r="W238" s="79">
        <v>0</v>
      </c>
      <c r="X238" s="79">
        <v>0</v>
      </c>
      <c r="Y238" s="79">
        <v>0</v>
      </c>
      <c r="Z238" s="77"/>
      <c r="AA238" s="79">
        <v>0</v>
      </c>
      <c r="AB238" s="79">
        <v>0</v>
      </c>
      <c r="AC238" s="79">
        <v>0</v>
      </c>
      <c r="AD238" s="79">
        <v>0</v>
      </c>
      <c r="AE238" s="77"/>
      <c r="AF238" s="79">
        <v>0</v>
      </c>
      <c r="AG238" s="79">
        <v>0</v>
      </c>
      <c r="AH238" s="79">
        <v>0</v>
      </c>
      <c r="AI238" s="79">
        <v>0</v>
      </c>
      <c r="AJ238" s="79">
        <v>0</v>
      </c>
      <c r="AK238" s="77"/>
      <c r="AL238" s="80"/>
      <c r="AN238" s="46">
        <f t="shared" si="132"/>
        <v>0</v>
      </c>
      <c r="AO238" s="46">
        <f t="shared" si="133"/>
        <v>0</v>
      </c>
    </row>
    <row r="239" spans="1:41" s="45" customFormat="1" ht="16" thickBot="1" x14ac:dyDescent="0.35">
      <c r="A239" s="156"/>
      <c r="B239" s="1" t="s">
        <v>10</v>
      </c>
      <c r="C239" s="77">
        <v>0</v>
      </c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80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80"/>
      <c r="AN239" s="46">
        <f t="shared" si="132"/>
        <v>0</v>
      </c>
      <c r="AO239" s="46">
        <f t="shared" si="133"/>
        <v>0</v>
      </c>
    </row>
    <row r="240" spans="1:41" s="45" customFormat="1" ht="16" thickBot="1" x14ac:dyDescent="0.35">
      <c r="A240" s="156"/>
      <c r="B240" s="1" t="s">
        <v>7</v>
      </c>
      <c r="C240" s="77"/>
      <c r="D240" s="77"/>
      <c r="E240" s="79">
        <f>E239+E238</f>
        <v>0</v>
      </c>
      <c r="F240" s="79">
        <f>F239+F238</f>
        <v>0</v>
      </c>
      <c r="G240" s="79">
        <f t="shared" ref="G240" si="161">G239+G238</f>
        <v>0</v>
      </c>
      <c r="H240" s="79">
        <f>H239+H238</f>
        <v>0</v>
      </c>
      <c r="I240" s="77">
        <f>SUM(E240:H240)</f>
        <v>0</v>
      </c>
      <c r="J240" s="79">
        <f>J239+J238</f>
        <v>0</v>
      </c>
      <c r="K240" s="79">
        <f>K239+K238</f>
        <v>0</v>
      </c>
      <c r="L240" s="79">
        <f>L239+L238</f>
        <v>0</v>
      </c>
      <c r="M240" s="79">
        <f>M239+M238</f>
        <v>0</v>
      </c>
      <c r="N240" s="77">
        <f>SUM(J240:M240)</f>
        <v>0</v>
      </c>
      <c r="O240" s="79">
        <f>O239+O238</f>
        <v>0</v>
      </c>
      <c r="P240" s="79">
        <f>P239+P238</f>
        <v>0</v>
      </c>
      <c r="Q240" s="79">
        <f>Q239+Q238</f>
        <v>0</v>
      </c>
      <c r="R240" s="79">
        <f>R239+R238</f>
        <v>0</v>
      </c>
      <c r="S240" s="79">
        <f>S239+S238</f>
        <v>0</v>
      </c>
      <c r="T240" s="77">
        <f>SUM(O240:S240)</f>
        <v>0</v>
      </c>
      <c r="U240" s="80">
        <f>T240+N240+I240+D241</f>
        <v>70</v>
      </c>
      <c r="V240" s="79">
        <f>V239+V238</f>
        <v>0</v>
      </c>
      <c r="W240" s="79">
        <f>W239+W238</f>
        <v>0</v>
      </c>
      <c r="X240" s="79">
        <f t="shared" ref="X240" si="162">X239+X238</f>
        <v>0</v>
      </c>
      <c r="Y240" s="79">
        <f>Y239+Y238</f>
        <v>0</v>
      </c>
      <c r="Z240" s="77">
        <f>SUM(V240:Y240)</f>
        <v>0</v>
      </c>
      <c r="AA240" s="79">
        <f>AA239+AA238</f>
        <v>0</v>
      </c>
      <c r="AB240" s="79">
        <f>AB239+AB238</f>
        <v>0</v>
      </c>
      <c r="AC240" s="79">
        <f>AC239+AC238</f>
        <v>0</v>
      </c>
      <c r="AD240" s="79">
        <f>AD239+AD238</f>
        <v>0</v>
      </c>
      <c r="AE240" s="77">
        <f>SUM(AA240:AD240)</f>
        <v>0</v>
      </c>
      <c r="AF240" s="79">
        <f>AF239+AF238</f>
        <v>0</v>
      </c>
      <c r="AG240" s="79">
        <f>AG239+AG238</f>
        <v>0</v>
      </c>
      <c r="AH240" s="79">
        <f>AH239+AH238</f>
        <v>0</v>
      </c>
      <c r="AI240" s="79">
        <f>AI239+AI238</f>
        <v>0</v>
      </c>
      <c r="AJ240" s="79">
        <f>AJ239+AJ238</f>
        <v>0</v>
      </c>
      <c r="AK240" s="77">
        <f>SUM(AF240:AJ240)</f>
        <v>0</v>
      </c>
      <c r="AL240" s="80">
        <f>AK240+AE240+Z240</f>
        <v>0</v>
      </c>
      <c r="AN240" s="46">
        <f t="shared" si="132"/>
        <v>0</v>
      </c>
      <c r="AO240" s="46">
        <f t="shared" si="133"/>
        <v>0</v>
      </c>
    </row>
    <row r="241" spans="1:41" s="45" customFormat="1" ht="16" thickBot="1" x14ac:dyDescent="0.35">
      <c r="A241" s="156"/>
      <c r="B241" s="1" t="s">
        <v>8</v>
      </c>
      <c r="C241" s="81">
        <v>14</v>
      </c>
      <c r="D241" s="120">
        <v>70</v>
      </c>
      <c r="E241" s="79">
        <f>E240-E237</f>
        <v>0</v>
      </c>
      <c r="F241" s="79">
        <f>E241+F240-F237</f>
        <v>0</v>
      </c>
      <c r="G241" s="79">
        <f>F241+G240-G237</f>
        <v>0</v>
      </c>
      <c r="H241" s="79">
        <f>F241+H240-H237</f>
        <v>0</v>
      </c>
      <c r="I241" s="77">
        <f>I240-I237</f>
        <v>0</v>
      </c>
      <c r="J241" s="79">
        <f>I241+J240-J237</f>
        <v>0</v>
      </c>
      <c r="K241" s="79">
        <f>J241+K240-K237</f>
        <v>14</v>
      </c>
      <c r="L241" s="79">
        <f>K241+L240-L237</f>
        <v>14</v>
      </c>
      <c r="M241" s="79">
        <f>L241+M240-M237</f>
        <v>14</v>
      </c>
      <c r="N241" s="77">
        <f>I241+N240-N237</f>
        <v>14</v>
      </c>
      <c r="O241" s="79">
        <f>N241+O240-O237</f>
        <v>14</v>
      </c>
      <c r="P241" s="79">
        <f>O241+P240-P237</f>
        <v>14</v>
      </c>
      <c r="Q241" s="79">
        <f>P241+Q240-Q237</f>
        <v>14</v>
      </c>
      <c r="R241" s="79">
        <f t="shared" ref="R241:S241" si="163">Q241+R240-R237</f>
        <v>14</v>
      </c>
      <c r="S241" s="79">
        <f t="shared" si="163"/>
        <v>14</v>
      </c>
      <c r="T241" s="77">
        <f>N241+T240-T237</f>
        <v>14</v>
      </c>
      <c r="U241" s="80">
        <f>U240-U237</f>
        <v>14</v>
      </c>
      <c r="V241" s="79">
        <f>U241+V240-V237</f>
        <v>14</v>
      </c>
      <c r="W241" s="79">
        <f>V241+W240-W237</f>
        <v>14</v>
      </c>
      <c r="X241" s="79">
        <f>W241+X240-X237</f>
        <v>14</v>
      </c>
      <c r="Y241" s="79">
        <f>W241+Y240-Y237</f>
        <v>14</v>
      </c>
      <c r="Z241" s="77">
        <f>T241+Z240-Z237</f>
        <v>14</v>
      </c>
      <c r="AA241" s="79">
        <f>Z241+AA240-AA237</f>
        <v>14</v>
      </c>
      <c r="AB241" s="79">
        <f>AA241+AB240-AB237</f>
        <v>14</v>
      </c>
      <c r="AC241" s="79">
        <f>AB241+AC240-AC237</f>
        <v>14</v>
      </c>
      <c r="AD241" s="79">
        <f>AC241+AD240-AD237</f>
        <v>14</v>
      </c>
      <c r="AE241" s="77">
        <f>Z241+AE240-AE237</f>
        <v>14</v>
      </c>
      <c r="AF241" s="79">
        <f>AE241+AF240-AF237</f>
        <v>14</v>
      </c>
      <c r="AG241" s="79">
        <f>AF241+AG240-AG237</f>
        <v>14</v>
      </c>
      <c r="AH241" s="79">
        <f>AG241+AH240-AH237</f>
        <v>14</v>
      </c>
      <c r="AI241" s="79">
        <f t="shared" ref="AI241:AJ241" si="164">AH241+AI240-AI237</f>
        <v>14</v>
      </c>
      <c r="AJ241" s="79">
        <f t="shared" si="164"/>
        <v>14</v>
      </c>
      <c r="AK241" s="77">
        <f>AE241+AK240-AK237</f>
        <v>14</v>
      </c>
      <c r="AL241" s="80">
        <f>T241+AL240-AL237</f>
        <v>14</v>
      </c>
      <c r="AN241" s="46">
        <f t="shared" si="132"/>
        <v>0</v>
      </c>
      <c r="AO241" s="46">
        <f t="shared" si="133"/>
        <v>0</v>
      </c>
    </row>
    <row r="242" spans="1:41" s="45" customFormat="1" ht="16" thickBot="1" x14ac:dyDescent="0.35">
      <c r="A242" s="67"/>
      <c r="B242" s="1" t="s">
        <v>9</v>
      </c>
      <c r="C242" s="77"/>
      <c r="D242" s="77"/>
      <c r="E242" s="82" t="e">
        <f>E241/(SUM(F237+H237+#REF!+G237)/20)*1000</f>
        <v>#REF!</v>
      </c>
      <c r="F242" s="82" t="e">
        <f>F241/(SUM(G237+#REF!+J237+H237)/20)*1000</f>
        <v>#REF!</v>
      </c>
      <c r="G242" s="82" t="e">
        <f>G241/(SUM(H237+K237+J237+#REF!)/20)*1000</f>
        <v>#REF!</v>
      </c>
      <c r="H242" s="82" t="e">
        <f>H241/(SUM(#REF!+J237+K237+L237)/20)*1000</f>
        <v>#REF!</v>
      </c>
      <c r="I242" s="83"/>
      <c r="J242" s="82">
        <f>J241/(SUM(K237+L237+M237+O237)/20)*1000</f>
        <v>0</v>
      </c>
      <c r="K242" s="82" t="e">
        <f>K241/(SUM(L237+M237+O237+P237)/20)*1000</f>
        <v>#DIV/0!</v>
      </c>
      <c r="L242" s="82" t="e">
        <f>L241/(SUM(M237+O237+P237+Q237)/20)*1000</f>
        <v>#DIV/0!</v>
      </c>
      <c r="M242" s="82" t="e">
        <f>M241/(SUM(O237+P237+Q237+R237)/20)*1000</f>
        <v>#DIV/0!</v>
      </c>
      <c r="N242" s="83"/>
      <c r="O242" s="82" t="e">
        <f>O241/(SUM(P237+Q237+R237+S237)/20)*1000</f>
        <v>#DIV/0!</v>
      </c>
      <c r="P242" s="82" t="e">
        <f>P241/(SUM(Q237+R237+#REF!+S237)/20)*1000</f>
        <v>#REF!</v>
      </c>
      <c r="Q242" s="82" t="e">
        <f>Q241/(SUM(R237+S237+#REF!+#REF!)/20)*1000</f>
        <v>#REF!</v>
      </c>
      <c r="R242" s="82" t="e">
        <f>R241/(SUM(S237+#REF!+#REF!+#REF!)/20)*1000</f>
        <v>#REF!</v>
      </c>
      <c r="S242" s="82" t="e">
        <f>S241/(SUM(#REF!+#REF!+#REF!+#REF!)/20)*1000</f>
        <v>#REF!</v>
      </c>
      <c r="T242" s="83"/>
      <c r="U242" s="84"/>
      <c r="V242" s="82" t="e">
        <f>V241/(SUM(W237+Y237+#REF!+X237)/20)*1000</f>
        <v>#REF!</v>
      </c>
      <c r="W242" s="82" t="e">
        <f>W241/(SUM(X237+#REF!+AA237+Y237)/20)*1000</f>
        <v>#REF!</v>
      </c>
      <c r="X242" s="82" t="e">
        <f>X241/(SUM(Y237+AB237+AA237+#REF!)/20)*1000</f>
        <v>#REF!</v>
      </c>
      <c r="Y242" s="82" t="e">
        <f>Y241/(SUM(#REF!+AA237+AB237+AC237)/20)*1000</f>
        <v>#REF!</v>
      </c>
      <c r="Z242" s="83"/>
      <c r="AA242" s="82" t="e">
        <f>AA241/(SUM(AB237+AC237+AD237+AF237)/20)*1000</f>
        <v>#DIV/0!</v>
      </c>
      <c r="AB242" s="82" t="e">
        <f>AB241/(SUM(AC237+AD237+AF237+AG237)/20)*1000</f>
        <v>#DIV/0!</v>
      </c>
      <c r="AC242" s="82" t="e">
        <f>AC241/(SUM(AD237+AF237+AG237+AH237)/20)*1000</f>
        <v>#DIV/0!</v>
      </c>
      <c r="AD242" s="82" t="e">
        <f>AD241/(SUM(AF237+AG237+AH237+AI237)/20)*1000</f>
        <v>#DIV/0!</v>
      </c>
      <c r="AE242" s="83"/>
      <c r="AF242" s="82" t="e">
        <f>AF241/(SUM(AG237+AH237+AI237+AJ237)/20)*1000</f>
        <v>#DIV/0!</v>
      </c>
      <c r="AG242" s="82" t="e">
        <f>AG241/(SUM(AH237+AI237+#REF!+AJ237)/20)*1000</f>
        <v>#REF!</v>
      </c>
      <c r="AH242" s="82" t="e">
        <f>AH241/(SUM(AI237+AJ237+#REF!+#REF!)/20)*1000</f>
        <v>#REF!</v>
      </c>
      <c r="AI242" s="82" t="e">
        <f>AI241/(SUM(AJ237+#REF!+#REF!+#REF!)/20)*1000</f>
        <v>#REF!</v>
      </c>
      <c r="AJ242" s="82" t="e">
        <f>AJ241/(SUM(#REF!+#REF!+#REF!+#REF!)/20)*1000</f>
        <v>#REF!</v>
      </c>
      <c r="AK242" s="83"/>
      <c r="AL242" s="84"/>
      <c r="AN242" s="46">
        <f t="shared" si="132"/>
        <v>0</v>
      </c>
      <c r="AO242" s="46">
        <f t="shared" si="133"/>
        <v>0</v>
      </c>
    </row>
    <row r="243" spans="1:41" s="45" customFormat="1" ht="16" thickBot="1" x14ac:dyDescent="0.35">
      <c r="A243" s="156" t="s">
        <v>68</v>
      </c>
      <c r="B243" s="1" t="s">
        <v>5</v>
      </c>
      <c r="C243" s="77"/>
      <c r="D243" s="77"/>
      <c r="E243" s="78"/>
      <c r="F243" s="78"/>
      <c r="G243" s="79"/>
      <c r="H243" s="78"/>
      <c r="I243" s="77">
        <f>SUM(E243:H243)</f>
        <v>0</v>
      </c>
      <c r="J243" s="78"/>
      <c r="K243" s="79">
        <v>-188</v>
      </c>
      <c r="L243" s="78">
        <v>33</v>
      </c>
      <c r="M243" s="79">
        <v>49</v>
      </c>
      <c r="N243" s="77">
        <f>SUM(J243:M243)</f>
        <v>-106</v>
      </c>
      <c r="O243" s="79">
        <v>14</v>
      </c>
      <c r="P243" s="78">
        <v>23</v>
      </c>
      <c r="Q243" s="78">
        <v>23</v>
      </c>
      <c r="R243" s="79">
        <v>24</v>
      </c>
      <c r="S243" s="78">
        <v>21</v>
      </c>
      <c r="T243" s="77">
        <f>SUM(O243:S243)</f>
        <v>105</v>
      </c>
      <c r="U243" s="80">
        <f>T243+N243+I243+D247</f>
        <v>892</v>
      </c>
      <c r="V243" s="78">
        <v>2</v>
      </c>
      <c r="W243" s="78">
        <v>2</v>
      </c>
      <c r="X243" s="79">
        <v>2</v>
      </c>
      <c r="Y243" s="78">
        <v>3</v>
      </c>
      <c r="Z243" s="77">
        <f>SUM(V243:Y243)</f>
        <v>9</v>
      </c>
      <c r="AA243" s="78">
        <v>2</v>
      </c>
      <c r="AB243" s="79">
        <v>3</v>
      </c>
      <c r="AC243" s="78">
        <v>3</v>
      </c>
      <c r="AD243" s="79">
        <v>5</v>
      </c>
      <c r="AE243" s="77">
        <f>SUM(AA243:AD243)</f>
        <v>13</v>
      </c>
      <c r="AF243" s="79">
        <v>0</v>
      </c>
      <c r="AG243" s="78">
        <v>0</v>
      </c>
      <c r="AH243" s="78">
        <v>0</v>
      </c>
      <c r="AI243" s="79">
        <v>0</v>
      </c>
      <c r="AJ243" s="78">
        <v>0</v>
      </c>
      <c r="AK243" s="77">
        <f>SUM(AF243:AJ243)</f>
        <v>0</v>
      </c>
      <c r="AL243" s="80">
        <f>AK243+AE243+Z243</f>
        <v>22</v>
      </c>
      <c r="AM243" s="45">
        <v>144</v>
      </c>
      <c r="AN243" s="46">
        <f t="shared" si="132"/>
        <v>128448</v>
      </c>
      <c r="AO243" s="46">
        <f t="shared" si="133"/>
        <v>3168</v>
      </c>
    </row>
    <row r="244" spans="1:41" s="45" customFormat="1" ht="16" thickBot="1" x14ac:dyDescent="0.35">
      <c r="A244" s="156"/>
      <c r="B244" s="1" t="s">
        <v>6</v>
      </c>
      <c r="C244" s="77"/>
      <c r="D244" s="77"/>
      <c r="E244" s="79"/>
      <c r="F244" s="79"/>
      <c r="G244" s="79"/>
      <c r="H244" s="79"/>
      <c r="I244" s="77"/>
      <c r="J244" s="79"/>
      <c r="K244" s="79">
        <v>0</v>
      </c>
      <c r="L244" s="79">
        <v>0</v>
      </c>
      <c r="M244" s="79">
        <v>0</v>
      </c>
      <c r="N244" s="77"/>
      <c r="O244" s="79">
        <v>0</v>
      </c>
      <c r="P244" s="78">
        <v>0</v>
      </c>
      <c r="Q244" s="78">
        <v>0</v>
      </c>
      <c r="R244" s="79">
        <v>0</v>
      </c>
      <c r="S244" s="79">
        <v>0</v>
      </c>
      <c r="T244" s="77"/>
      <c r="U244" s="80"/>
      <c r="V244" s="79">
        <v>0</v>
      </c>
      <c r="W244" s="79">
        <v>0</v>
      </c>
      <c r="X244" s="79">
        <v>0</v>
      </c>
      <c r="Y244" s="79">
        <v>0</v>
      </c>
      <c r="Z244" s="77"/>
      <c r="AA244" s="79">
        <v>0</v>
      </c>
      <c r="AB244" s="79">
        <v>0</v>
      </c>
      <c r="AC244" s="79">
        <v>0</v>
      </c>
      <c r="AD244" s="79">
        <v>0</v>
      </c>
      <c r="AE244" s="77"/>
      <c r="AF244" s="79">
        <v>0</v>
      </c>
      <c r="AG244" s="78">
        <v>0</v>
      </c>
      <c r="AH244" s="78">
        <v>0</v>
      </c>
      <c r="AI244" s="79">
        <v>0</v>
      </c>
      <c r="AJ244" s="79">
        <v>0</v>
      </c>
      <c r="AK244" s="77"/>
      <c r="AL244" s="80"/>
      <c r="AN244" s="46">
        <f t="shared" si="132"/>
        <v>0</v>
      </c>
      <c r="AO244" s="46">
        <f t="shared" si="133"/>
        <v>0</v>
      </c>
    </row>
    <row r="245" spans="1:41" s="45" customFormat="1" ht="16" thickBot="1" x14ac:dyDescent="0.35">
      <c r="A245" s="156"/>
      <c r="B245" s="1" t="s">
        <v>10</v>
      </c>
      <c r="C245" s="77">
        <v>0</v>
      </c>
      <c r="D245" s="77"/>
      <c r="E245" s="79"/>
      <c r="F245" s="79"/>
      <c r="G245" s="79"/>
      <c r="H245" s="79"/>
      <c r="I245" s="77"/>
      <c r="J245" s="79"/>
      <c r="K245" s="77"/>
      <c r="L245" s="79"/>
      <c r="M245" s="79"/>
      <c r="N245" s="77"/>
      <c r="O245" s="79"/>
      <c r="P245" s="79"/>
      <c r="Q245" s="79"/>
      <c r="R245" s="79"/>
      <c r="S245" s="79"/>
      <c r="T245" s="77"/>
      <c r="U245" s="80"/>
      <c r="V245" s="79"/>
      <c r="W245" s="79"/>
      <c r="X245" s="79"/>
      <c r="Y245" s="79"/>
      <c r="Z245" s="77"/>
      <c r="AA245" s="79"/>
      <c r="AB245" s="77"/>
      <c r="AC245" s="79"/>
      <c r="AD245" s="79"/>
      <c r="AE245" s="77"/>
      <c r="AF245" s="79"/>
      <c r="AG245" s="79"/>
      <c r="AH245" s="79"/>
      <c r="AI245" s="79"/>
      <c r="AJ245" s="79"/>
      <c r="AK245" s="77"/>
      <c r="AL245" s="80"/>
      <c r="AN245" s="46">
        <f t="shared" si="132"/>
        <v>0</v>
      </c>
      <c r="AO245" s="46">
        <f t="shared" si="133"/>
        <v>0</v>
      </c>
    </row>
    <row r="246" spans="1:41" s="45" customFormat="1" ht="16" thickBot="1" x14ac:dyDescent="0.35">
      <c r="A246" s="156"/>
      <c r="B246" s="1" t="s">
        <v>7</v>
      </c>
      <c r="C246" s="77"/>
      <c r="D246" s="77"/>
      <c r="E246" s="79">
        <f>E245+E244</f>
        <v>0</v>
      </c>
      <c r="F246" s="79">
        <f>F245+F244</f>
        <v>0</v>
      </c>
      <c r="G246" s="79">
        <f t="shared" ref="G246" si="165">G245+G244</f>
        <v>0</v>
      </c>
      <c r="H246" s="79">
        <f>H245+H244</f>
        <v>0</v>
      </c>
      <c r="I246" s="77">
        <f>SUM(E246:H246)</f>
        <v>0</v>
      </c>
      <c r="J246" s="79">
        <f>J245+J244</f>
        <v>0</v>
      </c>
      <c r="K246" s="79">
        <f>K245+K244</f>
        <v>0</v>
      </c>
      <c r="L246" s="79">
        <f>L245+L244</f>
        <v>0</v>
      </c>
      <c r="M246" s="79">
        <f>M245+M244</f>
        <v>0</v>
      </c>
      <c r="N246" s="77">
        <f>SUM(J246:M246)</f>
        <v>0</v>
      </c>
      <c r="O246" s="79">
        <f>O245+O244</f>
        <v>0</v>
      </c>
      <c r="P246" s="79">
        <f>P245+P244</f>
        <v>0</v>
      </c>
      <c r="Q246" s="79">
        <f>Q245+Q244</f>
        <v>0</v>
      </c>
      <c r="R246" s="79">
        <f>R245+R244</f>
        <v>0</v>
      </c>
      <c r="S246" s="79">
        <f>S245+S244</f>
        <v>0</v>
      </c>
      <c r="T246" s="77">
        <f>SUM(O246:S246)</f>
        <v>0</v>
      </c>
      <c r="U246" s="80">
        <f>T246+N246+I246+D247</f>
        <v>893</v>
      </c>
      <c r="V246" s="79">
        <f>V245+V244</f>
        <v>0</v>
      </c>
      <c r="W246" s="79">
        <f>W245+W244</f>
        <v>0</v>
      </c>
      <c r="X246" s="79">
        <f t="shared" ref="X246" si="166">X245+X244</f>
        <v>0</v>
      </c>
      <c r="Y246" s="79">
        <f>Y245+Y244</f>
        <v>0</v>
      </c>
      <c r="Z246" s="77">
        <f>SUM(V246:Y246)</f>
        <v>0</v>
      </c>
      <c r="AA246" s="79">
        <f>AA245+AA244</f>
        <v>0</v>
      </c>
      <c r="AB246" s="79">
        <f>AB245+AB244</f>
        <v>0</v>
      </c>
      <c r="AC246" s="79">
        <f>AC245+AC244</f>
        <v>0</v>
      </c>
      <c r="AD246" s="79">
        <f>AD245+AD244</f>
        <v>0</v>
      </c>
      <c r="AE246" s="77">
        <f>SUM(AA246:AD246)</f>
        <v>0</v>
      </c>
      <c r="AF246" s="79">
        <f>AF245+AF244</f>
        <v>0</v>
      </c>
      <c r="AG246" s="79">
        <f>AG245+AG244</f>
        <v>0</v>
      </c>
      <c r="AH246" s="79">
        <f>AH245+AH244</f>
        <v>0</v>
      </c>
      <c r="AI246" s="79">
        <f>AI245+AI244</f>
        <v>0</v>
      </c>
      <c r="AJ246" s="79">
        <f>AJ245+AJ244</f>
        <v>0</v>
      </c>
      <c r="AK246" s="77">
        <f>SUM(AF246:AJ246)</f>
        <v>0</v>
      </c>
      <c r="AL246" s="80">
        <f>AK246+AE246+Z246</f>
        <v>0</v>
      </c>
      <c r="AN246" s="46">
        <f t="shared" si="132"/>
        <v>0</v>
      </c>
      <c r="AO246" s="46">
        <f t="shared" si="133"/>
        <v>0</v>
      </c>
    </row>
    <row r="247" spans="1:41" s="45" customFormat="1" ht="16" thickBot="1" x14ac:dyDescent="0.35">
      <c r="A247" s="156"/>
      <c r="B247" s="1" t="s">
        <v>8</v>
      </c>
      <c r="C247" s="81">
        <v>302</v>
      </c>
      <c r="D247" s="120">
        <v>893</v>
      </c>
      <c r="E247" s="79">
        <f>E246-E243</f>
        <v>0</v>
      </c>
      <c r="F247" s="79">
        <f>E247+F246-F243</f>
        <v>0</v>
      </c>
      <c r="G247" s="79">
        <f>F247+G246-G243</f>
        <v>0</v>
      </c>
      <c r="H247" s="79">
        <f>F247+H246-H243</f>
        <v>0</v>
      </c>
      <c r="I247" s="77">
        <f>I246-I243</f>
        <v>0</v>
      </c>
      <c r="J247" s="79">
        <f>I247+J246-J243</f>
        <v>0</v>
      </c>
      <c r="K247" s="79">
        <f>J247+K246-K243</f>
        <v>188</v>
      </c>
      <c r="L247" s="79">
        <f>K247+L246-L243</f>
        <v>155</v>
      </c>
      <c r="M247" s="79">
        <f>L247+M246-M243</f>
        <v>106</v>
      </c>
      <c r="N247" s="77">
        <f>I247+N246-N243</f>
        <v>106</v>
      </c>
      <c r="O247" s="79">
        <f>N247+O246-O243</f>
        <v>92</v>
      </c>
      <c r="P247" s="79">
        <f>O247+P246-P243</f>
        <v>69</v>
      </c>
      <c r="Q247" s="79">
        <f>P247+Q246-Q243</f>
        <v>46</v>
      </c>
      <c r="R247" s="79">
        <f t="shared" ref="R247:S247" si="167">Q247+R246-R243</f>
        <v>22</v>
      </c>
      <c r="S247" s="79">
        <f t="shared" si="167"/>
        <v>1</v>
      </c>
      <c r="T247" s="77">
        <f>N247+T246-T243</f>
        <v>1</v>
      </c>
      <c r="U247" s="80">
        <f>U246-U243</f>
        <v>1</v>
      </c>
      <c r="V247" s="79">
        <f>U247+V246-V243</f>
        <v>-1</v>
      </c>
      <c r="W247" s="79">
        <f>V247+W246-W243</f>
        <v>-3</v>
      </c>
      <c r="X247" s="79">
        <f>W247+X246-X243</f>
        <v>-5</v>
      </c>
      <c r="Y247" s="79">
        <f>W247+Y246-Y243</f>
        <v>-6</v>
      </c>
      <c r="Z247" s="77">
        <f>T247+Z246-Z243</f>
        <v>-8</v>
      </c>
      <c r="AA247" s="79">
        <f>Z247+AA246-AA243</f>
        <v>-10</v>
      </c>
      <c r="AB247" s="79">
        <f>AA247+AB246-AB243</f>
        <v>-13</v>
      </c>
      <c r="AC247" s="79">
        <f>AB247+AC246-AC243</f>
        <v>-16</v>
      </c>
      <c r="AD247" s="79">
        <f>AC247+AD246-AD243</f>
        <v>-21</v>
      </c>
      <c r="AE247" s="77">
        <f>Z247+AE246-AE243</f>
        <v>-21</v>
      </c>
      <c r="AF247" s="79">
        <f>AE247+AF246-AF243</f>
        <v>-21</v>
      </c>
      <c r="AG247" s="79">
        <f>AF247+AG246-AG243</f>
        <v>-21</v>
      </c>
      <c r="AH247" s="79">
        <f>AG247+AH246-AH243</f>
        <v>-21</v>
      </c>
      <c r="AI247" s="79">
        <f t="shared" ref="AI247:AJ247" si="168">AH247+AI246-AI243</f>
        <v>-21</v>
      </c>
      <c r="AJ247" s="79">
        <f t="shared" si="168"/>
        <v>-21</v>
      </c>
      <c r="AK247" s="77">
        <f>AE247+AK246-AK243</f>
        <v>-21</v>
      </c>
      <c r="AL247" s="80">
        <f>T247+AL246-AL243</f>
        <v>-21</v>
      </c>
      <c r="AN247" s="46">
        <f t="shared" si="132"/>
        <v>0</v>
      </c>
      <c r="AO247" s="46">
        <f t="shared" si="133"/>
        <v>0</v>
      </c>
    </row>
    <row r="248" spans="1:41" s="45" customFormat="1" ht="16" thickBot="1" x14ac:dyDescent="0.35">
      <c r="A248" s="67"/>
      <c r="B248" s="1" t="s">
        <v>9</v>
      </c>
      <c r="C248" s="77"/>
      <c r="D248" s="77"/>
      <c r="E248" s="82" t="e">
        <f>E247/(SUM(F243+H243+#REF!+G243)/20)*1000</f>
        <v>#REF!</v>
      </c>
      <c r="F248" s="82" t="e">
        <f>F247/(SUM(G243+#REF!+J243+H243)/20)*1000</f>
        <v>#REF!</v>
      </c>
      <c r="G248" s="82" t="e">
        <f>G247/(SUM(H243+K243+J243+#REF!)/20)*1000</f>
        <v>#REF!</v>
      </c>
      <c r="H248" s="82" t="e">
        <f>H247/(SUM(#REF!+J243+K243+L243)/20)*1000</f>
        <v>#REF!</v>
      </c>
      <c r="I248" s="83"/>
      <c r="J248" s="82">
        <f>J247/(SUM(K243+L243+M243+O243)/20)*1000</f>
        <v>0</v>
      </c>
      <c r="K248" s="82">
        <f>K247/(SUM(L243+M243+O243+P243)/20)*1000</f>
        <v>31596.638655462182</v>
      </c>
      <c r="L248" s="82">
        <f>L247/(SUM(M243+O243+P243+Q243)/20)*1000</f>
        <v>28440.366972477063</v>
      </c>
      <c r="M248" s="82">
        <f>M247/(SUM(O243+P243+Q243+R243)/20)*1000</f>
        <v>25238.095238095237</v>
      </c>
      <c r="N248" s="83"/>
      <c r="O248" s="82">
        <f>O247/(SUM(P243+Q243+R243+S243)/20)*1000</f>
        <v>20219.780219780219</v>
      </c>
      <c r="P248" s="82" t="e">
        <f>P247/(SUM(Q243+R243+#REF!+S243)/20)*1000</f>
        <v>#REF!</v>
      </c>
      <c r="Q248" s="82" t="e">
        <f>Q247/(SUM(R243+S243+#REF!+#REF!)/20)*1000</f>
        <v>#REF!</v>
      </c>
      <c r="R248" s="82" t="e">
        <f>R247/(SUM(S243+#REF!+#REF!+#REF!)/20)*1000</f>
        <v>#REF!</v>
      </c>
      <c r="S248" s="82" t="e">
        <f>S247/(SUM(#REF!+#REF!+#REF!+#REF!)/20)*1000</f>
        <v>#REF!</v>
      </c>
      <c r="T248" s="83"/>
      <c r="U248" s="84"/>
      <c r="V248" s="82" t="e">
        <f>V247/(SUM(W243+Y243+#REF!+X243)/20)*1000</f>
        <v>#REF!</v>
      </c>
      <c r="W248" s="82" t="e">
        <f>W247/(SUM(X243+#REF!+AA243+Y243)/20)*1000</f>
        <v>#REF!</v>
      </c>
      <c r="X248" s="82" t="e">
        <f>X247/(SUM(Y243+AB243+AA243+#REF!)/20)*1000</f>
        <v>#REF!</v>
      </c>
      <c r="Y248" s="82" t="e">
        <f>Y247/(SUM(#REF!+AA243+AB243+AC243)/20)*1000</f>
        <v>#REF!</v>
      </c>
      <c r="Z248" s="83"/>
      <c r="AA248" s="82">
        <f>AA247/(SUM(AB243+AC243+AD243+AF243)/20)*1000</f>
        <v>-18181.81818181818</v>
      </c>
      <c r="AB248" s="82">
        <f>AB247/(SUM(AC243+AD243+AF243+AG243)/20)*1000</f>
        <v>-32500</v>
      </c>
      <c r="AC248" s="82">
        <f>AC247/(SUM(AD243+AF243+AG243+AH243)/20)*1000</f>
        <v>-64000</v>
      </c>
      <c r="AD248" s="82" t="e">
        <f>AD247/(SUM(AF243+AG243+AH243+AI243)/20)*1000</f>
        <v>#DIV/0!</v>
      </c>
      <c r="AE248" s="83"/>
      <c r="AF248" s="82" t="e">
        <f>AF247/(SUM(AG243+AH243+AI243+AJ243)/20)*1000</f>
        <v>#DIV/0!</v>
      </c>
      <c r="AG248" s="82" t="e">
        <f>AG247/(SUM(AH243+AI243+#REF!+AJ243)/20)*1000</f>
        <v>#REF!</v>
      </c>
      <c r="AH248" s="82" t="e">
        <f>AH247/(SUM(AI243+AJ243+#REF!+#REF!)/20)*1000</f>
        <v>#REF!</v>
      </c>
      <c r="AI248" s="82" t="e">
        <f>AI247/(SUM(AJ243+#REF!+#REF!+#REF!)/20)*1000</f>
        <v>#REF!</v>
      </c>
      <c r="AJ248" s="82" t="e">
        <f>AJ247/(SUM(#REF!+#REF!+#REF!+#REF!)/20)*1000</f>
        <v>#REF!</v>
      </c>
      <c r="AK248" s="83"/>
      <c r="AL248" s="84"/>
      <c r="AN248" s="46">
        <f t="shared" si="132"/>
        <v>0</v>
      </c>
      <c r="AO248" s="46">
        <f t="shared" si="133"/>
        <v>0</v>
      </c>
    </row>
    <row r="249" spans="1:41" s="45" customFormat="1" ht="16" thickBot="1" x14ac:dyDescent="0.35">
      <c r="A249" s="156" t="s">
        <v>28</v>
      </c>
      <c r="B249" s="1" t="s">
        <v>5</v>
      </c>
      <c r="C249" s="77"/>
      <c r="D249" s="77"/>
      <c r="E249" s="78"/>
      <c r="F249" s="78"/>
      <c r="G249" s="78"/>
      <c r="H249" s="78"/>
      <c r="I249" s="77">
        <f>SUM(E249:H249)</f>
        <v>0</v>
      </c>
      <c r="J249" s="78"/>
      <c r="K249" s="79">
        <v>-49</v>
      </c>
      <c r="L249" s="78">
        <v>0</v>
      </c>
      <c r="M249" s="79">
        <v>0</v>
      </c>
      <c r="N249" s="77">
        <f>SUM(J249:M249)</f>
        <v>-49</v>
      </c>
      <c r="O249" s="79">
        <v>0</v>
      </c>
      <c r="P249" s="78">
        <v>0</v>
      </c>
      <c r="Q249" s="78">
        <v>0</v>
      </c>
      <c r="R249" s="78">
        <v>0</v>
      </c>
      <c r="S249" s="78">
        <v>0</v>
      </c>
      <c r="T249" s="77">
        <f>SUM(O249:S249)</f>
        <v>0</v>
      </c>
      <c r="U249" s="80">
        <f>T249+N249+I249+D253</f>
        <v>-4</v>
      </c>
      <c r="V249" s="78">
        <v>0</v>
      </c>
      <c r="W249" s="78">
        <v>0</v>
      </c>
      <c r="X249" s="78">
        <v>0</v>
      </c>
      <c r="Y249" s="78">
        <v>0</v>
      </c>
      <c r="Z249" s="77">
        <f>SUM(V249:Y249)</f>
        <v>0</v>
      </c>
      <c r="AA249" s="78">
        <v>0</v>
      </c>
      <c r="AB249" s="79">
        <v>0</v>
      </c>
      <c r="AC249" s="78">
        <v>0</v>
      </c>
      <c r="AD249" s="79">
        <v>0</v>
      </c>
      <c r="AE249" s="77">
        <f>SUM(AA249:AD249)</f>
        <v>0</v>
      </c>
      <c r="AF249" s="79">
        <v>0</v>
      </c>
      <c r="AG249" s="78">
        <v>0</v>
      </c>
      <c r="AH249" s="78">
        <v>0</v>
      </c>
      <c r="AI249" s="78">
        <v>0</v>
      </c>
      <c r="AJ249" s="78">
        <v>0</v>
      </c>
      <c r="AK249" s="77">
        <f>SUM(AF249:AJ249)</f>
        <v>0</v>
      </c>
      <c r="AL249" s="80">
        <f>AK249+AE249+Z249</f>
        <v>0</v>
      </c>
      <c r="AM249" s="45">
        <v>144</v>
      </c>
      <c r="AN249" s="46">
        <f t="shared" si="132"/>
        <v>-576</v>
      </c>
      <c r="AO249" s="46">
        <f t="shared" si="133"/>
        <v>0</v>
      </c>
    </row>
    <row r="250" spans="1:41" s="45" customFormat="1" ht="16" thickBot="1" x14ac:dyDescent="0.35">
      <c r="A250" s="156"/>
      <c r="B250" s="1" t="s">
        <v>6</v>
      </c>
      <c r="C250" s="77"/>
      <c r="D250" s="77"/>
      <c r="E250" s="78"/>
      <c r="F250" s="79"/>
      <c r="G250" s="79"/>
      <c r="H250" s="78"/>
      <c r="I250" s="77"/>
      <c r="J250" s="79"/>
      <c r="K250" s="79">
        <v>0</v>
      </c>
      <c r="L250" s="78">
        <v>0</v>
      </c>
      <c r="M250" s="79">
        <v>0</v>
      </c>
      <c r="N250" s="77"/>
      <c r="O250" s="79">
        <v>0</v>
      </c>
      <c r="P250" s="79">
        <v>0</v>
      </c>
      <c r="Q250" s="79">
        <v>0</v>
      </c>
      <c r="R250" s="79">
        <v>0</v>
      </c>
      <c r="S250" s="79">
        <v>0</v>
      </c>
      <c r="T250" s="77"/>
      <c r="U250" s="80"/>
      <c r="V250" s="78">
        <v>0</v>
      </c>
      <c r="W250" s="79">
        <v>0</v>
      </c>
      <c r="X250" s="79">
        <v>0</v>
      </c>
      <c r="Y250" s="78">
        <v>0</v>
      </c>
      <c r="Z250" s="77"/>
      <c r="AA250" s="79">
        <v>0</v>
      </c>
      <c r="AB250" s="79">
        <v>0</v>
      </c>
      <c r="AC250" s="78">
        <v>0</v>
      </c>
      <c r="AD250" s="79">
        <v>0</v>
      </c>
      <c r="AE250" s="77"/>
      <c r="AF250" s="79">
        <v>0</v>
      </c>
      <c r="AG250" s="79">
        <v>0</v>
      </c>
      <c r="AH250" s="79">
        <v>0</v>
      </c>
      <c r="AI250" s="79">
        <v>0</v>
      </c>
      <c r="AJ250" s="79">
        <v>0</v>
      </c>
      <c r="AK250" s="77"/>
      <c r="AL250" s="80"/>
      <c r="AN250" s="46">
        <f t="shared" si="132"/>
        <v>0</v>
      </c>
      <c r="AO250" s="46">
        <f t="shared" si="133"/>
        <v>0</v>
      </c>
    </row>
    <row r="251" spans="1:41" s="45" customFormat="1" ht="16" thickBot="1" x14ac:dyDescent="0.35">
      <c r="A251" s="156"/>
      <c r="B251" s="1" t="s">
        <v>10</v>
      </c>
      <c r="C251" s="77">
        <v>0</v>
      </c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80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80"/>
      <c r="AN251" s="46">
        <f t="shared" si="132"/>
        <v>0</v>
      </c>
      <c r="AO251" s="46">
        <f t="shared" si="133"/>
        <v>0</v>
      </c>
    </row>
    <row r="252" spans="1:41" s="45" customFormat="1" ht="16" thickBot="1" x14ac:dyDescent="0.35">
      <c r="A252" s="156"/>
      <c r="B252" s="1" t="s">
        <v>7</v>
      </c>
      <c r="C252" s="77"/>
      <c r="D252" s="77"/>
      <c r="E252" s="79">
        <f>E251+E250</f>
        <v>0</v>
      </c>
      <c r="F252" s="79">
        <f>F251+F250</f>
        <v>0</v>
      </c>
      <c r="G252" s="79">
        <f t="shared" ref="G252" si="169">G251+G250</f>
        <v>0</v>
      </c>
      <c r="H252" s="79">
        <f>H251+H250</f>
        <v>0</v>
      </c>
      <c r="I252" s="77">
        <f>SUM(E252:H252)</f>
        <v>0</v>
      </c>
      <c r="J252" s="79">
        <f>J251+J250</f>
        <v>0</v>
      </c>
      <c r="K252" s="79">
        <f>K251+K250</f>
        <v>0</v>
      </c>
      <c r="L252" s="79">
        <f>L251+L250</f>
        <v>0</v>
      </c>
      <c r="M252" s="79">
        <f>M251+M250</f>
        <v>0</v>
      </c>
      <c r="N252" s="77">
        <f>SUM(J252:M252)</f>
        <v>0</v>
      </c>
      <c r="O252" s="79">
        <f>O251+O250</f>
        <v>0</v>
      </c>
      <c r="P252" s="79">
        <f>P251+P250</f>
        <v>0</v>
      </c>
      <c r="Q252" s="79">
        <f>Q251+Q250</f>
        <v>0</v>
      </c>
      <c r="R252" s="79">
        <f>R251+R250</f>
        <v>0</v>
      </c>
      <c r="S252" s="79">
        <f>S251+S250</f>
        <v>0</v>
      </c>
      <c r="T252" s="77">
        <f>SUM(O252:S252)</f>
        <v>0</v>
      </c>
      <c r="U252" s="80">
        <f>T252+N252+I252+D253</f>
        <v>45</v>
      </c>
      <c r="V252" s="79">
        <f>V251+V250</f>
        <v>0</v>
      </c>
      <c r="W252" s="79">
        <f>W251+W250</f>
        <v>0</v>
      </c>
      <c r="X252" s="79">
        <f t="shared" ref="X252" si="170">X251+X250</f>
        <v>0</v>
      </c>
      <c r="Y252" s="79">
        <f>Y251+Y250</f>
        <v>0</v>
      </c>
      <c r="Z252" s="77">
        <f>SUM(V252:Y252)</f>
        <v>0</v>
      </c>
      <c r="AA252" s="79">
        <f>AA251+AA250</f>
        <v>0</v>
      </c>
      <c r="AB252" s="79">
        <f>AB251+AB250</f>
        <v>0</v>
      </c>
      <c r="AC252" s="79">
        <f>AC251+AC250</f>
        <v>0</v>
      </c>
      <c r="AD252" s="79">
        <f>AD251+AD250</f>
        <v>0</v>
      </c>
      <c r="AE252" s="77">
        <f>SUM(AA252:AD252)</f>
        <v>0</v>
      </c>
      <c r="AF252" s="79">
        <f>AF251+AF250</f>
        <v>0</v>
      </c>
      <c r="AG252" s="79">
        <f>AG251+AG250</f>
        <v>0</v>
      </c>
      <c r="AH252" s="79">
        <f>AH251+AH250</f>
        <v>0</v>
      </c>
      <c r="AI252" s="79">
        <f>AI251+AI250</f>
        <v>0</v>
      </c>
      <c r="AJ252" s="79">
        <f>AJ251+AJ250</f>
        <v>0</v>
      </c>
      <c r="AK252" s="77">
        <f>SUM(AF252:AJ252)</f>
        <v>0</v>
      </c>
      <c r="AL252" s="80">
        <f>AK252+AE252+Z252</f>
        <v>0</v>
      </c>
      <c r="AN252" s="46">
        <f t="shared" si="132"/>
        <v>0</v>
      </c>
      <c r="AO252" s="46">
        <f t="shared" si="133"/>
        <v>0</v>
      </c>
    </row>
    <row r="253" spans="1:41" s="45" customFormat="1" ht="16" thickBot="1" x14ac:dyDescent="0.35">
      <c r="A253" s="156"/>
      <c r="B253" s="1" t="s">
        <v>8</v>
      </c>
      <c r="C253" s="81">
        <v>49</v>
      </c>
      <c r="D253" s="120">
        <v>45</v>
      </c>
      <c r="E253" s="79">
        <f>E252-E249</f>
        <v>0</v>
      </c>
      <c r="F253" s="79">
        <f>E253+F252-F249</f>
        <v>0</v>
      </c>
      <c r="G253" s="79">
        <f>F253+G252-G249</f>
        <v>0</v>
      </c>
      <c r="H253" s="79">
        <f>F253+H252-H249</f>
        <v>0</v>
      </c>
      <c r="I253" s="77">
        <f>I252-I249</f>
        <v>0</v>
      </c>
      <c r="J253" s="79">
        <f>I253+J252-J249</f>
        <v>0</v>
      </c>
      <c r="K253" s="79">
        <f>J253+K252-K249</f>
        <v>49</v>
      </c>
      <c r="L253" s="79">
        <f>K253+L252-L249</f>
        <v>49</v>
      </c>
      <c r="M253" s="79">
        <f>L253+M252-M249</f>
        <v>49</v>
      </c>
      <c r="N253" s="77">
        <f>I253+N252-N249</f>
        <v>49</v>
      </c>
      <c r="O253" s="79">
        <f>N253+O252-O249</f>
        <v>49</v>
      </c>
      <c r="P253" s="79">
        <f>O253+P252-P249</f>
        <v>49</v>
      </c>
      <c r="Q253" s="79">
        <f>P253+Q252-Q249</f>
        <v>49</v>
      </c>
      <c r="R253" s="79">
        <f t="shared" ref="R253:S253" si="171">Q253+R252-R249</f>
        <v>49</v>
      </c>
      <c r="S253" s="79">
        <f t="shared" si="171"/>
        <v>49</v>
      </c>
      <c r="T253" s="77">
        <f>N253+T252-T249</f>
        <v>49</v>
      </c>
      <c r="U253" s="80">
        <f>U252-U249</f>
        <v>49</v>
      </c>
      <c r="V253" s="79">
        <f>U253+V252-V249</f>
        <v>49</v>
      </c>
      <c r="W253" s="79">
        <f>V253+W252-W249</f>
        <v>49</v>
      </c>
      <c r="X253" s="79">
        <f>W253+X252-X249</f>
        <v>49</v>
      </c>
      <c r="Y253" s="79">
        <f>W253+Y252-Y249</f>
        <v>49</v>
      </c>
      <c r="Z253" s="77">
        <f>T253+Z252-Z249</f>
        <v>49</v>
      </c>
      <c r="AA253" s="79">
        <f>Z253+AA252-AA249</f>
        <v>49</v>
      </c>
      <c r="AB253" s="79">
        <f>AA253+AB252-AB249</f>
        <v>49</v>
      </c>
      <c r="AC253" s="79">
        <f>AB253+AC252-AC249</f>
        <v>49</v>
      </c>
      <c r="AD253" s="79">
        <f>AC253+AD252-AD249</f>
        <v>49</v>
      </c>
      <c r="AE253" s="77">
        <f>Z253+AE252-AE249</f>
        <v>49</v>
      </c>
      <c r="AF253" s="79">
        <f>AE253+AF252-AF249</f>
        <v>49</v>
      </c>
      <c r="AG253" s="79">
        <f>AF253+AG252-AG249</f>
        <v>49</v>
      </c>
      <c r="AH253" s="79">
        <f>AG253+AH252-AH249</f>
        <v>49</v>
      </c>
      <c r="AI253" s="79">
        <f t="shared" ref="AI253:AJ253" si="172">AH253+AI252-AI249</f>
        <v>49</v>
      </c>
      <c r="AJ253" s="79">
        <f t="shared" si="172"/>
        <v>49</v>
      </c>
      <c r="AK253" s="77">
        <f>AE253+AK252-AK249</f>
        <v>49</v>
      </c>
      <c r="AL253" s="80">
        <f>T253+AL252-AL249</f>
        <v>49</v>
      </c>
      <c r="AN253" s="46">
        <f t="shared" si="132"/>
        <v>0</v>
      </c>
      <c r="AO253" s="46">
        <f t="shared" si="133"/>
        <v>0</v>
      </c>
    </row>
    <row r="254" spans="1:41" s="45" customFormat="1" ht="16" thickBot="1" x14ac:dyDescent="0.35">
      <c r="A254" s="67"/>
      <c r="B254" s="1" t="s">
        <v>9</v>
      </c>
      <c r="C254" s="77"/>
      <c r="D254" s="77"/>
      <c r="E254" s="82" t="e">
        <f>E253/(SUM(F249+H249+#REF!+G249)/20)*1000</f>
        <v>#REF!</v>
      </c>
      <c r="F254" s="82" t="e">
        <f>F253/(SUM(G249+#REF!+J249+H249)/20)*1000</f>
        <v>#REF!</v>
      </c>
      <c r="G254" s="82" t="e">
        <f>G253/(SUM(H249+K249+J249+#REF!)/20)*1000</f>
        <v>#REF!</v>
      </c>
      <c r="H254" s="82" t="e">
        <f>H253/(SUM(#REF!+J249+K249+L249)/20)*1000</f>
        <v>#REF!</v>
      </c>
      <c r="I254" s="83"/>
      <c r="J254" s="82">
        <f>J253/(SUM(K249+L249+M249+O249)/20)*1000</f>
        <v>0</v>
      </c>
      <c r="K254" s="82" t="e">
        <f>K253/(SUM(L249+M249+O249+P249)/20)*1000</f>
        <v>#DIV/0!</v>
      </c>
      <c r="L254" s="82" t="e">
        <f>L253/(SUM(M249+O249+P249+Q249)/20)*1000</f>
        <v>#DIV/0!</v>
      </c>
      <c r="M254" s="82" t="e">
        <f>M253/(SUM(O249+P249+Q249+R249)/20)*1000</f>
        <v>#DIV/0!</v>
      </c>
      <c r="N254" s="83"/>
      <c r="O254" s="82" t="e">
        <f>O253/(SUM(P249+Q249+R249+S249)/20)*1000</f>
        <v>#DIV/0!</v>
      </c>
      <c r="P254" s="82" t="e">
        <f>P253/(SUM(Q249+R249+#REF!+S249)/20)*1000</f>
        <v>#REF!</v>
      </c>
      <c r="Q254" s="82" t="e">
        <f>Q253/(SUM(R249+S249+#REF!+#REF!)/20)*1000</f>
        <v>#REF!</v>
      </c>
      <c r="R254" s="82" t="e">
        <f>R253/(SUM(S249+#REF!+#REF!+#REF!)/20)*1000</f>
        <v>#REF!</v>
      </c>
      <c r="S254" s="82" t="e">
        <f>S253/(SUM(#REF!+#REF!+#REF!+#REF!)/20)*1000</f>
        <v>#REF!</v>
      </c>
      <c r="T254" s="83"/>
      <c r="U254" s="84"/>
      <c r="V254" s="82" t="e">
        <f>V253/(SUM(W249+Y249+#REF!+X249)/20)*1000</f>
        <v>#REF!</v>
      </c>
      <c r="W254" s="82" t="e">
        <f>W253/(SUM(X249+#REF!+AA249+Y249)/20)*1000</f>
        <v>#REF!</v>
      </c>
      <c r="X254" s="82" t="e">
        <f>X253/(SUM(Y249+AB249+AA249+#REF!)/20)*1000</f>
        <v>#REF!</v>
      </c>
      <c r="Y254" s="82" t="e">
        <f>Y253/(SUM(#REF!+AA249+AB249+AC249)/20)*1000</f>
        <v>#REF!</v>
      </c>
      <c r="Z254" s="83"/>
      <c r="AA254" s="82" t="e">
        <f>AA253/(SUM(AB249+AC249+AD249+AF249)/20)*1000</f>
        <v>#DIV/0!</v>
      </c>
      <c r="AB254" s="82" t="e">
        <f>AB253/(SUM(AC249+AD249+AF249+AG249)/20)*1000</f>
        <v>#DIV/0!</v>
      </c>
      <c r="AC254" s="82" t="e">
        <f>AC253/(SUM(AD249+AF249+AG249+AH249)/20)*1000</f>
        <v>#DIV/0!</v>
      </c>
      <c r="AD254" s="82" t="e">
        <f>AD253/(SUM(AF249+AG249+AH249+AI249)/20)*1000</f>
        <v>#DIV/0!</v>
      </c>
      <c r="AE254" s="83"/>
      <c r="AF254" s="82" t="e">
        <f>AF253/(SUM(AG249+AH249+AI249+AJ249)/20)*1000</f>
        <v>#DIV/0!</v>
      </c>
      <c r="AG254" s="82" t="e">
        <f>AG253/(SUM(AH249+AI249+#REF!+AJ249)/20)*1000</f>
        <v>#REF!</v>
      </c>
      <c r="AH254" s="82" t="e">
        <f>AH253/(SUM(AI249+AJ249+#REF!+#REF!)/20)*1000</f>
        <v>#REF!</v>
      </c>
      <c r="AI254" s="82" t="e">
        <f>AI253/(SUM(AJ249+#REF!+#REF!+#REF!)/20)*1000</f>
        <v>#REF!</v>
      </c>
      <c r="AJ254" s="82" t="e">
        <f>AJ253/(SUM(#REF!+#REF!+#REF!+#REF!)/20)*1000</f>
        <v>#REF!</v>
      </c>
      <c r="AK254" s="83"/>
      <c r="AL254" s="84"/>
      <c r="AN254" s="46">
        <f t="shared" si="132"/>
        <v>0</v>
      </c>
      <c r="AO254" s="46">
        <f t="shared" si="133"/>
        <v>0</v>
      </c>
    </row>
    <row r="255" spans="1:41" s="45" customFormat="1" ht="16" thickBot="1" x14ac:dyDescent="0.35">
      <c r="A255" s="156" t="s">
        <v>69</v>
      </c>
      <c r="B255" s="1" t="s">
        <v>5</v>
      </c>
      <c r="C255" s="77"/>
      <c r="D255" s="77"/>
      <c r="E255" s="78"/>
      <c r="F255" s="78"/>
      <c r="G255" s="79"/>
      <c r="H255" s="78"/>
      <c r="I255" s="77">
        <f>SUM(E255:H255)</f>
        <v>0</v>
      </c>
      <c r="J255" s="78"/>
      <c r="K255" s="79">
        <v>-251</v>
      </c>
      <c r="L255" s="78">
        <v>31</v>
      </c>
      <c r="M255" s="79">
        <v>44</v>
      </c>
      <c r="N255" s="77">
        <f>SUM(J255:M255)</f>
        <v>-176</v>
      </c>
      <c r="O255" s="79">
        <v>25</v>
      </c>
      <c r="P255" s="78">
        <v>42</v>
      </c>
      <c r="Q255" s="78">
        <v>42</v>
      </c>
      <c r="R255" s="78">
        <v>44</v>
      </c>
      <c r="S255" s="78">
        <v>38</v>
      </c>
      <c r="T255" s="77">
        <f>SUM(O255:S255)</f>
        <v>191</v>
      </c>
      <c r="U255" s="80">
        <f>T255+N255+I255+D259</f>
        <v>565</v>
      </c>
      <c r="V255" s="78">
        <v>2</v>
      </c>
      <c r="W255" s="78">
        <v>2</v>
      </c>
      <c r="X255" s="79">
        <v>2</v>
      </c>
      <c r="Y255" s="78">
        <v>2</v>
      </c>
      <c r="Z255" s="77">
        <f>SUM(V255:Y255)</f>
        <v>8</v>
      </c>
      <c r="AA255" s="78">
        <v>2</v>
      </c>
      <c r="AB255" s="79">
        <v>2</v>
      </c>
      <c r="AC255" s="78">
        <v>2</v>
      </c>
      <c r="AD255" s="79">
        <v>4</v>
      </c>
      <c r="AE255" s="77">
        <f>SUM(AA255:AD255)</f>
        <v>10</v>
      </c>
      <c r="AF255" s="79">
        <v>0</v>
      </c>
      <c r="AG255" s="78">
        <v>0</v>
      </c>
      <c r="AH255" s="78">
        <v>0</v>
      </c>
      <c r="AI255" s="78">
        <v>0</v>
      </c>
      <c r="AJ255" s="78">
        <v>0</v>
      </c>
      <c r="AK255" s="77">
        <f>SUM(AF255:AJ255)</f>
        <v>0</v>
      </c>
      <c r="AL255" s="80">
        <f>AK255+AE255+Z255</f>
        <v>18</v>
      </c>
      <c r="AM255" s="45">
        <v>288</v>
      </c>
      <c r="AN255" s="46">
        <f t="shared" si="132"/>
        <v>162720</v>
      </c>
      <c r="AO255" s="46">
        <f t="shared" si="133"/>
        <v>5184</v>
      </c>
    </row>
    <row r="256" spans="1:41" s="45" customFormat="1" ht="16" thickBot="1" x14ac:dyDescent="0.35">
      <c r="A256" s="156"/>
      <c r="B256" s="1" t="s">
        <v>6</v>
      </c>
      <c r="C256" s="77"/>
      <c r="D256" s="77"/>
      <c r="E256" s="78"/>
      <c r="F256" s="79"/>
      <c r="G256" s="79"/>
      <c r="H256" s="79"/>
      <c r="I256" s="77"/>
      <c r="J256" s="79"/>
      <c r="K256" s="79">
        <v>0</v>
      </c>
      <c r="L256" s="79">
        <v>0</v>
      </c>
      <c r="M256" s="79">
        <v>0</v>
      </c>
      <c r="N256" s="77"/>
      <c r="O256" s="79">
        <v>0</v>
      </c>
      <c r="P256" s="79">
        <v>0</v>
      </c>
      <c r="Q256" s="79">
        <v>0</v>
      </c>
      <c r="R256" s="78">
        <v>0</v>
      </c>
      <c r="S256" s="79">
        <v>0</v>
      </c>
      <c r="T256" s="77"/>
      <c r="U256" s="80"/>
      <c r="V256" s="78">
        <v>0</v>
      </c>
      <c r="W256" s="79">
        <v>0</v>
      </c>
      <c r="X256" s="79">
        <v>0</v>
      </c>
      <c r="Y256" s="79">
        <v>0</v>
      </c>
      <c r="Z256" s="77"/>
      <c r="AA256" s="79">
        <v>0</v>
      </c>
      <c r="AB256" s="79">
        <v>0</v>
      </c>
      <c r="AC256" s="79">
        <v>0</v>
      </c>
      <c r="AD256" s="79">
        <v>0</v>
      </c>
      <c r="AE256" s="77"/>
      <c r="AF256" s="79">
        <v>0</v>
      </c>
      <c r="AG256" s="79">
        <v>0</v>
      </c>
      <c r="AH256" s="79">
        <v>0</v>
      </c>
      <c r="AI256" s="78">
        <v>0</v>
      </c>
      <c r="AJ256" s="79">
        <v>0</v>
      </c>
      <c r="AK256" s="77"/>
      <c r="AL256" s="80"/>
      <c r="AN256" s="46">
        <f t="shared" si="132"/>
        <v>0</v>
      </c>
      <c r="AO256" s="46">
        <f t="shared" si="133"/>
        <v>0</v>
      </c>
    </row>
    <row r="257" spans="1:41" s="45" customFormat="1" ht="16" thickBot="1" x14ac:dyDescent="0.35">
      <c r="A257" s="156"/>
      <c r="B257" s="1" t="s">
        <v>10</v>
      </c>
      <c r="C257" s="77">
        <v>0</v>
      </c>
      <c r="D257" s="77"/>
      <c r="E257" s="79"/>
      <c r="F257" s="79"/>
      <c r="G257" s="79"/>
      <c r="H257" s="79"/>
      <c r="I257" s="77"/>
      <c r="J257" s="79"/>
      <c r="K257" s="77"/>
      <c r="L257" s="79"/>
      <c r="M257" s="79"/>
      <c r="N257" s="77"/>
      <c r="O257" s="79"/>
      <c r="P257" s="79"/>
      <c r="Q257" s="79"/>
      <c r="R257" s="79"/>
      <c r="S257" s="77"/>
      <c r="T257" s="77"/>
      <c r="U257" s="80"/>
      <c r="V257" s="79"/>
      <c r="W257" s="79"/>
      <c r="X257" s="79"/>
      <c r="Y257" s="79"/>
      <c r="Z257" s="77"/>
      <c r="AA257" s="79"/>
      <c r="AB257" s="77"/>
      <c r="AC257" s="79"/>
      <c r="AD257" s="79"/>
      <c r="AE257" s="77"/>
      <c r="AF257" s="79"/>
      <c r="AG257" s="79"/>
      <c r="AH257" s="79"/>
      <c r="AI257" s="79"/>
      <c r="AJ257" s="77"/>
      <c r="AK257" s="77"/>
      <c r="AL257" s="80"/>
      <c r="AN257" s="46">
        <f t="shared" si="132"/>
        <v>0</v>
      </c>
      <c r="AO257" s="46">
        <f t="shared" si="133"/>
        <v>0</v>
      </c>
    </row>
    <row r="258" spans="1:41" s="45" customFormat="1" ht="16" thickBot="1" x14ac:dyDescent="0.35">
      <c r="A258" s="156"/>
      <c r="B258" s="1" t="s">
        <v>7</v>
      </c>
      <c r="C258" s="77"/>
      <c r="D258" s="77"/>
      <c r="E258" s="79">
        <f>E257+E256</f>
        <v>0</v>
      </c>
      <c r="F258" s="79">
        <f>F257+F256</f>
        <v>0</v>
      </c>
      <c r="G258" s="79">
        <f t="shared" ref="G258" si="173">G257+G256</f>
        <v>0</v>
      </c>
      <c r="H258" s="79">
        <f>H257+H256</f>
        <v>0</v>
      </c>
      <c r="I258" s="77">
        <f>SUM(E258:H258)</f>
        <v>0</v>
      </c>
      <c r="J258" s="79">
        <f>J257+J256</f>
        <v>0</v>
      </c>
      <c r="K258" s="79">
        <f>K257+K256</f>
        <v>0</v>
      </c>
      <c r="L258" s="79">
        <f>L257+L256</f>
        <v>0</v>
      </c>
      <c r="M258" s="79">
        <f>M257+M256</f>
        <v>0</v>
      </c>
      <c r="N258" s="77">
        <f>SUM(J258:M258)</f>
        <v>0</v>
      </c>
      <c r="O258" s="79">
        <f>O257+O256</f>
        <v>0</v>
      </c>
      <c r="P258" s="79">
        <f>P257+P256</f>
        <v>0</v>
      </c>
      <c r="Q258" s="79">
        <f>Q257+Q256</f>
        <v>0</v>
      </c>
      <c r="R258" s="79">
        <f>R257+R256</f>
        <v>0</v>
      </c>
      <c r="S258" s="79">
        <f>S257+S256</f>
        <v>0</v>
      </c>
      <c r="T258" s="77">
        <f>SUM(O258:S258)</f>
        <v>0</v>
      </c>
      <c r="U258" s="80">
        <f>T258+N258+I258+D259</f>
        <v>550</v>
      </c>
      <c r="V258" s="79">
        <f>V257+V256</f>
        <v>0</v>
      </c>
      <c r="W258" s="79">
        <f>W257+W256</f>
        <v>0</v>
      </c>
      <c r="X258" s="79">
        <f t="shared" ref="X258" si="174">X257+X256</f>
        <v>0</v>
      </c>
      <c r="Y258" s="79">
        <f>Y257+Y256</f>
        <v>0</v>
      </c>
      <c r="Z258" s="77">
        <f>SUM(V258:Y258)</f>
        <v>0</v>
      </c>
      <c r="AA258" s="79">
        <f>AA257+AA256</f>
        <v>0</v>
      </c>
      <c r="AB258" s="79">
        <f>AB257+AB256</f>
        <v>0</v>
      </c>
      <c r="AC258" s="79">
        <f>AC257+AC256</f>
        <v>0</v>
      </c>
      <c r="AD258" s="79">
        <f>AD257+AD256</f>
        <v>0</v>
      </c>
      <c r="AE258" s="77">
        <f>SUM(AA258:AD258)</f>
        <v>0</v>
      </c>
      <c r="AF258" s="79">
        <f>AF257+AF256</f>
        <v>0</v>
      </c>
      <c r="AG258" s="79">
        <f>AG257+AG256</f>
        <v>0</v>
      </c>
      <c r="AH258" s="79">
        <f>AH257+AH256</f>
        <v>0</v>
      </c>
      <c r="AI258" s="79">
        <f>AI257+AI256</f>
        <v>0</v>
      </c>
      <c r="AJ258" s="79">
        <f>AJ257+AJ256</f>
        <v>0</v>
      </c>
      <c r="AK258" s="77">
        <f>SUM(AF258:AJ258)</f>
        <v>0</v>
      </c>
      <c r="AL258" s="80">
        <f>AK258+AE258+Z258</f>
        <v>0</v>
      </c>
      <c r="AN258" s="46">
        <f t="shared" si="132"/>
        <v>0</v>
      </c>
      <c r="AO258" s="46">
        <f t="shared" si="133"/>
        <v>0</v>
      </c>
    </row>
    <row r="259" spans="1:41" s="45" customFormat="1" ht="16" thickBot="1" x14ac:dyDescent="0.35">
      <c r="A259" s="156"/>
      <c r="B259" s="1" t="s">
        <v>8</v>
      </c>
      <c r="C259" s="81">
        <v>440</v>
      </c>
      <c r="D259" s="120">
        <v>550</v>
      </c>
      <c r="E259" s="79">
        <f>E258-E255</f>
        <v>0</v>
      </c>
      <c r="F259" s="79">
        <f>E259+F258-F255</f>
        <v>0</v>
      </c>
      <c r="G259" s="79">
        <f>F259+G258-G255</f>
        <v>0</v>
      </c>
      <c r="H259" s="79">
        <f>F259+H258-H255</f>
        <v>0</v>
      </c>
      <c r="I259" s="77">
        <f>I258-I255</f>
        <v>0</v>
      </c>
      <c r="J259" s="79">
        <f>I259+J258-J255</f>
        <v>0</v>
      </c>
      <c r="K259" s="79">
        <f>J259+K258-K255</f>
        <v>251</v>
      </c>
      <c r="L259" s="79">
        <f>K259+L258-L255</f>
        <v>220</v>
      </c>
      <c r="M259" s="79">
        <f>L259+M258-M255</f>
        <v>176</v>
      </c>
      <c r="N259" s="77">
        <f>I259+N258-N255</f>
        <v>176</v>
      </c>
      <c r="O259" s="79">
        <f>N259+O258-O255</f>
        <v>151</v>
      </c>
      <c r="P259" s="79">
        <f>O259+P258-P255</f>
        <v>109</v>
      </c>
      <c r="Q259" s="79">
        <f>P259+Q258-Q255</f>
        <v>67</v>
      </c>
      <c r="R259" s="79">
        <f t="shared" ref="R259:S259" si="175">Q259+R258-R255</f>
        <v>23</v>
      </c>
      <c r="S259" s="79">
        <f t="shared" si="175"/>
        <v>-15</v>
      </c>
      <c r="T259" s="77">
        <f>N259+T258-T255</f>
        <v>-15</v>
      </c>
      <c r="U259" s="80">
        <f>U258-U255</f>
        <v>-15</v>
      </c>
      <c r="V259" s="79">
        <f>U259+V258-V255</f>
        <v>-17</v>
      </c>
      <c r="W259" s="79">
        <f>V259+W258-W255</f>
        <v>-19</v>
      </c>
      <c r="X259" s="79">
        <f>W259+X258-X255</f>
        <v>-21</v>
      </c>
      <c r="Y259" s="79">
        <f>W259+Y258-Y255</f>
        <v>-21</v>
      </c>
      <c r="Z259" s="77">
        <f>T259+Z258-Z255</f>
        <v>-23</v>
      </c>
      <c r="AA259" s="79">
        <f>Z259+AA258-AA255</f>
        <v>-25</v>
      </c>
      <c r="AB259" s="79">
        <f>AA259+AB258-AB255</f>
        <v>-27</v>
      </c>
      <c r="AC259" s="79">
        <f>AB259+AC258-AC255</f>
        <v>-29</v>
      </c>
      <c r="AD259" s="79">
        <f>AC259+AD258-AD255</f>
        <v>-33</v>
      </c>
      <c r="AE259" s="77">
        <f>Z259+AE258-AE255</f>
        <v>-33</v>
      </c>
      <c r="AF259" s="79">
        <f>AE259+AF258-AF255</f>
        <v>-33</v>
      </c>
      <c r="AG259" s="79">
        <f>AF259+AG258-AG255</f>
        <v>-33</v>
      </c>
      <c r="AH259" s="79">
        <f>AG259+AH258-AH255</f>
        <v>-33</v>
      </c>
      <c r="AI259" s="79">
        <f t="shared" ref="AI259:AJ259" si="176">AH259+AI258-AI255</f>
        <v>-33</v>
      </c>
      <c r="AJ259" s="79">
        <f t="shared" si="176"/>
        <v>-33</v>
      </c>
      <c r="AK259" s="77">
        <f>AE259+AK258-AK255</f>
        <v>-33</v>
      </c>
      <c r="AL259" s="80">
        <f>T259+AL258-AL255</f>
        <v>-33</v>
      </c>
      <c r="AN259" s="46">
        <f t="shared" ref="AN259:AN306" si="177">AM259*U259</f>
        <v>0</v>
      </c>
      <c r="AO259" s="46">
        <f t="shared" si="133"/>
        <v>0</v>
      </c>
    </row>
    <row r="260" spans="1:41" s="45" customFormat="1" ht="16" thickBot="1" x14ac:dyDescent="0.35">
      <c r="A260" s="67"/>
      <c r="B260" s="1" t="s">
        <v>9</v>
      </c>
      <c r="C260" s="77"/>
      <c r="D260" s="77"/>
      <c r="E260" s="82" t="e">
        <f>E259/(SUM(F255+H255+#REF!+G255)/20)*1000</f>
        <v>#REF!</v>
      </c>
      <c r="F260" s="82" t="e">
        <f>F259/(SUM(G255+#REF!+J255+H255)/20)*1000</f>
        <v>#REF!</v>
      </c>
      <c r="G260" s="82" t="e">
        <f>G259/(SUM(H255+K255+J255+#REF!)/20)*1000</f>
        <v>#REF!</v>
      </c>
      <c r="H260" s="82" t="e">
        <f>H259/(SUM(#REF!+J255+K255+L255)/20)*1000</f>
        <v>#REF!</v>
      </c>
      <c r="I260" s="83"/>
      <c r="J260" s="82">
        <f>J259/(SUM(K255+L255+M255+O255)/20)*1000</f>
        <v>0</v>
      </c>
      <c r="K260" s="82">
        <f>K259/(SUM(L255+M255+O255+P255)/20)*1000</f>
        <v>35352.112676056342</v>
      </c>
      <c r="L260" s="82">
        <f>L259/(SUM(M255+O255+P255+Q255)/20)*1000</f>
        <v>28758.169934640518</v>
      </c>
      <c r="M260" s="82">
        <f>M259/(SUM(O255+P255+Q255+R255)/20)*1000</f>
        <v>23006.535947712418</v>
      </c>
      <c r="N260" s="83"/>
      <c r="O260" s="82">
        <f>O259/(SUM(P255+Q255+R255+S255)/20)*1000</f>
        <v>18192.77108433735</v>
      </c>
      <c r="P260" s="82" t="e">
        <f>P259/(SUM(Q255+R255+#REF!+S255)/20)*1000</f>
        <v>#REF!</v>
      </c>
      <c r="Q260" s="82" t="e">
        <f>Q259/(SUM(R255+S255+#REF!+#REF!)/20)*1000</f>
        <v>#REF!</v>
      </c>
      <c r="R260" s="82" t="e">
        <f>R259/(SUM(S255+#REF!+#REF!+#REF!)/20)*1000</f>
        <v>#REF!</v>
      </c>
      <c r="S260" s="82" t="e">
        <f>S259/(SUM(#REF!+#REF!+#REF!+#REF!)/20)*1000</f>
        <v>#REF!</v>
      </c>
      <c r="T260" s="83"/>
      <c r="U260" s="84"/>
      <c r="V260" s="82" t="e">
        <f>V259/(SUM(W255+Y255+#REF!+X255)/20)*1000</f>
        <v>#REF!</v>
      </c>
      <c r="W260" s="82" t="e">
        <f>W259/(SUM(X255+#REF!+AA255+Y255)/20)*1000</f>
        <v>#REF!</v>
      </c>
      <c r="X260" s="82" t="e">
        <f>X259/(SUM(Y255+AB255+AA255+#REF!)/20)*1000</f>
        <v>#REF!</v>
      </c>
      <c r="Y260" s="82" t="e">
        <f>Y259/(SUM(#REF!+AA255+AB255+AC255)/20)*1000</f>
        <v>#REF!</v>
      </c>
      <c r="Z260" s="83"/>
      <c r="AA260" s="82">
        <f>AA259/(SUM(AB255+AC255+AD255+AF255)/20)*1000</f>
        <v>-62500</v>
      </c>
      <c r="AB260" s="82">
        <f>AB259/(SUM(AC255+AD255+AF255+AG255)/20)*1000</f>
        <v>-90000</v>
      </c>
      <c r="AC260" s="82">
        <f>AC259/(SUM(AD255+AF255+AG255+AH255)/20)*1000</f>
        <v>-145000</v>
      </c>
      <c r="AD260" s="82" t="e">
        <f>AD259/(SUM(AF255+AG255+AH255+AI255)/20)*1000</f>
        <v>#DIV/0!</v>
      </c>
      <c r="AE260" s="83"/>
      <c r="AF260" s="82" t="e">
        <f>AF259/(SUM(AG255+AH255+AI255+AJ255)/20)*1000</f>
        <v>#DIV/0!</v>
      </c>
      <c r="AG260" s="82" t="e">
        <f>AG259/(SUM(AH255+AI255+#REF!+AJ255)/20)*1000</f>
        <v>#REF!</v>
      </c>
      <c r="AH260" s="82" t="e">
        <f>AH259/(SUM(AI255+AJ255+#REF!+#REF!)/20)*1000</f>
        <v>#REF!</v>
      </c>
      <c r="AI260" s="82" t="e">
        <f>AI259/(SUM(AJ255+#REF!+#REF!+#REF!)/20)*1000</f>
        <v>#REF!</v>
      </c>
      <c r="AJ260" s="82" t="e">
        <f>AJ259/(SUM(#REF!+#REF!+#REF!+#REF!)/20)*1000</f>
        <v>#REF!</v>
      </c>
      <c r="AK260" s="83"/>
      <c r="AL260" s="84"/>
      <c r="AN260" s="46">
        <f t="shared" si="177"/>
        <v>0</v>
      </c>
      <c r="AO260" s="46">
        <f t="shared" ref="AO260:AO306" si="178">AL260*AM260</f>
        <v>0</v>
      </c>
    </row>
    <row r="261" spans="1:41" s="45" customFormat="1" ht="16" thickBot="1" x14ac:dyDescent="0.35">
      <c r="A261" s="156" t="s">
        <v>29</v>
      </c>
      <c r="B261" s="119" t="s">
        <v>5</v>
      </c>
      <c r="C261" s="77"/>
      <c r="D261" s="77"/>
      <c r="E261" s="78"/>
      <c r="F261" s="78"/>
      <c r="G261" s="79"/>
      <c r="H261" s="78"/>
      <c r="I261" s="77">
        <f>SUM(E261:H261)</f>
        <v>0</v>
      </c>
      <c r="J261" s="78"/>
      <c r="K261" s="79">
        <v>-31</v>
      </c>
      <c r="L261" s="78">
        <v>0</v>
      </c>
      <c r="M261" s="79">
        <v>0</v>
      </c>
      <c r="N261" s="77">
        <f>SUM(J261:M261)</f>
        <v>-31</v>
      </c>
      <c r="O261" s="79">
        <v>0</v>
      </c>
      <c r="P261" s="78">
        <v>0</v>
      </c>
      <c r="Q261" s="78">
        <v>0</v>
      </c>
      <c r="R261" s="78">
        <v>0</v>
      </c>
      <c r="S261" s="78">
        <v>0</v>
      </c>
      <c r="T261" s="77">
        <f>SUM(O261:S261)</f>
        <v>0</v>
      </c>
      <c r="U261" s="80">
        <f>T261+N261+I261+D265</f>
        <v>16</v>
      </c>
      <c r="V261" s="78">
        <v>0</v>
      </c>
      <c r="W261" s="78">
        <v>0</v>
      </c>
      <c r="X261" s="79">
        <v>0</v>
      </c>
      <c r="Y261" s="78">
        <v>0</v>
      </c>
      <c r="Z261" s="77">
        <f>SUM(V261:Y261)</f>
        <v>0</v>
      </c>
      <c r="AA261" s="78">
        <v>0</v>
      </c>
      <c r="AB261" s="79">
        <v>0</v>
      </c>
      <c r="AC261" s="78">
        <v>0</v>
      </c>
      <c r="AD261" s="79">
        <v>0</v>
      </c>
      <c r="AE261" s="77">
        <f>SUM(AA261:AD261)</f>
        <v>0</v>
      </c>
      <c r="AF261" s="79">
        <v>0</v>
      </c>
      <c r="AG261" s="78">
        <v>0</v>
      </c>
      <c r="AH261" s="78">
        <v>0</v>
      </c>
      <c r="AI261" s="78">
        <v>0</v>
      </c>
      <c r="AJ261" s="78">
        <v>0</v>
      </c>
      <c r="AK261" s="77">
        <f>SUM(AF261:AJ261)</f>
        <v>0</v>
      </c>
      <c r="AL261" s="80">
        <f>AK261+AE261+Z261</f>
        <v>0</v>
      </c>
      <c r="AM261" s="45">
        <v>288</v>
      </c>
      <c r="AN261" s="46">
        <f t="shared" si="177"/>
        <v>4608</v>
      </c>
      <c r="AO261" s="46">
        <f t="shared" si="178"/>
        <v>0</v>
      </c>
    </row>
    <row r="262" spans="1:41" s="45" customFormat="1" ht="16" thickBot="1" x14ac:dyDescent="0.35">
      <c r="A262" s="156"/>
      <c r="B262" s="119" t="s">
        <v>6</v>
      </c>
      <c r="C262" s="77"/>
      <c r="D262" s="77"/>
      <c r="E262" s="78"/>
      <c r="F262" s="79"/>
      <c r="G262" s="79"/>
      <c r="H262" s="78"/>
      <c r="I262" s="77"/>
      <c r="J262" s="79"/>
      <c r="K262" s="79">
        <v>0</v>
      </c>
      <c r="L262" s="78">
        <v>0</v>
      </c>
      <c r="M262" s="79">
        <v>0</v>
      </c>
      <c r="N262" s="77"/>
      <c r="O262" s="79">
        <v>0</v>
      </c>
      <c r="P262" s="79">
        <v>0</v>
      </c>
      <c r="Q262" s="79">
        <v>0</v>
      </c>
      <c r="R262" s="79">
        <v>0</v>
      </c>
      <c r="S262" s="79">
        <v>0</v>
      </c>
      <c r="T262" s="77"/>
      <c r="U262" s="80"/>
      <c r="V262" s="78">
        <v>0</v>
      </c>
      <c r="W262" s="79">
        <v>0</v>
      </c>
      <c r="X262" s="79">
        <v>0</v>
      </c>
      <c r="Y262" s="78">
        <v>0</v>
      </c>
      <c r="Z262" s="77"/>
      <c r="AA262" s="79">
        <v>0</v>
      </c>
      <c r="AB262" s="79">
        <v>0</v>
      </c>
      <c r="AC262" s="78">
        <v>0</v>
      </c>
      <c r="AD262" s="79">
        <v>0</v>
      </c>
      <c r="AE262" s="77"/>
      <c r="AF262" s="79">
        <v>0</v>
      </c>
      <c r="AG262" s="79">
        <v>0</v>
      </c>
      <c r="AH262" s="79">
        <v>0</v>
      </c>
      <c r="AI262" s="79">
        <v>0</v>
      </c>
      <c r="AJ262" s="79">
        <v>0</v>
      </c>
      <c r="AK262" s="77"/>
      <c r="AL262" s="80"/>
      <c r="AN262" s="46">
        <f t="shared" si="177"/>
        <v>0</v>
      </c>
      <c r="AO262" s="46">
        <f t="shared" si="178"/>
        <v>0</v>
      </c>
    </row>
    <row r="263" spans="1:41" s="45" customFormat="1" ht="16" thickBot="1" x14ac:dyDescent="0.35">
      <c r="A263" s="156"/>
      <c r="B263" s="119" t="s">
        <v>10</v>
      </c>
      <c r="C263" s="77">
        <v>0</v>
      </c>
      <c r="D263" s="77"/>
      <c r="E263" s="77"/>
      <c r="F263" s="79"/>
      <c r="G263" s="77"/>
      <c r="H263" s="77"/>
      <c r="I263" s="77"/>
      <c r="J263" s="79"/>
      <c r="K263" s="77"/>
      <c r="L263" s="79"/>
      <c r="M263" s="77"/>
      <c r="N263" s="77"/>
      <c r="O263" s="79"/>
      <c r="P263" s="79"/>
      <c r="Q263" s="77"/>
      <c r="R263" s="79"/>
      <c r="S263" s="79"/>
      <c r="T263" s="77"/>
      <c r="U263" s="80"/>
      <c r="V263" s="77"/>
      <c r="W263" s="79"/>
      <c r="X263" s="77"/>
      <c r="Y263" s="77"/>
      <c r="Z263" s="77"/>
      <c r="AA263" s="79"/>
      <c r="AB263" s="77"/>
      <c r="AC263" s="79"/>
      <c r="AD263" s="77"/>
      <c r="AE263" s="77"/>
      <c r="AF263" s="79"/>
      <c r="AG263" s="79"/>
      <c r="AH263" s="77"/>
      <c r="AI263" s="79"/>
      <c r="AJ263" s="79"/>
      <c r="AK263" s="77"/>
      <c r="AL263" s="80"/>
      <c r="AN263" s="46">
        <f t="shared" si="177"/>
        <v>0</v>
      </c>
      <c r="AO263" s="46">
        <f t="shared" si="178"/>
        <v>0</v>
      </c>
    </row>
    <row r="264" spans="1:41" s="45" customFormat="1" ht="16" thickBot="1" x14ac:dyDescent="0.35">
      <c r="A264" s="156"/>
      <c r="B264" s="119" t="s">
        <v>7</v>
      </c>
      <c r="C264" s="77"/>
      <c r="D264" s="77"/>
      <c r="E264" s="79">
        <f>E263+E262</f>
        <v>0</v>
      </c>
      <c r="F264" s="79">
        <f>F263+F262</f>
        <v>0</v>
      </c>
      <c r="G264" s="79">
        <f t="shared" ref="G264" si="179">G263+G262</f>
        <v>0</v>
      </c>
      <c r="H264" s="79">
        <f>H263+H262</f>
        <v>0</v>
      </c>
      <c r="I264" s="77">
        <f>SUM(E264:H264)</f>
        <v>0</v>
      </c>
      <c r="J264" s="79">
        <f>J263+J262</f>
        <v>0</v>
      </c>
      <c r="K264" s="79">
        <f>K263+K262</f>
        <v>0</v>
      </c>
      <c r="L264" s="79">
        <f>L263+L262</f>
        <v>0</v>
      </c>
      <c r="M264" s="79">
        <f>M263+M262</f>
        <v>0</v>
      </c>
      <c r="N264" s="77">
        <f>SUM(J264:M264)</f>
        <v>0</v>
      </c>
      <c r="O264" s="79">
        <f>O263+O262</f>
        <v>0</v>
      </c>
      <c r="P264" s="79">
        <f>P263+P262</f>
        <v>0</v>
      </c>
      <c r="Q264" s="79">
        <f>Q263+Q262</f>
        <v>0</v>
      </c>
      <c r="R264" s="79">
        <f>R263+R262</f>
        <v>0</v>
      </c>
      <c r="S264" s="79">
        <f>S263+S262</f>
        <v>0</v>
      </c>
      <c r="T264" s="77">
        <f>SUM(O264:S264)</f>
        <v>0</v>
      </c>
      <c r="U264" s="80">
        <f>T264+N264+I264+D265</f>
        <v>47</v>
      </c>
      <c r="V264" s="79">
        <f>V263+V262</f>
        <v>0</v>
      </c>
      <c r="W264" s="79">
        <f>W263+W262</f>
        <v>0</v>
      </c>
      <c r="X264" s="79">
        <f t="shared" ref="X264" si="180">X263+X262</f>
        <v>0</v>
      </c>
      <c r="Y264" s="79">
        <f>Y263+Y262</f>
        <v>0</v>
      </c>
      <c r="Z264" s="77">
        <f>SUM(V264:Y264)</f>
        <v>0</v>
      </c>
      <c r="AA264" s="79">
        <f>AA263+AA262</f>
        <v>0</v>
      </c>
      <c r="AB264" s="79">
        <f>AB263+AB262</f>
        <v>0</v>
      </c>
      <c r="AC264" s="79">
        <f>AC263+AC262</f>
        <v>0</v>
      </c>
      <c r="AD264" s="79">
        <f>AD263+AD262</f>
        <v>0</v>
      </c>
      <c r="AE264" s="77">
        <f>SUM(AA264:AD264)</f>
        <v>0</v>
      </c>
      <c r="AF264" s="79">
        <f>AF263+AF262</f>
        <v>0</v>
      </c>
      <c r="AG264" s="79">
        <f>AG263+AG262</f>
        <v>0</v>
      </c>
      <c r="AH264" s="79">
        <f>AH263+AH262</f>
        <v>0</v>
      </c>
      <c r="AI264" s="79">
        <f>AI263+AI262</f>
        <v>0</v>
      </c>
      <c r="AJ264" s="79">
        <f>AJ263+AJ262</f>
        <v>0</v>
      </c>
      <c r="AK264" s="77">
        <f>SUM(AF264:AJ264)</f>
        <v>0</v>
      </c>
      <c r="AL264" s="80">
        <f>AK264+AE264+Z264</f>
        <v>0</v>
      </c>
      <c r="AN264" s="46">
        <f t="shared" si="177"/>
        <v>0</v>
      </c>
      <c r="AO264" s="46">
        <f t="shared" si="178"/>
        <v>0</v>
      </c>
    </row>
    <row r="265" spans="1:41" s="45" customFormat="1" ht="16" thickBot="1" x14ac:dyDescent="0.35">
      <c r="A265" s="156"/>
      <c r="B265" s="119" t="s">
        <v>8</v>
      </c>
      <c r="C265" s="81">
        <v>31</v>
      </c>
      <c r="D265" s="120">
        <v>47</v>
      </c>
      <c r="E265" s="79">
        <f>E264-E261</f>
        <v>0</v>
      </c>
      <c r="F265" s="79">
        <f>E265+F264-F261</f>
        <v>0</v>
      </c>
      <c r="G265" s="79">
        <f>F265+G264-G261</f>
        <v>0</v>
      </c>
      <c r="H265" s="79">
        <f>F265+H264-H261</f>
        <v>0</v>
      </c>
      <c r="I265" s="77">
        <f>I264-I261</f>
        <v>0</v>
      </c>
      <c r="J265" s="79">
        <f>I265+J264-J261</f>
        <v>0</v>
      </c>
      <c r="K265" s="79">
        <f>J265+K264-K261</f>
        <v>31</v>
      </c>
      <c r="L265" s="79">
        <f>K265+L264-L261</f>
        <v>31</v>
      </c>
      <c r="M265" s="79">
        <f>L265+M264-M261</f>
        <v>31</v>
      </c>
      <c r="N265" s="77">
        <f>I265+N264-N261</f>
        <v>31</v>
      </c>
      <c r="O265" s="79">
        <f>N265+O264-O261</f>
        <v>31</v>
      </c>
      <c r="P265" s="79">
        <f>O265+P264-P261</f>
        <v>31</v>
      </c>
      <c r="Q265" s="79">
        <f>P265+Q264-Q261</f>
        <v>31</v>
      </c>
      <c r="R265" s="79">
        <f t="shared" ref="R265:S265" si="181">Q265+R264-R261</f>
        <v>31</v>
      </c>
      <c r="S265" s="79">
        <f t="shared" si="181"/>
        <v>31</v>
      </c>
      <c r="T265" s="77">
        <f>N265+T264-T261</f>
        <v>31</v>
      </c>
      <c r="U265" s="80">
        <f>U264-U261</f>
        <v>31</v>
      </c>
      <c r="V265" s="79">
        <f>U265+V264-V261</f>
        <v>31</v>
      </c>
      <c r="W265" s="79">
        <f>V265+W264-W261</f>
        <v>31</v>
      </c>
      <c r="X265" s="79">
        <f>W265+X264-X261</f>
        <v>31</v>
      </c>
      <c r="Y265" s="79">
        <f>W265+Y264-Y261</f>
        <v>31</v>
      </c>
      <c r="Z265" s="77">
        <f>T265+Z264-Z261</f>
        <v>31</v>
      </c>
      <c r="AA265" s="79">
        <f>Z265+AA264-AA261</f>
        <v>31</v>
      </c>
      <c r="AB265" s="79">
        <f>AA265+AB264-AB261</f>
        <v>31</v>
      </c>
      <c r="AC265" s="79">
        <f>AB265+AC264-AC261</f>
        <v>31</v>
      </c>
      <c r="AD265" s="79">
        <f>AC265+AD264-AD261</f>
        <v>31</v>
      </c>
      <c r="AE265" s="77">
        <f>Z265+AE264-AE261</f>
        <v>31</v>
      </c>
      <c r="AF265" s="79">
        <f>AE265+AF264-AF261</f>
        <v>31</v>
      </c>
      <c r="AG265" s="79">
        <f>AF265+AG264-AG261</f>
        <v>31</v>
      </c>
      <c r="AH265" s="79">
        <f>AG265+AH264-AH261</f>
        <v>31</v>
      </c>
      <c r="AI265" s="79">
        <f t="shared" ref="AI265:AJ265" si="182">AH265+AI264-AI261</f>
        <v>31</v>
      </c>
      <c r="AJ265" s="79">
        <f t="shared" si="182"/>
        <v>31</v>
      </c>
      <c r="AK265" s="77">
        <f>AE265+AK264-AK261</f>
        <v>31</v>
      </c>
      <c r="AL265" s="80">
        <f>T265+AL264-AL261</f>
        <v>31</v>
      </c>
      <c r="AN265" s="46">
        <f t="shared" si="177"/>
        <v>0</v>
      </c>
      <c r="AO265" s="46">
        <f t="shared" si="178"/>
        <v>0</v>
      </c>
    </row>
    <row r="266" spans="1:41" s="3" customFormat="1" ht="16" thickBot="1" x14ac:dyDescent="0.35">
      <c r="A266" s="67"/>
      <c r="B266" s="119" t="s">
        <v>9</v>
      </c>
      <c r="C266" s="77"/>
      <c r="D266" s="77"/>
      <c r="E266" s="82" t="e">
        <f>E265/(SUM(F261+H261+#REF!+G261)/20)*1000</f>
        <v>#REF!</v>
      </c>
      <c r="F266" s="82" t="e">
        <f>F265/(SUM(G261+#REF!+J261+H261)/20)*1000</f>
        <v>#REF!</v>
      </c>
      <c r="G266" s="82" t="e">
        <f>G265/(SUM(H261+K261+J261+#REF!)/20)*1000</f>
        <v>#REF!</v>
      </c>
      <c r="H266" s="82" t="e">
        <f>H265/(SUM(#REF!+J261+K261+L261)/20)*1000</f>
        <v>#REF!</v>
      </c>
      <c r="I266" s="83"/>
      <c r="J266" s="82">
        <f>J265/(SUM(K261+L261+M261+O261)/20)*1000</f>
        <v>0</v>
      </c>
      <c r="K266" s="82" t="e">
        <f>K265/(SUM(L261+M261+O261+P261)/20)*1000</f>
        <v>#DIV/0!</v>
      </c>
      <c r="L266" s="82" t="e">
        <f>L265/(SUM(M261+O261+P261+Q261)/20)*1000</f>
        <v>#DIV/0!</v>
      </c>
      <c r="M266" s="82" t="e">
        <f>M265/(SUM(O261+P261+Q261+R261)/20)*1000</f>
        <v>#DIV/0!</v>
      </c>
      <c r="N266" s="83"/>
      <c r="O266" s="82" t="e">
        <f>O265/(SUM(P261+Q261+R261+S261)/20)*1000</f>
        <v>#DIV/0!</v>
      </c>
      <c r="P266" s="82" t="e">
        <f>P265/(SUM(Q261+R261+#REF!+S261)/20)*1000</f>
        <v>#REF!</v>
      </c>
      <c r="Q266" s="82" t="e">
        <f>Q265/(SUM(R261+S261+#REF!+#REF!)/20)*1000</f>
        <v>#REF!</v>
      </c>
      <c r="R266" s="82" t="e">
        <f>R265/(SUM(S261+#REF!+#REF!+#REF!)/20)*1000</f>
        <v>#REF!</v>
      </c>
      <c r="S266" s="82" t="e">
        <f>S265/(SUM(#REF!+#REF!+#REF!+#REF!)/20)*1000</f>
        <v>#REF!</v>
      </c>
      <c r="T266" s="83"/>
      <c r="U266" s="84"/>
      <c r="V266" s="82" t="e">
        <f>V265/(SUM(W261+Y261+#REF!+X261)/20)*1000</f>
        <v>#REF!</v>
      </c>
      <c r="W266" s="82" t="e">
        <f>W265/(SUM(X261+#REF!+AA261+Y261)/20)*1000</f>
        <v>#REF!</v>
      </c>
      <c r="X266" s="82" t="e">
        <f>X265/(SUM(Y261+AB261+AA261+#REF!)/20)*1000</f>
        <v>#REF!</v>
      </c>
      <c r="Y266" s="82" t="e">
        <f>Y265/(SUM(#REF!+AA261+AB261+AC261)/20)*1000</f>
        <v>#REF!</v>
      </c>
      <c r="Z266" s="83"/>
      <c r="AA266" s="82" t="e">
        <f>AA265/(SUM(AB261+AC261+AD261+AF261)/20)*1000</f>
        <v>#DIV/0!</v>
      </c>
      <c r="AB266" s="82" t="e">
        <f>AB265/(SUM(AC261+AD261+AF261+AG261)/20)*1000</f>
        <v>#DIV/0!</v>
      </c>
      <c r="AC266" s="82" t="e">
        <f>AC265/(SUM(AD261+AF261+AG261+AH261)/20)*1000</f>
        <v>#DIV/0!</v>
      </c>
      <c r="AD266" s="82" t="e">
        <f>AD265/(SUM(AF261+AG261+AH261+AI261)/20)*1000</f>
        <v>#DIV/0!</v>
      </c>
      <c r="AE266" s="83"/>
      <c r="AF266" s="82" t="e">
        <f>AF265/(SUM(AG261+AH261+AI261+AJ261)/20)*1000</f>
        <v>#DIV/0!</v>
      </c>
      <c r="AG266" s="82" t="e">
        <f>AG265/(SUM(AH261+AI261+#REF!+AJ261)/20)*1000</f>
        <v>#REF!</v>
      </c>
      <c r="AH266" s="82" t="e">
        <f>AH265/(SUM(AI261+AJ261+#REF!+#REF!)/20)*1000</f>
        <v>#REF!</v>
      </c>
      <c r="AI266" s="82" t="e">
        <f>AI265/(SUM(AJ261+#REF!+#REF!+#REF!)/20)*1000</f>
        <v>#REF!</v>
      </c>
      <c r="AJ266" s="82" t="e">
        <f>AJ265/(SUM(#REF!+#REF!+#REF!+#REF!)/20)*1000</f>
        <v>#REF!</v>
      </c>
      <c r="AK266" s="83"/>
      <c r="AL266" s="84"/>
      <c r="AN266" s="46">
        <f t="shared" si="177"/>
        <v>0</v>
      </c>
      <c r="AO266" s="46">
        <f t="shared" si="178"/>
        <v>0</v>
      </c>
    </row>
    <row r="267" spans="1:41" s="45" customFormat="1" ht="16" thickBot="1" x14ac:dyDescent="0.35">
      <c r="A267" s="156" t="s">
        <v>107</v>
      </c>
      <c r="B267" s="119" t="s">
        <v>5</v>
      </c>
      <c r="C267" s="77"/>
      <c r="D267" s="77"/>
      <c r="E267" s="78"/>
      <c r="F267" s="78"/>
      <c r="G267" s="79">
        <v>200</v>
      </c>
      <c r="H267" s="78">
        <v>218</v>
      </c>
      <c r="I267" s="77">
        <f>SUM(E267:H267)</f>
        <v>418</v>
      </c>
      <c r="J267" s="78"/>
      <c r="K267" s="79">
        <v>482</v>
      </c>
      <c r="L267" s="78">
        <v>105</v>
      </c>
      <c r="M267" s="79">
        <v>150</v>
      </c>
      <c r="N267" s="77">
        <f>SUM(J267:M267)</f>
        <v>737</v>
      </c>
      <c r="O267" s="79">
        <v>38</v>
      </c>
      <c r="P267" s="78">
        <v>68</v>
      </c>
      <c r="Q267" s="78">
        <v>68</v>
      </c>
      <c r="R267" s="78">
        <v>68</v>
      </c>
      <c r="S267" s="78">
        <v>58</v>
      </c>
      <c r="T267" s="77">
        <f>SUM(O267:S267)</f>
        <v>300</v>
      </c>
      <c r="U267" s="80">
        <f>T267+N267+I267+D271</f>
        <v>2326</v>
      </c>
      <c r="V267" s="78">
        <v>98</v>
      </c>
      <c r="W267" s="78">
        <v>86</v>
      </c>
      <c r="X267" s="79">
        <v>86</v>
      </c>
      <c r="Y267" s="78">
        <v>112</v>
      </c>
      <c r="Z267" s="77">
        <f>SUM(V267:Y267)</f>
        <v>382</v>
      </c>
      <c r="AA267" s="78">
        <v>48</v>
      </c>
      <c r="AB267" s="79">
        <v>566</v>
      </c>
      <c r="AC267" s="78">
        <v>66</v>
      </c>
      <c r="AD267" s="79">
        <v>84</v>
      </c>
      <c r="AE267" s="77">
        <f>SUM(AA267:AD267)</f>
        <v>764</v>
      </c>
      <c r="AF267" s="79">
        <v>0</v>
      </c>
      <c r="AG267" s="78">
        <v>0</v>
      </c>
      <c r="AH267" s="78">
        <v>0</v>
      </c>
      <c r="AI267" s="78">
        <v>0</v>
      </c>
      <c r="AJ267" s="78">
        <v>0</v>
      </c>
      <c r="AK267" s="77">
        <f>SUM(AF267:AJ267)</f>
        <v>0</v>
      </c>
      <c r="AL267" s="80">
        <f>AK267+AE267+Z267</f>
        <v>1146</v>
      </c>
      <c r="AM267" s="45">
        <v>144</v>
      </c>
      <c r="AN267" s="46">
        <f t="shared" si="177"/>
        <v>334944</v>
      </c>
      <c r="AO267" s="46">
        <f t="shared" si="178"/>
        <v>165024</v>
      </c>
    </row>
    <row r="268" spans="1:41" s="45" customFormat="1" ht="16" thickBot="1" x14ac:dyDescent="0.35">
      <c r="A268" s="156"/>
      <c r="B268" s="119" t="s">
        <v>6</v>
      </c>
      <c r="C268" s="77"/>
      <c r="D268" s="77"/>
      <c r="E268" s="78"/>
      <c r="F268" s="79"/>
      <c r="G268" s="79">
        <v>200</v>
      </c>
      <c r="H268" s="78">
        <v>218</v>
      </c>
      <c r="I268" s="77"/>
      <c r="J268" s="79"/>
      <c r="K268" s="79">
        <v>0</v>
      </c>
      <c r="L268" s="78">
        <v>0</v>
      </c>
      <c r="M268" s="79">
        <v>500</v>
      </c>
      <c r="N268" s="77"/>
      <c r="O268" s="79">
        <v>0</v>
      </c>
      <c r="P268" s="79">
        <v>0</v>
      </c>
      <c r="Q268" s="79">
        <v>0</v>
      </c>
      <c r="R268" s="79">
        <v>1000</v>
      </c>
      <c r="S268" s="79">
        <v>0</v>
      </c>
      <c r="T268" s="77"/>
      <c r="U268" s="80"/>
      <c r="V268" s="78">
        <v>0</v>
      </c>
      <c r="W268" s="79">
        <v>0</v>
      </c>
      <c r="X268" s="79">
        <v>300</v>
      </c>
      <c r="Y268" s="78">
        <v>0</v>
      </c>
      <c r="Z268" s="77"/>
      <c r="AA268" s="79">
        <v>0</v>
      </c>
      <c r="AB268" s="79">
        <v>0</v>
      </c>
      <c r="AC268" s="78">
        <v>0</v>
      </c>
      <c r="AD268" s="79">
        <v>0</v>
      </c>
      <c r="AE268" s="77"/>
      <c r="AF268" s="79">
        <v>0</v>
      </c>
      <c r="AG268" s="79">
        <v>0</v>
      </c>
      <c r="AH268" s="79">
        <v>0</v>
      </c>
      <c r="AI268" s="79">
        <v>0</v>
      </c>
      <c r="AJ268" s="79">
        <v>0</v>
      </c>
      <c r="AK268" s="77"/>
      <c r="AL268" s="80"/>
      <c r="AN268" s="46">
        <f t="shared" si="177"/>
        <v>0</v>
      </c>
      <c r="AO268" s="46">
        <f t="shared" si="178"/>
        <v>0</v>
      </c>
    </row>
    <row r="269" spans="1:41" s="45" customFormat="1" ht="16" thickBot="1" x14ac:dyDescent="0.35">
      <c r="A269" s="156"/>
      <c r="B269" s="119" t="s">
        <v>10</v>
      </c>
      <c r="C269" s="77">
        <v>400</v>
      </c>
      <c r="D269" s="77"/>
      <c r="E269" s="77"/>
      <c r="F269" s="79"/>
      <c r="G269" s="77"/>
      <c r="H269" s="77"/>
      <c r="I269" s="77"/>
      <c r="J269" s="77"/>
      <c r="K269" s="77">
        <v>400</v>
      </c>
      <c r="L269" s="79"/>
      <c r="M269" s="77"/>
      <c r="N269" s="77"/>
      <c r="O269" s="79"/>
      <c r="P269" s="79"/>
      <c r="Q269" s="77"/>
      <c r="R269" s="79"/>
      <c r="S269" s="79"/>
      <c r="T269" s="77"/>
      <c r="U269" s="80"/>
      <c r="V269" s="77"/>
      <c r="W269" s="79"/>
      <c r="X269" s="77"/>
      <c r="Y269" s="77"/>
      <c r="Z269" s="77"/>
      <c r="AA269" s="79"/>
      <c r="AB269" s="77"/>
      <c r="AC269" s="79"/>
      <c r="AD269" s="77"/>
      <c r="AE269" s="77"/>
      <c r="AF269" s="79"/>
      <c r="AG269" s="79"/>
      <c r="AH269" s="77"/>
      <c r="AI269" s="79"/>
      <c r="AJ269" s="79"/>
      <c r="AK269" s="77"/>
      <c r="AL269" s="80"/>
      <c r="AN269" s="46">
        <f t="shared" si="177"/>
        <v>0</v>
      </c>
      <c r="AO269" s="46">
        <f t="shared" si="178"/>
        <v>0</v>
      </c>
    </row>
    <row r="270" spans="1:41" s="45" customFormat="1" ht="16" thickBot="1" x14ac:dyDescent="0.35">
      <c r="A270" s="156"/>
      <c r="B270" s="119" t="s">
        <v>7</v>
      </c>
      <c r="C270" s="77"/>
      <c r="D270" s="77"/>
      <c r="E270" s="79">
        <f>E269+E268</f>
        <v>0</v>
      </c>
      <c r="F270" s="79">
        <f>F269+F268</f>
        <v>0</v>
      </c>
      <c r="G270" s="79">
        <f t="shared" ref="G270" si="183">G269+G268</f>
        <v>200</v>
      </c>
      <c r="H270" s="79">
        <f>H269+H268</f>
        <v>218</v>
      </c>
      <c r="I270" s="77">
        <f>SUM(E270:H270)</f>
        <v>418</v>
      </c>
      <c r="J270" s="79">
        <f>J269+J268</f>
        <v>0</v>
      </c>
      <c r="K270" s="79">
        <f>K269+K268</f>
        <v>400</v>
      </c>
      <c r="L270" s="79">
        <f>L269+L268</f>
        <v>0</v>
      </c>
      <c r="M270" s="79">
        <f>M269+M268</f>
        <v>500</v>
      </c>
      <c r="N270" s="77">
        <f>SUM(J270:M270)</f>
        <v>900</v>
      </c>
      <c r="O270" s="79">
        <f>O269+O268</f>
        <v>0</v>
      </c>
      <c r="P270" s="79">
        <f>P269+P268</f>
        <v>0</v>
      </c>
      <c r="Q270" s="79">
        <f>Q269+Q268</f>
        <v>0</v>
      </c>
      <c r="R270" s="79">
        <f>R269+R268</f>
        <v>1000</v>
      </c>
      <c r="S270" s="79">
        <f>S269+S268</f>
        <v>0</v>
      </c>
      <c r="T270" s="77">
        <f>SUM(O270:S270)</f>
        <v>1000</v>
      </c>
      <c r="U270" s="80">
        <f>T270+N270+I270+D271</f>
        <v>3189</v>
      </c>
      <c r="V270" s="79">
        <f>V269+V268</f>
        <v>0</v>
      </c>
      <c r="W270" s="79">
        <f>W269+W268</f>
        <v>0</v>
      </c>
      <c r="X270" s="79">
        <f t="shared" ref="X270" si="184">X269+X268</f>
        <v>300</v>
      </c>
      <c r="Y270" s="79">
        <f>Y269+Y268</f>
        <v>0</v>
      </c>
      <c r="Z270" s="77">
        <f>SUM(V270:Y270)</f>
        <v>300</v>
      </c>
      <c r="AA270" s="79">
        <f>AA269+AA268</f>
        <v>0</v>
      </c>
      <c r="AB270" s="79">
        <f>AB269+AB268</f>
        <v>0</v>
      </c>
      <c r="AC270" s="79">
        <f>AC269+AC268</f>
        <v>0</v>
      </c>
      <c r="AD270" s="79">
        <f>AD269+AD268</f>
        <v>0</v>
      </c>
      <c r="AE270" s="77">
        <f>SUM(AA270:AD270)</f>
        <v>0</v>
      </c>
      <c r="AF270" s="79">
        <f>AF269+AF268</f>
        <v>0</v>
      </c>
      <c r="AG270" s="79">
        <f>AG269+AG268</f>
        <v>0</v>
      </c>
      <c r="AH270" s="79">
        <f>AH269+AH268</f>
        <v>0</v>
      </c>
      <c r="AI270" s="79">
        <f>AI269+AI268</f>
        <v>0</v>
      </c>
      <c r="AJ270" s="79">
        <f>AJ269+AJ268</f>
        <v>0</v>
      </c>
      <c r="AK270" s="77">
        <f>SUM(AF270:AJ270)</f>
        <v>0</v>
      </c>
      <c r="AL270" s="80">
        <f>AK270+AE270+Z270</f>
        <v>300</v>
      </c>
      <c r="AN270" s="46">
        <f t="shared" si="177"/>
        <v>0</v>
      </c>
      <c r="AO270" s="46">
        <f t="shared" si="178"/>
        <v>0</v>
      </c>
    </row>
    <row r="271" spans="1:41" s="45" customFormat="1" ht="16" thickBot="1" x14ac:dyDescent="0.35">
      <c r="A271" s="156"/>
      <c r="B271" s="119" t="s">
        <v>8</v>
      </c>
      <c r="C271" s="81">
        <v>680</v>
      </c>
      <c r="D271" s="120">
        <v>871</v>
      </c>
      <c r="E271" s="79">
        <f>E270-E267</f>
        <v>0</v>
      </c>
      <c r="F271" s="79">
        <f>E271+F270-F267</f>
        <v>0</v>
      </c>
      <c r="G271" s="79">
        <f>F271+G270-G267</f>
        <v>0</v>
      </c>
      <c r="H271" s="79">
        <f>F271+H270-H267</f>
        <v>0</v>
      </c>
      <c r="I271" s="77">
        <f>I270-I267</f>
        <v>0</v>
      </c>
      <c r="J271" s="79">
        <f>I271+J270-J267</f>
        <v>0</v>
      </c>
      <c r="K271" s="79">
        <f>J271+K270-K267</f>
        <v>-82</v>
      </c>
      <c r="L271" s="79">
        <f>K271+L270-L267</f>
        <v>-187</v>
      </c>
      <c r="M271" s="79">
        <f>L271+M270-M267</f>
        <v>163</v>
      </c>
      <c r="N271" s="77">
        <f>I271+N270-N267</f>
        <v>163</v>
      </c>
      <c r="O271" s="79">
        <f>N271+O270-O267</f>
        <v>125</v>
      </c>
      <c r="P271" s="79">
        <f>O271+P270-P267</f>
        <v>57</v>
      </c>
      <c r="Q271" s="79">
        <f>P271+Q270-Q267</f>
        <v>-11</v>
      </c>
      <c r="R271" s="79">
        <f t="shared" ref="R271:S271" si="185">Q271+R270-R267</f>
        <v>921</v>
      </c>
      <c r="S271" s="79">
        <f t="shared" si="185"/>
        <v>863</v>
      </c>
      <c r="T271" s="77">
        <f>N271+T270-T267</f>
        <v>863</v>
      </c>
      <c r="U271" s="80">
        <f>U270-U267</f>
        <v>863</v>
      </c>
      <c r="V271" s="79">
        <f>U271+V270-V267</f>
        <v>765</v>
      </c>
      <c r="W271" s="79">
        <f>V271+W270-W267</f>
        <v>679</v>
      </c>
      <c r="X271" s="79">
        <f>W271+X270-X267</f>
        <v>893</v>
      </c>
      <c r="Y271" s="79">
        <f>W271+Y270-Y267</f>
        <v>567</v>
      </c>
      <c r="Z271" s="77">
        <f>T271+Z270-Z267</f>
        <v>781</v>
      </c>
      <c r="AA271" s="79">
        <f>Z271+AA270-AA267</f>
        <v>733</v>
      </c>
      <c r="AB271" s="79">
        <f>AA271+AB270-AB267</f>
        <v>167</v>
      </c>
      <c r="AC271" s="79">
        <f>AB271+AC270-AC267</f>
        <v>101</v>
      </c>
      <c r="AD271" s="79">
        <f>AC271+AD270-AD267</f>
        <v>17</v>
      </c>
      <c r="AE271" s="77">
        <f>Z271+AE270-AE267</f>
        <v>17</v>
      </c>
      <c r="AF271" s="79">
        <f>AE271+AF270-AF267</f>
        <v>17</v>
      </c>
      <c r="AG271" s="79">
        <f>AF271+AG270-AG267</f>
        <v>17</v>
      </c>
      <c r="AH271" s="79">
        <f>AG271+AH270-AH267</f>
        <v>17</v>
      </c>
      <c r="AI271" s="79">
        <f t="shared" ref="AI271:AJ271" si="186">AH271+AI270-AI267</f>
        <v>17</v>
      </c>
      <c r="AJ271" s="79">
        <f t="shared" si="186"/>
        <v>17</v>
      </c>
      <c r="AK271" s="77">
        <f>AE271+AK270-AK267</f>
        <v>17</v>
      </c>
      <c r="AL271" s="80">
        <f>T271+AL270-AL267</f>
        <v>17</v>
      </c>
      <c r="AN271" s="46">
        <f t="shared" si="177"/>
        <v>0</v>
      </c>
      <c r="AO271" s="46">
        <f t="shared" si="178"/>
        <v>0</v>
      </c>
    </row>
    <row r="272" spans="1:41" s="3" customFormat="1" ht="16" thickBot="1" x14ac:dyDescent="0.35">
      <c r="A272" s="67"/>
      <c r="B272" s="119" t="s">
        <v>9</v>
      </c>
      <c r="C272" s="77"/>
      <c r="D272" s="77"/>
      <c r="E272" s="82" t="e">
        <f>E271/(SUM(F267+H267+#REF!+G267)/20)*1000</f>
        <v>#REF!</v>
      </c>
      <c r="F272" s="82" t="e">
        <f>F271/(SUM(G267+#REF!+J267+H267)/20)*1000</f>
        <v>#REF!</v>
      </c>
      <c r="G272" s="82" t="e">
        <f>G271/(SUM(H267+K267+J267+#REF!)/20)*1000</f>
        <v>#REF!</v>
      </c>
      <c r="H272" s="82" t="e">
        <f>H271/(SUM(#REF!+J267+K267+L267)/20)*1000</f>
        <v>#REF!</v>
      </c>
      <c r="I272" s="83"/>
      <c r="J272" s="82">
        <f>J271/(SUM(K267+L267+M267+O267)/20)*1000</f>
        <v>0</v>
      </c>
      <c r="K272" s="82">
        <f>K271/(SUM(L267+M267+O267+P267)/20)*1000</f>
        <v>-4542.9362880886429</v>
      </c>
      <c r="L272" s="82">
        <f>L271/(SUM(M267+O267+P267+Q267)/20)*1000</f>
        <v>-11543.209876543211</v>
      </c>
      <c r="M272" s="82">
        <f>M271/(SUM(O267+P267+Q267+R267)/20)*1000</f>
        <v>13471.07438016529</v>
      </c>
      <c r="N272" s="83"/>
      <c r="O272" s="82">
        <f>O271/(SUM(P267+Q267+R267+S267)/20)*1000</f>
        <v>9541.9847328244286</v>
      </c>
      <c r="P272" s="82" t="e">
        <f>P271/(SUM(Q267+R267+#REF!+S267)/20)*1000</f>
        <v>#REF!</v>
      </c>
      <c r="Q272" s="82" t="e">
        <f>Q271/(SUM(R267+S267+#REF!+#REF!)/20)*1000</f>
        <v>#REF!</v>
      </c>
      <c r="R272" s="82" t="e">
        <f>R271/(SUM(S267+#REF!+#REF!+#REF!)/20)*1000</f>
        <v>#REF!</v>
      </c>
      <c r="S272" s="82" t="e">
        <f>S271/(SUM(#REF!+#REF!+#REF!+#REF!)/20)*1000</f>
        <v>#REF!</v>
      </c>
      <c r="T272" s="83"/>
      <c r="U272" s="84"/>
      <c r="V272" s="82" t="e">
        <f>V271/(SUM(W267+Y267+#REF!+X267)/20)*1000</f>
        <v>#REF!</v>
      </c>
      <c r="W272" s="82" t="e">
        <f>W271/(SUM(X267+#REF!+AA267+Y267)/20)*1000</f>
        <v>#REF!</v>
      </c>
      <c r="X272" s="82" t="e">
        <f>X271/(SUM(Y267+AB267+AA267+#REF!)/20)*1000</f>
        <v>#REF!</v>
      </c>
      <c r="Y272" s="82" t="e">
        <f>Y271/(SUM(#REF!+AA267+AB267+AC267)/20)*1000</f>
        <v>#REF!</v>
      </c>
      <c r="Z272" s="83"/>
      <c r="AA272" s="82">
        <f>AA271/(SUM(AB267+AC267+AD267+AF267)/20)*1000</f>
        <v>20474.860335195532</v>
      </c>
      <c r="AB272" s="82">
        <f>AB271/(SUM(AC267+AD267+AF267+AG267)/20)*1000</f>
        <v>22266.666666666664</v>
      </c>
      <c r="AC272" s="82">
        <f>AC271/(SUM(AD267+AF267+AG267+AH267)/20)*1000</f>
        <v>24047.619047619046</v>
      </c>
      <c r="AD272" s="82" t="e">
        <f>AD271/(SUM(AF267+AG267+AH267+AI267)/20)*1000</f>
        <v>#DIV/0!</v>
      </c>
      <c r="AE272" s="83"/>
      <c r="AF272" s="82" t="e">
        <f>AF271/(SUM(AG267+AH267+AI267+AJ267)/20)*1000</f>
        <v>#DIV/0!</v>
      </c>
      <c r="AG272" s="82" t="e">
        <f>AG271/(SUM(AH267+AI267+#REF!+AJ267)/20)*1000</f>
        <v>#REF!</v>
      </c>
      <c r="AH272" s="82" t="e">
        <f>AH271/(SUM(AI267+AJ267+#REF!+#REF!)/20)*1000</f>
        <v>#REF!</v>
      </c>
      <c r="AI272" s="82" t="e">
        <f>AI271/(SUM(AJ267+#REF!+#REF!+#REF!)/20)*1000</f>
        <v>#REF!</v>
      </c>
      <c r="AJ272" s="82" t="e">
        <f>AJ271/(SUM(#REF!+#REF!+#REF!+#REF!)/20)*1000</f>
        <v>#REF!</v>
      </c>
      <c r="AK272" s="83"/>
      <c r="AL272" s="84"/>
      <c r="AN272" s="46">
        <f t="shared" si="177"/>
        <v>0</v>
      </c>
      <c r="AO272" s="46">
        <f t="shared" si="178"/>
        <v>0</v>
      </c>
    </row>
    <row r="273" spans="1:41" s="45" customFormat="1" ht="16" thickBot="1" x14ac:dyDescent="0.35">
      <c r="A273" s="156" t="s">
        <v>108</v>
      </c>
      <c r="B273" s="119" t="s">
        <v>5</v>
      </c>
      <c r="C273" s="77"/>
      <c r="D273" s="77"/>
      <c r="E273" s="78"/>
      <c r="F273" s="78"/>
      <c r="G273" s="79">
        <v>800</v>
      </c>
      <c r="H273" s="78"/>
      <c r="I273" s="77">
        <f>SUM(E273:H273)</f>
        <v>800</v>
      </c>
      <c r="J273" s="78"/>
      <c r="K273" s="79">
        <v>1129</v>
      </c>
      <c r="L273" s="78">
        <v>241</v>
      </c>
      <c r="M273" s="79">
        <v>344</v>
      </c>
      <c r="N273" s="77">
        <f>SUM(J273:M273)</f>
        <v>1714</v>
      </c>
      <c r="O273" s="79">
        <v>136</v>
      </c>
      <c r="P273" s="78">
        <v>150</v>
      </c>
      <c r="Q273" s="78">
        <v>150</v>
      </c>
      <c r="R273" s="78">
        <v>150</v>
      </c>
      <c r="S273" s="78">
        <v>128</v>
      </c>
      <c r="T273" s="77">
        <f>SUM(O273:S273)</f>
        <v>714</v>
      </c>
      <c r="U273" s="80">
        <f>T273+N273+I273+D277</f>
        <v>3791</v>
      </c>
      <c r="V273" s="78">
        <v>278</v>
      </c>
      <c r="W273" s="78">
        <v>180</v>
      </c>
      <c r="X273" s="79">
        <v>178</v>
      </c>
      <c r="Y273" s="78">
        <v>228</v>
      </c>
      <c r="Z273" s="77">
        <f>SUM(V273:Y273)</f>
        <v>864</v>
      </c>
      <c r="AA273" s="78">
        <v>128</v>
      </c>
      <c r="AB273" s="79">
        <v>574</v>
      </c>
      <c r="AC273" s="78">
        <v>74</v>
      </c>
      <c r="AD273" s="79">
        <v>96</v>
      </c>
      <c r="AE273" s="77">
        <f>SUM(AA273:AD273)</f>
        <v>872</v>
      </c>
      <c r="AF273" s="79">
        <v>74</v>
      </c>
      <c r="AG273" s="78">
        <v>0</v>
      </c>
      <c r="AH273" s="78">
        <v>0</v>
      </c>
      <c r="AI273" s="78">
        <v>0</v>
      </c>
      <c r="AJ273" s="78">
        <v>0</v>
      </c>
      <c r="AK273" s="77">
        <f>SUM(AF273:AJ273)</f>
        <v>74</v>
      </c>
      <c r="AL273" s="80">
        <f>AK273+AE273+Z273</f>
        <v>1810</v>
      </c>
      <c r="AM273" s="45">
        <v>288</v>
      </c>
      <c r="AN273" s="46">
        <f t="shared" si="177"/>
        <v>1091808</v>
      </c>
      <c r="AO273" s="46">
        <f t="shared" si="178"/>
        <v>521280</v>
      </c>
    </row>
    <row r="274" spans="1:41" s="45" customFormat="1" ht="16" thickBot="1" x14ac:dyDescent="0.35">
      <c r="A274" s="156"/>
      <c r="B274" s="119" t="s">
        <v>6</v>
      </c>
      <c r="C274" s="77"/>
      <c r="D274" s="77"/>
      <c r="E274" s="78"/>
      <c r="F274" s="79"/>
      <c r="G274" s="79">
        <v>800</v>
      </c>
      <c r="H274" s="78"/>
      <c r="I274" s="77"/>
      <c r="J274" s="79"/>
      <c r="K274" s="79">
        <v>100</v>
      </c>
      <c r="L274" s="78">
        <v>900</v>
      </c>
      <c r="M274" s="79">
        <v>220</v>
      </c>
      <c r="N274" s="77"/>
      <c r="O274" s="79">
        <v>0</v>
      </c>
      <c r="P274" s="79">
        <v>0</v>
      </c>
      <c r="Q274" s="79">
        <v>700</v>
      </c>
      <c r="R274" s="79">
        <v>800</v>
      </c>
      <c r="S274" s="79">
        <v>1120</v>
      </c>
      <c r="T274" s="77"/>
      <c r="U274" s="80"/>
      <c r="V274" s="78">
        <v>400</v>
      </c>
      <c r="W274" s="79">
        <v>0</v>
      </c>
      <c r="X274" s="79">
        <v>0</v>
      </c>
      <c r="Y274" s="78">
        <v>0</v>
      </c>
      <c r="Z274" s="77"/>
      <c r="AA274" s="79">
        <v>0</v>
      </c>
      <c r="AB274" s="79">
        <v>0</v>
      </c>
      <c r="AC274" s="78">
        <v>0</v>
      </c>
      <c r="AD274" s="79">
        <v>0</v>
      </c>
      <c r="AE274" s="77"/>
      <c r="AF274" s="79">
        <v>0</v>
      </c>
      <c r="AG274" s="79">
        <v>0</v>
      </c>
      <c r="AH274" s="79">
        <v>0</v>
      </c>
      <c r="AI274" s="79">
        <v>0</v>
      </c>
      <c r="AJ274" s="79">
        <v>0</v>
      </c>
      <c r="AK274" s="77"/>
      <c r="AL274" s="80"/>
      <c r="AN274" s="46">
        <f t="shared" si="177"/>
        <v>0</v>
      </c>
      <c r="AO274" s="46">
        <f t="shared" si="178"/>
        <v>0</v>
      </c>
    </row>
    <row r="275" spans="1:41" s="45" customFormat="1" ht="16" thickBot="1" x14ac:dyDescent="0.35">
      <c r="A275" s="156"/>
      <c r="B275" s="119" t="s">
        <v>10</v>
      </c>
      <c r="C275" s="77">
        <v>0</v>
      </c>
      <c r="D275" s="77"/>
      <c r="E275" s="77"/>
      <c r="F275" s="79"/>
      <c r="G275" s="77"/>
      <c r="H275" s="77"/>
      <c r="I275" s="77"/>
      <c r="J275" s="77"/>
      <c r="K275" s="77"/>
      <c r="L275" s="79"/>
      <c r="M275" s="77"/>
      <c r="N275" s="77"/>
      <c r="O275" s="79"/>
      <c r="P275" s="79"/>
      <c r="Q275" s="77"/>
      <c r="R275" s="79"/>
      <c r="S275" s="79"/>
      <c r="T275" s="77"/>
      <c r="U275" s="80"/>
      <c r="V275" s="77"/>
      <c r="W275" s="79"/>
      <c r="X275" s="77"/>
      <c r="Y275" s="77"/>
      <c r="Z275" s="77"/>
      <c r="AA275" s="79"/>
      <c r="AB275" s="77"/>
      <c r="AC275" s="79"/>
      <c r="AD275" s="77"/>
      <c r="AE275" s="77"/>
      <c r="AF275" s="79"/>
      <c r="AG275" s="79"/>
      <c r="AH275" s="77"/>
      <c r="AI275" s="79"/>
      <c r="AJ275" s="79"/>
      <c r="AK275" s="77"/>
      <c r="AL275" s="80"/>
      <c r="AN275" s="46">
        <f t="shared" si="177"/>
        <v>0</v>
      </c>
      <c r="AO275" s="46">
        <f t="shared" si="178"/>
        <v>0</v>
      </c>
    </row>
    <row r="276" spans="1:41" s="45" customFormat="1" ht="16" thickBot="1" x14ac:dyDescent="0.35">
      <c r="A276" s="156"/>
      <c r="B276" s="119" t="s">
        <v>7</v>
      </c>
      <c r="C276" s="77"/>
      <c r="D276" s="77"/>
      <c r="E276" s="79">
        <f>E275+E274</f>
        <v>0</v>
      </c>
      <c r="F276" s="79">
        <f>F275+F274</f>
        <v>0</v>
      </c>
      <c r="G276" s="79">
        <f t="shared" ref="G276" si="187">G275+G274</f>
        <v>800</v>
      </c>
      <c r="H276" s="79">
        <f>H275+H274</f>
        <v>0</v>
      </c>
      <c r="I276" s="77">
        <f>SUM(E276:H276)</f>
        <v>800</v>
      </c>
      <c r="J276" s="79">
        <f>J275+J274</f>
        <v>0</v>
      </c>
      <c r="K276" s="79">
        <f>K275+K274</f>
        <v>100</v>
      </c>
      <c r="L276" s="79">
        <f>L275+L274</f>
        <v>900</v>
      </c>
      <c r="M276" s="79">
        <f>M275+M274</f>
        <v>220</v>
      </c>
      <c r="N276" s="77">
        <f>SUM(J276:M276)</f>
        <v>1220</v>
      </c>
      <c r="O276" s="79">
        <f>O275+O274</f>
        <v>0</v>
      </c>
      <c r="P276" s="79">
        <f>P275+P274</f>
        <v>0</v>
      </c>
      <c r="Q276" s="79">
        <f>Q275+Q274</f>
        <v>700</v>
      </c>
      <c r="R276" s="79">
        <f>R275+R274</f>
        <v>800</v>
      </c>
      <c r="S276" s="79">
        <f>S275+S274</f>
        <v>1120</v>
      </c>
      <c r="T276" s="77">
        <f>SUM(O276:S276)</f>
        <v>2620</v>
      </c>
      <c r="U276" s="80">
        <f>T276+N276+I276+D277</f>
        <v>5203</v>
      </c>
      <c r="V276" s="79">
        <f>V275+V274</f>
        <v>400</v>
      </c>
      <c r="W276" s="79">
        <f>W275+W274</f>
        <v>0</v>
      </c>
      <c r="X276" s="79">
        <f t="shared" ref="X276" si="188">X275+X274</f>
        <v>0</v>
      </c>
      <c r="Y276" s="79">
        <f>Y275+Y274</f>
        <v>0</v>
      </c>
      <c r="Z276" s="77">
        <f>SUM(V276:Y276)</f>
        <v>400</v>
      </c>
      <c r="AA276" s="79">
        <f>AA275+AA274</f>
        <v>0</v>
      </c>
      <c r="AB276" s="79">
        <f>AB275+AB274</f>
        <v>0</v>
      </c>
      <c r="AC276" s="79">
        <f>AC275+AC274</f>
        <v>0</v>
      </c>
      <c r="AD276" s="79">
        <f>AD275+AD274</f>
        <v>0</v>
      </c>
      <c r="AE276" s="77">
        <f>SUM(AA276:AD276)</f>
        <v>0</v>
      </c>
      <c r="AF276" s="79">
        <f>AF275+AF274</f>
        <v>0</v>
      </c>
      <c r="AG276" s="79">
        <f>AG275+AG274</f>
        <v>0</v>
      </c>
      <c r="AH276" s="79">
        <f>AH275+AH274</f>
        <v>0</v>
      </c>
      <c r="AI276" s="79">
        <f>AI275+AI274</f>
        <v>0</v>
      </c>
      <c r="AJ276" s="79">
        <f>AJ275+AJ274</f>
        <v>0</v>
      </c>
      <c r="AK276" s="77">
        <f>SUM(AF276:AJ276)</f>
        <v>0</v>
      </c>
      <c r="AL276" s="80">
        <f>AK276+AE276+Z276</f>
        <v>400</v>
      </c>
      <c r="AN276" s="46">
        <f t="shared" si="177"/>
        <v>0</v>
      </c>
      <c r="AO276" s="46">
        <f t="shared" si="178"/>
        <v>0</v>
      </c>
    </row>
    <row r="277" spans="1:41" s="45" customFormat="1" ht="16" thickBot="1" x14ac:dyDescent="0.35">
      <c r="A277" s="156"/>
      <c r="B277" s="119" t="s">
        <v>8</v>
      </c>
      <c r="C277" s="81">
        <v>100</v>
      </c>
      <c r="D277" s="120">
        <v>563</v>
      </c>
      <c r="E277" s="79">
        <f>E276-E273</f>
        <v>0</v>
      </c>
      <c r="F277" s="79">
        <f>E277+F276-F273</f>
        <v>0</v>
      </c>
      <c r="G277" s="79">
        <f>F277+G276-G273</f>
        <v>0</v>
      </c>
      <c r="H277" s="79">
        <f>F277+H276-H273</f>
        <v>0</v>
      </c>
      <c r="I277" s="77">
        <f>I276-I273</f>
        <v>0</v>
      </c>
      <c r="J277" s="79">
        <f>I277+J276-J273</f>
        <v>0</v>
      </c>
      <c r="K277" s="79">
        <f>J277+K276-K273</f>
        <v>-1029</v>
      </c>
      <c r="L277" s="79">
        <f>K277+L276-L273</f>
        <v>-370</v>
      </c>
      <c r="M277" s="79">
        <f>L277+M276-M273</f>
        <v>-494</v>
      </c>
      <c r="N277" s="77">
        <f>I277+N276-N273</f>
        <v>-494</v>
      </c>
      <c r="O277" s="79">
        <f>N277+O276-O273</f>
        <v>-630</v>
      </c>
      <c r="P277" s="79">
        <f>O277+P276-P273</f>
        <v>-780</v>
      </c>
      <c r="Q277" s="79">
        <f>P277+Q276-Q273</f>
        <v>-230</v>
      </c>
      <c r="R277" s="79">
        <f t="shared" ref="R277:S277" si="189">Q277+R276-R273</f>
        <v>420</v>
      </c>
      <c r="S277" s="79">
        <f t="shared" si="189"/>
        <v>1412</v>
      </c>
      <c r="T277" s="77">
        <f>N277+T276-T273</f>
        <v>1412</v>
      </c>
      <c r="U277" s="80">
        <f>U276-U273</f>
        <v>1412</v>
      </c>
      <c r="V277" s="79">
        <f>U277+V276-V273</f>
        <v>1534</v>
      </c>
      <c r="W277" s="79">
        <f>V277+W276-W273</f>
        <v>1354</v>
      </c>
      <c r="X277" s="79">
        <f>W277+X276-X273</f>
        <v>1176</v>
      </c>
      <c r="Y277" s="79">
        <f>W277+Y276-Y273</f>
        <v>1126</v>
      </c>
      <c r="Z277" s="77">
        <f>T277+Z276-Z273</f>
        <v>948</v>
      </c>
      <c r="AA277" s="79">
        <f>Z277+AA276-AA273</f>
        <v>820</v>
      </c>
      <c r="AB277" s="79">
        <f>AA277+AB276-AB273</f>
        <v>246</v>
      </c>
      <c r="AC277" s="79">
        <f>AB277+AC276-AC273</f>
        <v>172</v>
      </c>
      <c r="AD277" s="79">
        <f>AC277+AD276-AD273</f>
        <v>76</v>
      </c>
      <c r="AE277" s="77">
        <f>Z277+AE276-AE273</f>
        <v>76</v>
      </c>
      <c r="AF277" s="79">
        <f>AE277+AF276-AF273</f>
        <v>2</v>
      </c>
      <c r="AG277" s="79">
        <f>AF277+AG276-AG273</f>
        <v>2</v>
      </c>
      <c r="AH277" s="79">
        <f>AG277+AH276-AH273</f>
        <v>2</v>
      </c>
      <c r="AI277" s="79">
        <f t="shared" ref="AI277:AJ277" si="190">AH277+AI276-AI273</f>
        <v>2</v>
      </c>
      <c r="AJ277" s="79">
        <f t="shared" si="190"/>
        <v>2</v>
      </c>
      <c r="AK277" s="77">
        <f>AE277+AK276-AK273</f>
        <v>2</v>
      </c>
      <c r="AL277" s="80">
        <f>T277+AL276-AL273</f>
        <v>2</v>
      </c>
      <c r="AN277" s="46">
        <f t="shared" si="177"/>
        <v>0</v>
      </c>
      <c r="AO277" s="46">
        <f t="shared" si="178"/>
        <v>0</v>
      </c>
    </row>
    <row r="278" spans="1:41" s="3" customFormat="1" ht="16" thickBot="1" x14ac:dyDescent="0.35">
      <c r="A278" s="67"/>
      <c r="B278" s="119" t="s">
        <v>9</v>
      </c>
      <c r="C278" s="77"/>
      <c r="D278" s="77"/>
      <c r="E278" s="82" t="e">
        <f>E277/(SUM(F273+H273+#REF!+G273)/20)*1000</f>
        <v>#REF!</v>
      </c>
      <c r="F278" s="82" t="e">
        <f>F277/(SUM(G273+#REF!+J273+H273)/20)*1000</f>
        <v>#REF!</v>
      </c>
      <c r="G278" s="82" t="e">
        <f>G277/(SUM(H273+K273+J273+#REF!)/20)*1000</f>
        <v>#REF!</v>
      </c>
      <c r="H278" s="82" t="e">
        <f>H277/(SUM(#REF!+J273+K273+L273)/20)*1000</f>
        <v>#REF!</v>
      </c>
      <c r="I278" s="83"/>
      <c r="J278" s="82">
        <f>J277/(SUM(K273+L273+M273+O273)/20)*1000</f>
        <v>0</v>
      </c>
      <c r="K278" s="82">
        <f>K277/(SUM(L273+M273+O273+P273)/20)*1000</f>
        <v>-23628.013777267512</v>
      </c>
      <c r="L278" s="82">
        <f>L277/(SUM(M273+O273+P273+Q273)/20)*1000</f>
        <v>-9487.1794871794864</v>
      </c>
      <c r="M278" s="82">
        <f>M277/(SUM(O273+P273+Q273+R273)/20)*1000</f>
        <v>-16860.068259385665</v>
      </c>
      <c r="N278" s="83"/>
      <c r="O278" s="82">
        <f>O277/(SUM(P273+Q273+R273+S273)/20)*1000</f>
        <v>-21799.307958477508</v>
      </c>
      <c r="P278" s="82" t="e">
        <f>P277/(SUM(Q273+R273+#REF!+S273)/20)*1000</f>
        <v>#REF!</v>
      </c>
      <c r="Q278" s="82" t="e">
        <f>Q277/(SUM(R273+S273+#REF!+#REF!)/20)*1000</f>
        <v>#REF!</v>
      </c>
      <c r="R278" s="82" t="e">
        <f>R277/(SUM(S273+#REF!+#REF!+#REF!)/20)*1000</f>
        <v>#REF!</v>
      </c>
      <c r="S278" s="82" t="e">
        <f>S277/(SUM(#REF!+#REF!+#REF!+#REF!)/20)*1000</f>
        <v>#REF!</v>
      </c>
      <c r="T278" s="83"/>
      <c r="U278" s="84"/>
      <c r="V278" s="82" t="e">
        <f>V277/(SUM(W273+Y273+#REF!+X273)/20)*1000</f>
        <v>#REF!</v>
      </c>
      <c r="W278" s="82" t="e">
        <f>W277/(SUM(X273+#REF!+AA273+Y273)/20)*1000</f>
        <v>#REF!</v>
      </c>
      <c r="X278" s="82" t="e">
        <f>X277/(SUM(Y273+AB273+AA273+#REF!)/20)*1000</f>
        <v>#REF!</v>
      </c>
      <c r="Y278" s="82" t="e">
        <f>Y277/(SUM(#REF!+AA273+AB273+AC273)/20)*1000</f>
        <v>#REF!</v>
      </c>
      <c r="Z278" s="83"/>
      <c r="AA278" s="82">
        <f>AA277/(SUM(AB273+AC273+AD273+AF273)/20)*1000</f>
        <v>20048.899755501225</v>
      </c>
      <c r="AB278" s="82">
        <f>AB277/(SUM(AC273+AD273+AF273+AG273)/20)*1000</f>
        <v>20163.934426229509</v>
      </c>
      <c r="AC278" s="82">
        <f>AC277/(SUM(AD273+AF273+AG273+AH273)/20)*1000</f>
        <v>20235.294117647059</v>
      </c>
      <c r="AD278" s="82">
        <f>AD277/(SUM(AF273+AG273+AH273+AI273)/20)*1000</f>
        <v>20540.54054054054</v>
      </c>
      <c r="AE278" s="83"/>
      <c r="AF278" s="82" t="e">
        <f>AF277/(SUM(AG273+AH273+AI273+AJ273)/20)*1000</f>
        <v>#DIV/0!</v>
      </c>
      <c r="AG278" s="82" t="e">
        <f>AG277/(SUM(AH273+AI273+#REF!+AJ273)/20)*1000</f>
        <v>#REF!</v>
      </c>
      <c r="AH278" s="82" t="e">
        <f>AH277/(SUM(AI273+AJ273+#REF!+#REF!)/20)*1000</f>
        <v>#REF!</v>
      </c>
      <c r="AI278" s="82" t="e">
        <f>AI277/(SUM(AJ273+#REF!+#REF!+#REF!)/20)*1000</f>
        <v>#REF!</v>
      </c>
      <c r="AJ278" s="82" t="e">
        <f>AJ277/(SUM(#REF!+#REF!+#REF!+#REF!)/20)*1000</f>
        <v>#REF!</v>
      </c>
      <c r="AK278" s="83"/>
      <c r="AL278" s="84"/>
      <c r="AN278" s="46">
        <f t="shared" si="177"/>
        <v>0</v>
      </c>
      <c r="AO278" s="46">
        <f t="shared" si="178"/>
        <v>0</v>
      </c>
    </row>
    <row r="279" spans="1:41" s="45" customFormat="1" ht="16" thickBot="1" x14ac:dyDescent="0.35">
      <c r="A279" s="156" t="s">
        <v>104</v>
      </c>
      <c r="B279" s="119" t="s">
        <v>5</v>
      </c>
      <c r="C279" s="77"/>
      <c r="D279" s="77"/>
      <c r="E279" s="78"/>
      <c r="F279" s="78"/>
      <c r="G279" s="79">
        <v>399</v>
      </c>
      <c r="H279" s="78">
        <v>1096</v>
      </c>
      <c r="I279" s="77">
        <f>SUM(E279:H279)</f>
        <v>1495</v>
      </c>
      <c r="J279" s="78"/>
      <c r="K279" s="79">
        <v>3523</v>
      </c>
      <c r="L279" s="78">
        <v>2416</v>
      </c>
      <c r="M279" s="79">
        <v>3408</v>
      </c>
      <c r="N279" s="77">
        <f>SUM(J279:M279)</f>
        <v>9347</v>
      </c>
      <c r="O279" s="79">
        <v>1417</v>
      </c>
      <c r="P279" s="78">
        <v>2475</v>
      </c>
      <c r="Q279" s="78">
        <v>2479</v>
      </c>
      <c r="R279" s="78">
        <v>2483</v>
      </c>
      <c r="S279" s="78">
        <v>2129</v>
      </c>
      <c r="T279" s="77">
        <f>SUM(O279:S279)</f>
        <v>10983</v>
      </c>
      <c r="U279" s="80">
        <f>T279+N279+I279+D283</f>
        <v>28099</v>
      </c>
      <c r="V279" s="78">
        <v>1080</v>
      </c>
      <c r="W279" s="78">
        <v>1659</v>
      </c>
      <c r="X279" s="79">
        <v>1565</v>
      </c>
      <c r="Y279" s="78">
        <v>1815</v>
      </c>
      <c r="Z279" s="77">
        <f>SUM(V279:Y279)</f>
        <v>6119</v>
      </c>
      <c r="AA279" s="78">
        <v>1134</v>
      </c>
      <c r="AB279" s="79">
        <v>549</v>
      </c>
      <c r="AC279" s="78">
        <v>619</v>
      </c>
      <c r="AD279" s="79">
        <v>724</v>
      </c>
      <c r="AE279" s="77">
        <f>SUM(AA279:AD279)</f>
        <v>3026</v>
      </c>
      <c r="AF279" s="79">
        <v>359</v>
      </c>
      <c r="AG279" s="78">
        <v>53</v>
      </c>
      <c r="AH279" s="78">
        <v>53</v>
      </c>
      <c r="AI279" s="78">
        <v>53</v>
      </c>
      <c r="AJ279" s="78">
        <v>0</v>
      </c>
      <c r="AK279" s="77">
        <f>SUM(AF279:AJ279)</f>
        <v>518</v>
      </c>
      <c r="AL279" s="80">
        <f>AK279+AE279+Z279</f>
        <v>9663</v>
      </c>
      <c r="AM279" s="45">
        <v>256</v>
      </c>
      <c r="AN279" s="46">
        <f t="shared" si="177"/>
        <v>7193344</v>
      </c>
      <c r="AO279" s="46">
        <f t="shared" si="178"/>
        <v>2473728</v>
      </c>
    </row>
    <row r="280" spans="1:41" s="45" customFormat="1" ht="16" thickBot="1" x14ac:dyDescent="0.35">
      <c r="A280" s="156"/>
      <c r="B280" s="119" t="s">
        <v>6</v>
      </c>
      <c r="C280" s="77"/>
      <c r="D280" s="77"/>
      <c r="E280" s="78"/>
      <c r="F280" s="79"/>
      <c r="G280" s="79">
        <v>399</v>
      </c>
      <c r="H280" s="78">
        <v>1096</v>
      </c>
      <c r="I280" s="77"/>
      <c r="J280" s="79"/>
      <c r="K280" s="79">
        <v>1000</v>
      </c>
      <c r="L280" s="78">
        <v>0</v>
      </c>
      <c r="M280" s="79">
        <v>0</v>
      </c>
      <c r="N280" s="77"/>
      <c r="O280" s="79">
        <v>0</v>
      </c>
      <c r="P280" s="79">
        <v>2700</v>
      </c>
      <c r="Q280" s="79">
        <v>0</v>
      </c>
      <c r="R280" s="79">
        <v>0</v>
      </c>
      <c r="S280" s="79">
        <v>0</v>
      </c>
      <c r="T280" s="77"/>
      <c r="U280" s="80"/>
      <c r="V280" s="78">
        <v>0</v>
      </c>
      <c r="W280" s="79">
        <v>2000</v>
      </c>
      <c r="X280" s="79">
        <v>2000</v>
      </c>
      <c r="Y280" s="78">
        <v>0</v>
      </c>
      <c r="Z280" s="77"/>
      <c r="AA280" s="79">
        <v>0</v>
      </c>
      <c r="AB280" s="79">
        <v>0</v>
      </c>
      <c r="AC280" s="78">
        <v>0</v>
      </c>
      <c r="AD280" s="79">
        <v>0</v>
      </c>
      <c r="AE280" s="77"/>
      <c r="AF280" s="79">
        <v>0</v>
      </c>
      <c r="AG280" s="79">
        <v>0</v>
      </c>
      <c r="AH280" s="79">
        <v>0</v>
      </c>
      <c r="AI280" s="79">
        <v>0</v>
      </c>
      <c r="AJ280" s="79">
        <v>0</v>
      </c>
      <c r="AK280" s="77"/>
      <c r="AL280" s="80"/>
      <c r="AN280" s="46">
        <f t="shared" si="177"/>
        <v>0</v>
      </c>
      <c r="AO280" s="46">
        <f t="shared" si="178"/>
        <v>0</v>
      </c>
    </row>
    <row r="281" spans="1:41" s="45" customFormat="1" ht="16" thickBot="1" x14ac:dyDescent="0.35">
      <c r="A281" s="156"/>
      <c r="B281" s="119" t="s">
        <v>10</v>
      </c>
      <c r="C281" s="77">
        <v>21904</v>
      </c>
      <c r="D281" s="77"/>
      <c r="E281" s="77"/>
      <c r="F281" s="79"/>
      <c r="G281" s="77"/>
      <c r="H281" s="77"/>
      <c r="I281" s="77"/>
      <c r="J281" s="77"/>
      <c r="K281" s="77">
        <v>21904</v>
      </c>
      <c r="L281" s="79"/>
      <c r="M281" s="77"/>
      <c r="N281" s="77"/>
      <c r="O281" s="79"/>
      <c r="P281" s="79"/>
      <c r="Q281" s="77"/>
      <c r="R281" s="79"/>
      <c r="S281" s="79"/>
      <c r="T281" s="77"/>
      <c r="U281" s="80"/>
      <c r="V281" s="77"/>
      <c r="W281" s="79"/>
      <c r="X281" s="77"/>
      <c r="Y281" s="77">
        <v>21904</v>
      </c>
      <c r="Z281" s="77"/>
      <c r="AA281" s="77"/>
      <c r="AB281" s="77"/>
      <c r="AC281" s="79"/>
      <c r="AD281" s="77"/>
      <c r="AE281" s="77"/>
      <c r="AF281" s="79"/>
      <c r="AG281" s="79"/>
      <c r="AH281" s="77"/>
      <c r="AI281" s="79"/>
      <c r="AJ281" s="79"/>
      <c r="AK281" s="77"/>
      <c r="AL281" s="80"/>
      <c r="AN281" s="46">
        <f t="shared" si="177"/>
        <v>0</v>
      </c>
      <c r="AO281" s="46">
        <f t="shared" si="178"/>
        <v>0</v>
      </c>
    </row>
    <row r="282" spans="1:41" s="45" customFormat="1" ht="16" thickBot="1" x14ac:dyDescent="0.35">
      <c r="A282" s="156"/>
      <c r="B282" s="119" t="s">
        <v>7</v>
      </c>
      <c r="C282" s="77"/>
      <c r="D282" s="77"/>
      <c r="E282" s="79">
        <f>E281+E280</f>
        <v>0</v>
      </c>
      <c r="F282" s="79">
        <f>F281+F280</f>
        <v>0</v>
      </c>
      <c r="G282" s="79">
        <f t="shared" ref="G282" si="191">G281+G280</f>
        <v>399</v>
      </c>
      <c r="H282" s="79">
        <f>H281+H280</f>
        <v>1096</v>
      </c>
      <c r="I282" s="77">
        <f>SUM(E282:H282)</f>
        <v>1495</v>
      </c>
      <c r="J282" s="79">
        <f>J281+J280</f>
        <v>0</v>
      </c>
      <c r="K282" s="79">
        <f>K281+K280</f>
        <v>22904</v>
      </c>
      <c r="L282" s="79">
        <f>L281+L280</f>
        <v>0</v>
      </c>
      <c r="M282" s="79">
        <f>M281+M280</f>
        <v>0</v>
      </c>
      <c r="N282" s="77">
        <f>SUM(J282:M282)</f>
        <v>22904</v>
      </c>
      <c r="O282" s="79">
        <f>O281+O280</f>
        <v>0</v>
      </c>
      <c r="P282" s="79">
        <f>P281+P280</f>
        <v>2700</v>
      </c>
      <c r="Q282" s="79">
        <f>Q281+Q280</f>
        <v>0</v>
      </c>
      <c r="R282" s="79">
        <f>R281+R280</f>
        <v>0</v>
      </c>
      <c r="S282" s="79">
        <f>S281+S280</f>
        <v>0</v>
      </c>
      <c r="T282" s="77">
        <f>SUM(O282:S282)</f>
        <v>2700</v>
      </c>
      <c r="U282" s="80">
        <f>T282+N282+I282+D283</f>
        <v>33373</v>
      </c>
      <c r="V282" s="79">
        <f>V281+V280</f>
        <v>0</v>
      </c>
      <c r="W282" s="79">
        <f>W281+W280</f>
        <v>2000</v>
      </c>
      <c r="X282" s="79">
        <f t="shared" ref="X282" si="192">X281+X280</f>
        <v>2000</v>
      </c>
      <c r="Y282" s="79">
        <f>Y281+Y280</f>
        <v>21904</v>
      </c>
      <c r="Z282" s="77">
        <f>SUM(V282:Y282)</f>
        <v>25904</v>
      </c>
      <c r="AA282" s="79">
        <f>AA281+AA280</f>
        <v>0</v>
      </c>
      <c r="AB282" s="79">
        <f>AB281+AB280</f>
        <v>0</v>
      </c>
      <c r="AC282" s="79">
        <f>AC281+AC280</f>
        <v>0</v>
      </c>
      <c r="AD282" s="79">
        <f>AD281+AD280</f>
        <v>0</v>
      </c>
      <c r="AE282" s="77">
        <f>SUM(AA282:AD282)</f>
        <v>0</v>
      </c>
      <c r="AF282" s="79">
        <f>AF281+AF280</f>
        <v>0</v>
      </c>
      <c r="AG282" s="79">
        <f>AG281+AG280</f>
        <v>0</v>
      </c>
      <c r="AH282" s="79">
        <f>AH281+AH280</f>
        <v>0</v>
      </c>
      <c r="AI282" s="79">
        <f>AI281+AI280</f>
        <v>0</v>
      </c>
      <c r="AJ282" s="79">
        <f>AJ281+AJ280</f>
        <v>0</v>
      </c>
      <c r="AK282" s="77">
        <f>SUM(AF282:AJ282)</f>
        <v>0</v>
      </c>
      <c r="AL282" s="80">
        <f>AK282+AE282+Z282</f>
        <v>25904</v>
      </c>
      <c r="AN282" s="46">
        <f t="shared" si="177"/>
        <v>0</v>
      </c>
      <c r="AO282" s="46">
        <f t="shared" si="178"/>
        <v>0</v>
      </c>
    </row>
    <row r="283" spans="1:41" s="45" customFormat="1" ht="16" thickBot="1" x14ac:dyDescent="0.35">
      <c r="A283" s="156"/>
      <c r="B283" s="119" t="s">
        <v>8</v>
      </c>
      <c r="C283" s="81">
        <v>25416</v>
      </c>
      <c r="D283" s="120">
        <v>6274</v>
      </c>
      <c r="E283" s="79">
        <f>E282-E279</f>
        <v>0</v>
      </c>
      <c r="F283" s="79">
        <f>E283+F282-F279</f>
        <v>0</v>
      </c>
      <c r="G283" s="79">
        <f>F283+G282-G279</f>
        <v>0</v>
      </c>
      <c r="H283" s="79">
        <f>F283+H282-H279</f>
        <v>0</v>
      </c>
      <c r="I283" s="77">
        <f>I282-I279</f>
        <v>0</v>
      </c>
      <c r="J283" s="79">
        <f>I283+J282-J279</f>
        <v>0</v>
      </c>
      <c r="K283" s="79">
        <f>J283+K282-K279</f>
        <v>19381</v>
      </c>
      <c r="L283" s="79">
        <f>K283+L282-L279</f>
        <v>16965</v>
      </c>
      <c r="M283" s="79">
        <f>L283+M282-M279</f>
        <v>13557</v>
      </c>
      <c r="N283" s="77">
        <f>I283+N282-N279</f>
        <v>13557</v>
      </c>
      <c r="O283" s="79">
        <f>N283+O282-O279</f>
        <v>12140</v>
      </c>
      <c r="P283" s="79">
        <f>O283+P282-P279</f>
        <v>12365</v>
      </c>
      <c r="Q283" s="79">
        <f>P283+Q282-Q279</f>
        <v>9886</v>
      </c>
      <c r="R283" s="79">
        <f t="shared" ref="R283:S283" si="193">Q283+R282-R279</f>
        <v>7403</v>
      </c>
      <c r="S283" s="79">
        <f t="shared" si="193"/>
        <v>5274</v>
      </c>
      <c r="T283" s="77">
        <f>N283+T282-T279</f>
        <v>5274</v>
      </c>
      <c r="U283" s="80">
        <f>U282-U279</f>
        <v>5274</v>
      </c>
      <c r="V283" s="79">
        <f>U283+V282-V279</f>
        <v>4194</v>
      </c>
      <c r="W283" s="79">
        <f>V283+W282-W279</f>
        <v>4535</v>
      </c>
      <c r="X283" s="79">
        <f>W283+X282-X279</f>
        <v>4970</v>
      </c>
      <c r="Y283" s="79">
        <f>W283+Y282-Y279</f>
        <v>24624</v>
      </c>
      <c r="Z283" s="77">
        <f>T283+Z282-Z279</f>
        <v>25059</v>
      </c>
      <c r="AA283" s="79">
        <f>Z283+AA282-AA279</f>
        <v>23925</v>
      </c>
      <c r="AB283" s="79">
        <f>AA283+AB282-AB279</f>
        <v>23376</v>
      </c>
      <c r="AC283" s="79">
        <f>AB283+AC282-AC279</f>
        <v>22757</v>
      </c>
      <c r="AD283" s="79">
        <f>AC283+AD282-AD279</f>
        <v>22033</v>
      </c>
      <c r="AE283" s="77">
        <f>Z283+AE282-AE279</f>
        <v>22033</v>
      </c>
      <c r="AF283" s="79">
        <f>AE283+AF282-AF279</f>
        <v>21674</v>
      </c>
      <c r="AG283" s="79">
        <f>AF283+AG282-AG279</f>
        <v>21621</v>
      </c>
      <c r="AH283" s="79">
        <f>AG283+AH282-AH279</f>
        <v>21568</v>
      </c>
      <c r="AI283" s="79">
        <f t="shared" ref="AI283:AJ283" si="194">AH283+AI282-AI279</f>
        <v>21515</v>
      </c>
      <c r="AJ283" s="79">
        <f t="shared" si="194"/>
        <v>21515</v>
      </c>
      <c r="AK283" s="77">
        <f>AE283+AK282-AK279</f>
        <v>21515</v>
      </c>
      <c r="AL283" s="80">
        <f>T283+AL282-AL279</f>
        <v>21515</v>
      </c>
      <c r="AN283" s="46">
        <f t="shared" si="177"/>
        <v>0</v>
      </c>
      <c r="AO283" s="46">
        <f t="shared" si="178"/>
        <v>0</v>
      </c>
    </row>
    <row r="284" spans="1:41" s="3" customFormat="1" ht="16" thickBot="1" x14ac:dyDescent="0.35">
      <c r="A284" s="67"/>
      <c r="B284" s="119" t="s">
        <v>9</v>
      </c>
      <c r="C284" s="77"/>
      <c r="D284" s="77"/>
      <c r="E284" s="82" t="e">
        <f>E283/(SUM(F279+H279+#REF!+G279)/20)*1000</f>
        <v>#REF!</v>
      </c>
      <c r="F284" s="82" t="e">
        <f>F283/(SUM(G279+#REF!+J279+H279)/20)*1000</f>
        <v>#REF!</v>
      </c>
      <c r="G284" s="82" t="e">
        <f>G283/(SUM(H279+K279+J279+#REF!)/20)*1000</f>
        <v>#REF!</v>
      </c>
      <c r="H284" s="82" t="e">
        <f>H283/(SUM(#REF!+J279+K279+L279)/20)*1000</f>
        <v>#REF!</v>
      </c>
      <c r="I284" s="83"/>
      <c r="J284" s="82">
        <f>J283/(SUM(K279+L279+M279+O279)/20)*1000</f>
        <v>0</v>
      </c>
      <c r="K284" s="82">
        <f>K283/(SUM(L279+M279+O279+P279)/20)*1000</f>
        <v>39895.018526142441</v>
      </c>
      <c r="L284" s="82">
        <f>L283/(SUM(M279+O279+P279+Q279)/20)*1000</f>
        <v>34696.799263728404</v>
      </c>
      <c r="M284" s="82">
        <f>M283/(SUM(O279+P279+Q279+R279)/20)*1000</f>
        <v>30623.447029591145</v>
      </c>
      <c r="N284" s="83"/>
      <c r="O284" s="82">
        <f>O283/(SUM(P279+Q279+R279+S279)/20)*1000</f>
        <v>25381.559690570772</v>
      </c>
      <c r="P284" s="82" t="e">
        <f>P283/(SUM(Q279+R279+#REF!+S279)/20)*1000</f>
        <v>#REF!</v>
      </c>
      <c r="Q284" s="82" t="e">
        <f>Q283/(SUM(R279+S279+#REF!+#REF!)/20)*1000</f>
        <v>#REF!</v>
      </c>
      <c r="R284" s="82" t="e">
        <f>R283/(SUM(S279+#REF!+#REF!+#REF!)/20)*1000</f>
        <v>#REF!</v>
      </c>
      <c r="S284" s="82" t="e">
        <f>S283/(SUM(#REF!+#REF!+#REF!+#REF!)/20)*1000</f>
        <v>#REF!</v>
      </c>
      <c r="T284" s="83"/>
      <c r="U284" s="84"/>
      <c r="V284" s="82" t="e">
        <f>V283/(SUM(W279+Y279+#REF!+X279)/20)*1000</f>
        <v>#REF!</v>
      </c>
      <c r="W284" s="82" t="e">
        <f>W283/(SUM(X279+#REF!+AA279+Y279)/20)*1000</f>
        <v>#REF!</v>
      </c>
      <c r="X284" s="82" t="e">
        <f>X283/(SUM(Y279+AB279+AA279+#REF!)/20)*1000</f>
        <v>#REF!</v>
      </c>
      <c r="Y284" s="82" t="e">
        <f>Y283/(SUM(#REF!+AA279+AB279+AC279)/20)*1000</f>
        <v>#REF!</v>
      </c>
      <c r="Z284" s="83"/>
      <c r="AA284" s="82">
        <f>AA283/(SUM(AB279+AC279+AD279+AF279)/20)*1000</f>
        <v>212572.19013771656</v>
      </c>
      <c r="AB284" s="82">
        <f>AB283/(SUM(AC279+AD279+AF279+AG279)/20)*1000</f>
        <v>266393.16239316243</v>
      </c>
      <c r="AC284" s="82">
        <f>AC283/(SUM(AD279+AF279+AG279+AH279)/20)*1000</f>
        <v>382792.26240538264</v>
      </c>
      <c r="AD284" s="82">
        <f>AD283/(SUM(AF279+AG279+AH279+AI279)/20)*1000</f>
        <v>850694.98069498071</v>
      </c>
      <c r="AE284" s="83"/>
      <c r="AF284" s="82">
        <f>AF283/(SUM(AG279+AH279+AI279+AJ279)/20)*1000</f>
        <v>2726289.3081761003</v>
      </c>
      <c r="AG284" s="82" t="e">
        <f>AG283/(SUM(AH279+AI279+#REF!+AJ279)/20)*1000</f>
        <v>#REF!</v>
      </c>
      <c r="AH284" s="82" t="e">
        <f>AH283/(SUM(AI279+AJ279+#REF!+#REF!)/20)*1000</f>
        <v>#REF!</v>
      </c>
      <c r="AI284" s="82" t="e">
        <f>AI283/(SUM(AJ279+#REF!+#REF!+#REF!)/20)*1000</f>
        <v>#REF!</v>
      </c>
      <c r="AJ284" s="82" t="e">
        <f>AJ283/(SUM(#REF!+#REF!+#REF!+#REF!)/20)*1000</f>
        <v>#REF!</v>
      </c>
      <c r="AK284" s="83"/>
      <c r="AL284" s="84"/>
      <c r="AN284" s="46">
        <f t="shared" si="177"/>
        <v>0</v>
      </c>
      <c r="AO284" s="46">
        <f t="shared" si="178"/>
        <v>0</v>
      </c>
    </row>
    <row r="285" spans="1:41" s="45" customFormat="1" ht="16" thickBot="1" x14ac:dyDescent="0.35">
      <c r="A285" s="156" t="s">
        <v>109</v>
      </c>
      <c r="B285" s="119" t="s">
        <v>5</v>
      </c>
      <c r="C285" s="77"/>
      <c r="D285" s="77"/>
      <c r="E285" s="78"/>
      <c r="F285" s="78">
        <v>97981</v>
      </c>
      <c r="G285" s="79">
        <v>188187</v>
      </c>
      <c r="H285" s="78"/>
      <c r="I285" s="77">
        <f>SUM(E285:H285)</f>
        <v>286168</v>
      </c>
      <c r="J285" s="78"/>
      <c r="K285" s="79">
        <v>-428</v>
      </c>
      <c r="L285" s="78">
        <v>340</v>
      </c>
      <c r="M285" s="79">
        <v>0</v>
      </c>
      <c r="N285" s="77">
        <f>SUM(J285:M285)</f>
        <v>-88</v>
      </c>
      <c r="O285" s="79">
        <v>0</v>
      </c>
      <c r="P285" s="78">
        <v>0</v>
      </c>
      <c r="Q285" s="78">
        <v>0</v>
      </c>
      <c r="R285" s="78">
        <v>0</v>
      </c>
      <c r="S285" s="78">
        <v>0</v>
      </c>
      <c r="T285" s="77">
        <f>SUM(O285:S285)</f>
        <v>0</v>
      </c>
      <c r="U285" s="80">
        <f>T285+N285+I285+D289</f>
        <v>626767</v>
      </c>
      <c r="V285" s="78">
        <v>0</v>
      </c>
      <c r="W285" s="78">
        <v>0</v>
      </c>
      <c r="X285" s="79">
        <v>0</v>
      </c>
      <c r="Y285" s="78">
        <v>0</v>
      </c>
      <c r="Z285" s="77">
        <f>SUM(V285:Y285)</f>
        <v>0</v>
      </c>
      <c r="AA285" s="78">
        <v>0</v>
      </c>
      <c r="AB285" s="79">
        <v>0</v>
      </c>
      <c r="AC285" s="78">
        <v>88</v>
      </c>
      <c r="AD285" s="79">
        <v>0</v>
      </c>
      <c r="AE285" s="77">
        <f>SUM(AA285:AD285)</f>
        <v>88</v>
      </c>
      <c r="AF285" s="79">
        <v>0</v>
      </c>
      <c r="AG285" s="78">
        <v>0</v>
      </c>
      <c r="AH285" s="78">
        <v>0</v>
      </c>
      <c r="AI285" s="78">
        <v>0</v>
      </c>
      <c r="AJ285" s="78">
        <v>0</v>
      </c>
      <c r="AK285" s="77">
        <f>SUM(AF285:AJ285)</f>
        <v>0</v>
      </c>
      <c r="AL285" s="80">
        <f>AK285+AE285+Z285</f>
        <v>88</v>
      </c>
      <c r="AM285" s="45">
        <v>32</v>
      </c>
      <c r="AN285" s="46">
        <f t="shared" si="177"/>
        <v>20056544</v>
      </c>
      <c r="AO285" s="46">
        <f t="shared" si="178"/>
        <v>2816</v>
      </c>
    </row>
    <row r="286" spans="1:41" s="45" customFormat="1" ht="16" thickBot="1" x14ac:dyDescent="0.35">
      <c r="A286" s="156"/>
      <c r="B286" s="119" t="s">
        <v>6</v>
      </c>
      <c r="C286" s="77"/>
      <c r="D286" s="77"/>
      <c r="E286" s="78"/>
      <c r="F286" s="79">
        <v>97981</v>
      </c>
      <c r="G286" s="79">
        <v>188187</v>
      </c>
      <c r="H286" s="78"/>
      <c r="I286" s="77"/>
      <c r="J286" s="79"/>
      <c r="K286" s="79">
        <v>0</v>
      </c>
      <c r="L286" s="78">
        <v>240000</v>
      </c>
      <c r="M286" s="79">
        <v>200000</v>
      </c>
      <c r="N286" s="77"/>
      <c r="O286" s="79">
        <v>0</v>
      </c>
      <c r="P286" s="79">
        <v>0</v>
      </c>
      <c r="Q286" s="79">
        <v>0</v>
      </c>
      <c r="R286" s="79">
        <v>200000</v>
      </c>
      <c r="S286" s="79">
        <v>0</v>
      </c>
      <c r="T286" s="77"/>
      <c r="U286" s="80"/>
      <c r="V286" s="78">
        <v>0</v>
      </c>
      <c r="W286" s="79">
        <v>0</v>
      </c>
      <c r="X286" s="79">
        <v>0</v>
      </c>
      <c r="Y286" s="78">
        <v>0</v>
      </c>
      <c r="Z286" s="77"/>
      <c r="AA286" s="79">
        <v>0</v>
      </c>
      <c r="AB286" s="79">
        <v>0</v>
      </c>
      <c r="AC286" s="78">
        <v>0</v>
      </c>
      <c r="AD286" s="79">
        <v>0</v>
      </c>
      <c r="AE286" s="77"/>
      <c r="AF286" s="79">
        <v>0</v>
      </c>
      <c r="AG286" s="79">
        <v>0</v>
      </c>
      <c r="AH286" s="79">
        <v>0</v>
      </c>
      <c r="AI286" s="79">
        <v>0</v>
      </c>
      <c r="AJ286" s="79">
        <v>0</v>
      </c>
      <c r="AK286" s="77"/>
      <c r="AL286" s="80"/>
      <c r="AN286" s="46">
        <f t="shared" si="177"/>
        <v>0</v>
      </c>
      <c r="AO286" s="46">
        <f t="shared" si="178"/>
        <v>0</v>
      </c>
    </row>
    <row r="287" spans="1:41" s="45" customFormat="1" ht="16" thickBot="1" x14ac:dyDescent="0.35">
      <c r="A287" s="156"/>
      <c r="B287" s="119" t="s">
        <v>10</v>
      </c>
      <c r="C287" s="77">
        <v>0</v>
      </c>
      <c r="D287" s="77"/>
      <c r="E287" s="77"/>
      <c r="F287" s="79"/>
      <c r="G287" s="77"/>
      <c r="H287" s="77"/>
      <c r="I287" s="77"/>
      <c r="J287" s="77"/>
      <c r="K287" s="77"/>
      <c r="L287" s="77"/>
      <c r="M287" s="77"/>
      <c r="N287" s="77"/>
      <c r="O287" s="77"/>
      <c r="P287" s="79"/>
      <c r="Q287" s="77"/>
      <c r="R287" s="77"/>
      <c r="S287" s="77"/>
      <c r="T287" s="77"/>
      <c r="U287" s="80"/>
      <c r="V287" s="77"/>
      <c r="W287" s="79"/>
      <c r="X287" s="77"/>
      <c r="Y287" s="77"/>
      <c r="Z287" s="77"/>
      <c r="AA287" s="77"/>
      <c r="AB287" s="77"/>
      <c r="AC287" s="77"/>
      <c r="AD287" s="77"/>
      <c r="AE287" s="77"/>
      <c r="AF287" s="77"/>
      <c r="AG287" s="79"/>
      <c r="AH287" s="77"/>
      <c r="AI287" s="77"/>
      <c r="AJ287" s="77"/>
      <c r="AK287" s="77"/>
      <c r="AL287" s="80"/>
      <c r="AN287" s="46">
        <f t="shared" si="177"/>
        <v>0</v>
      </c>
      <c r="AO287" s="46">
        <f t="shared" si="178"/>
        <v>0</v>
      </c>
    </row>
    <row r="288" spans="1:41" s="45" customFormat="1" ht="16" thickBot="1" x14ac:dyDescent="0.35">
      <c r="A288" s="156"/>
      <c r="B288" s="119" t="s">
        <v>7</v>
      </c>
      <c r="C288" s="77"/>
      <c r="D288" s="77"/>
      <c r="E288" s="79">
        <f>E287+E286</f>
        <v>0</v>
      </c>
      <c r="F288" s="79">
        <f>F287+F286</f>
        <v>97981</v>
      </c>
      <c r="G288" s="79">
        <f t="shared" ref="G288" si="195">G287+G286</f>
        <v>188187</v>
      </c>
      <c r="H288" s="79">
        <f>H287+H286</f>
        <v>0</v>
      </c>
      <c r="I288" s="77">
        <f>SUM(E288:H288)</f>
        <v>286168</v>
      </c>
      <c r="J288" s="79">
        <f>J287+J286</f>
        <v>0</v>
      </c>
      <c r="K288" s="79">
        <f>K287+K286</f>
        <v>0</v>
      </c>
      <c r="L288" s="79">
        <f>L287+L286</f>
        <v>240000</v>
      </c>
      <c r="M288" s="79">
        <f>M287+M286</f>
        <v>200000</v>
      </c>
      <c r="N288" s="77">
        <f>SUM(J288:M288)</f>
        <v>440000</v>
      </c>
      <c r="O288" s="79">
        <f>O287+O286</f>
        <v>0</v>
      </c>
      <c r="P288" s="79">
        <f>P287+P286</f>
        <v>0</v>
      </c>
      <c r="Q288" s="79">
        <f>Q287+Q286</f>
        <v>0</v>
      </c>
      <c r="R288" s="79">
        <f>R287+R286</f>
        <v>200000</v>
      </c>
      <c r="S288" s="79">
        <f>S287+S286</f>
        <v>0</v>
      </c>
      <c r="T288" s="77">
        <f>SUM(O288:S288)</f>
        <v>200000</v>
      </c>
      <c r="U288" s="80">
        <f>T288+N288+I288+D289</f>
        <v>1266855</v>
      </c>
      <c r="V288" s="79">
        <f>V287+V286</f>
        <v>0</v>
      </c>
      <c r="W288" s="79">
        <f>W287+W286</f>
        <v>0</v>
      </c>
      <c r="X288" s="79">
        <f t="shared" ref="X288" si="196">X287+X286</f>
        <v>0</v>
      </c>
      <c r="Y288" s="79">
        <f>Y287+Y286</f>
        <v>0</v>
      </c>
      <c r="Z288" s="77">
        <f>SUM(V288:Y288)</f>
        <v>0</v>
      </c>
      <c r="AA288" s="79">
        <f>AA287+AA286</f>
        <v>0</v>
      </c>
      <c r="AB288" s="79">
        <f>AB287+AB286</f>
        <v>0</v>
      </c>
      <c r="AC288" s="79">
        <f>AC287+AC286</f>
        <v>0</v>
      </c>
      <c r="AD288" s="79">
        <f>AD287+AD286</f>
        <v>0</v>
      </c>
      <c r="AE288" s="77">
        <f>SUM(AA288:AD288)</f>
        <v>0</v>
      </c>
      <c r="AF288" s="79">
        <f>AF287+AF286</f>
        <v>0</v>
      </c>
      <c r="AG288" s="79">
        <f>AG287+AG286</f>
        <v>0</v>
      </c>
      <c r="AH288" s="79">
        <f>AH287+AH286</f>
        <v>0</v>
      </c>
      <c r="AI288" s="79">
        <f>AI287+AI286</f>
        <v>0</v>
      </c>
      <c r="AJ288" s="79">
        <f>AJ287+AJ286</f>
        <v>0</v>
      </c>
      <c r="AK288" s="77">
        <f>SUM(AF288:AJ288)</f>
        <v>0</v>
      </c>
      <c r="AL288" s="80">
        <f>AK288+AE288+Z288</f>
        <v>0</v>
      </c>
      <c r="AN288" s="46">
        <f t="shared" si="177"/>
        <v>0</v>
      </c>
      <c r="AO288" s="46">
        <f t="shared" si="178"/>
        <v>0</v>
      </c>
    </row>
    <row r="289" spans="1:41" s="45" customFormat="1" ht="16" thickBot="1" x14ac:dyDescent="0.35">
      <c r="A289" s="156"/>
      <c r="B289" s="119" t="s">
        <v>8</v>
      </c>
      <c r="C289" s="81">
        <v>428</v>
      </c>
      <c r="D289" s="120">
        <v>340687</v>
      </c>
      <c r="E289" s="79">
        <f>E288-E285</f>
        <v>0</v>
      </c>
      <c r="F289" s="79">
        <f>E289+F288-F285</f>
        <v>0</v>
      </c>
      <c r="G289" s="79">
        <f>F289+G288-G285</f>
        <v>0</v>
      </c>
      <c r="H289" s="79">
        <f>F289+H288-H285</f>
        <v>0</v>
      </c>
      <c r="I289" s="77">
        <f>I288-I285</f>
        <v>0</v>
      </c>
      <c r="J289" s="79">
        <f>I289+J288-J285</f>
        <v>0</v>
      </c>
      <c r="K289" s="79">
        <f>J289+K288-K285</f>
        <v>428</v>
      </c>
      <c r="L289" s="79">
        <f>K289+L288-L285</f>
        <v>240088</v>
      </c>
      <c r="M289" s="79">
        <f>L289+M288-M285</f>
        <v>440088</v>
      </c>
      <c r="N289" s="77">
        <f>I289+N288-N285</f>
        <v>440088</v>
      </c>
      <c r="O289" s="79">
        <f>N289+O288-O285</f>
        <v>440088</v>
      </c>
      <c r="P289" s="79">
        <f>O289+P288-P285</f>
        <v>440088</v>
      </c>
      <c r="Q289" s="79">
        <f>P289+Q288-Q285</f>
        <v>440088</v>
      </c>
      <c r="R289" s="79">
        <f t="shared" ref="R289:S289" si="197">Q289+R288-R285</f>
        <v>640088</v>
      </c>
      <c r="S289" s="79">
        <f t="shared" si="197"/>
        <v>640088</v>
      </c>
      <c r="T289" s="77">
        <f>N289+T288-T285</f>
        <v>640088</v>
      </c>
      <c r="U289" s="80">
        <f>U288-U285</f>
        <v>640088</v>
      </c>
      <c r="V289" s="79">
        <f>U289+V288-V285</f>
        <v>640088</v>
      </c>
      <c r="W289" s="79">
        <f>V289+W288-W285</f>
        <v>640088</v>
      </c>
      <c r="X289" s="79">
        <f>W289+X288-X285</f>
        <v>640088</v>
      </c>
      <c r="Y289" s="79">
        <f>W289+Y288-Y285</f>
        <v>640088</v>
      </c>
      <c r="Z289" s="77">
        <f>T289+Z288-Z285</f>
        <v>640088</v>
      </c>
      <c r="AA289" s="79">
        <f>Z289+AA288-AA285</f>
        <v>640088</v>
      </c>
      <c r="AB289" s="79">
        <f>AA289+AB288-AB285</f>
        <v>640088</v>
      </c>
      <c r="AC289" s="79">
        <f>AB289+AC288-AC285</f>
        <v>640000</v>
      </c>
      <c r="AD289" s="79">
        <f>AC289+AD288-AD285</f>
        <v>640000</v>
      </c>
      <c r="AE289" s="77">
        <f>Z289+AE288-AE285</f>
        <v>640000</v>
      </c>
      <c r="AF289" s="79">
        <f>AE289+AF288-AF285</f>
        <v>640000</v>
      </c>
      <c r="AG289" s="79">
        <f>AF289+AG288-AG285</f>
        <v>640000</v>
      </c>
      <c r="AH289" s="79">
        <f>AG289+AH288-AH285</f>
        <v>640000</v>
      </c>
      <c r="AI289" s="79">
        <f t="shared" ref="AI289:AJ289" si="198">AH289+AI288-AI285</f>
        <v>640000</v>
      </c>
      <c r="AJ289" s="79">
        <f t="shared" si="198"/>
        <v>640000</v>
      </c>
      <c r="AK289" s="77">
        <f>AE289+AK288-AK285</f>
        <v>640000</v>
      </c>
      <c r="AL289" s="80">
        <f>T289+AL288-AL285</f>
        <v>640000</v>
      </c>
      <c r="AN289" s="46">
        <f t="shared" si="177"/>
        <v>0</v>
      </c>
      <c r="AO289" s="46">
        <f t="shared" si="178"/>
        <v>0</v>
      </c>
    </row>
    <row r="290" spans="1:41" s="3" customFormat="1" ht="16" thickBot="1" x14ac:dyDescent="0.35">
      <c r="A290" s="67"/>
      <c r="B290" s="119" t="s">
        <v>9</v>
      </c>
      <c r="C290" s="77"/>
      <c r="D290" s="77"/>
      <c r="E290" s="82" t="e">
        <f>E289/(SUM(F285+H285+#REF!+G285)/20)*1000</f>
        <v>#REF!</v>
      </c>
      <c r="F290" s="82" t="e">
        <f>F289/(SUM(G285+#REF!+J285+H285)/20)*1000</f>
        <v>#REF!</v>
      </c>
      <c r="G290" s="82" t="e">
        <f>G289/(SUM(H285+K285+J285+#REF!)/20)*1000</f>
        <v>#REF!</v>
      </c>
      <c r="H290" s="82" t="e">
        <f>H289/(SUM(#REF!+J285+K285+L285)/20)*1000</f>
        <v>#REF!</v>
      </c>
      <c r="I290" s="83"/>
      <c r="J290" s="82">
        <f>J289/(SUM(K285+L285+M285+O285)/20)*1000</f>
        <v>0</v>
      </c>
      <c r="K290" s="82">
        <f>K289/(SUM(L285+M285+O285+P285)/20)*1000</f>
        <v>25176.470588235294</v>
      </c>
      <c r="L290" s="82" t="e">
        <f>L289/(SUM(M285+O285+P285+Q285)/20)*1000</f>
        <v>#DIV/0!</v>
      </c>
      <c r="M290" s="82" t="e">
        <f>M289/(SUM(O285+P285+Q285+R285)/20)*1000</f>
        <v>#DIV/0!</v>
      </c>
      <c r="N290" s="83"/>
      <c r="O290" s="82" t="e">
        <f>O289/(SUM(P285+Q285+R285+S285)/20)*1000</f>
        <v>#DIV/0!</v>
      </c>
      <c r="P290" s="82" t="e">
        <f>P289/(SUM(Q285+R285+#REF!+S285)/20)*1000</f>
        <v>#REF!</v>
      </c>
      <c r="Q290" s="82" t="e">
        <f>Q289/(SUM(R285+S285+#REF!+#REF!)/20)*1000</f>
        <v>#REF!</v>
      </c>
      <c r="R290" s="82" t="e">
        <f>R289/(SUM(S285+#REF!+#REF!+#REF!)/20)*1000</f>
        <v>#REF!</v>
      </c>
      <c r="S290" s="82" t="e">
        <f>S289/(SUM(#REF!+#REF!+#REF!+#REF!)/20)*1000</f>
        <v>#REF!</v>
      </c>
      <c r="T290" s="83"/>
      <c r="U290" s="84"/>
      <c r="V290" s="82" t="e">
        <f>V289/(SUM(W285+Y285+#REF!+X285)/20)*1000</f>
        <v>#REF!</v>
      </c>
      <c r="W290" s="82" t="e">
        <f>W289/(SUM(X285+#REF!+AA285+Y285)/20)*1000</f>
        <v>#REF!</v>
      </c>
      <c r="X290" s="82" t="e">
        <f>X289/(SUM(Y285+AB285+AA285+#REF!)/20)*1000</f>
        <v>#REF!</v>
      </c>
      <c r="Y290" s="82" t="e">
        <f>Y289/(SUM(#REF!+AA285+AB285+AC285)/20)*1000</f>
        <v>#REF!</v>
      </c>
      <c r="Z290" s="83"/>
      <c r="AA290" s="82">
        <f>AA289/(SUM(AB285+AC285+AD285+AF285)/20)*1000</f>
        <v>145474545.45454544</v>
      </c>
      <c r="AB290" s="82">
        <f>AB289/(SUM(AC285+AD285+AF285+AG285)/20)*1000</f>
        <v>145474545.45454544</v>
      </c>
      <c r="AC290" s="82" t="e">
        <f>AC289/(SUM(AD285+AF285+AG285+AH285)/20)*1000</f>
        <v>#DIV/0!</v>
      </c>
      <c r="AD290" s="82" t="e">
        <f>AD289/(SUM(AF285+AG285+AH285+AI285)/20)*1000</f>
        <v>#DIV/0!</v>
      </c>
      <c r="AE290" s="83"/>
      <c r="AF290" s="82" t="e">
        <f>AF289/(SUM(AG285+AH285+AI285+AJ285)/20)*1000</f>
        <v>#DIV/0!</v>
      </c>
      <c r="AG290" s="82" t="e">
        <f>AG289/(SUM(AH285+AI285+#REF!+AJ285)/20)*1000</f>
        <v>#REF!</v>
      </c>
      <c r="AH290" s="82" t="e">
        <f>AH289/(SUM(AI285+AJ285+#REF!+#REF!)/20)*1000</f>
        <v>#REF!</v>
      </c>
      <c r="AI290" s="82" t="e">
        <f>AI289/(SUM(AJ285+#REF!+#REF!+#REF!)/20)*1000</f>
        <v>#REF!</v>
      </c>
      <c r="AJ290" s="82" t="e">
        <f>AJ289/(SUM(#REF!+#REF!+#REF!+#REF!)/20)*1000</f>
        <v>#REF!</v>
      </c>
      <c r="AK290" s="83"/>
      <c r="AL290" s="84"/>
      <c r="AN290" s="46">
        <f t="shared" si="177"/>
        <v>0</v>
      </c>
      <c r="AO290" s="46">
        <f t="shared" si="178"/>
        <v>0</v>
      </c>
    </row>
    <row r="291" spans="1:41" s="45" customFormat="1" ht="16" thickBot="1" x14ac:dyDescent="0.35">
      <c r="A291" s="156" t="s">
        <v>110</v>
      </c>
      <c r="B291" s="1" t="s">
        <v>5</v>
      </c>
      <c r="C291" s="77"/>
      <c r="D291" s="77"/>
      <c r="E291" s="78"/>
      <c r="F291" s="78"/>
      <c r="G291" s="79">
        <v>37600</v>
      </c>
      <c r="H291" s="78">
        <v>142400</v>
      </c>
      <c r="I291" s="77">
        <f>SUM(E291:H291)</f>
        <v>180000</v>
      </c>
      <c r="J291" s="78">
        <v>27095</v>
      </c>
      <c r="K291" s="79">
        <v>-70125</v>
      </c>
      <c r="L291" s="78">
        <v>9112</v>
      </c>
      <c r="M291" s="79">
        <v>3512</v>
      </c>
      <c r="N291" s="77">
        <f>SUM(J291:M291)</f>
        <v>-30406</v>
      </c>
      <c r="O291" s="79">
        <v>6492</v>
      </c>
      <c r="P291" s="78">
        <v>7945</v>
      </c>
      <c r="Q291" s="78">
        <v>6608</v>
      </c>
      <c r="R291" s="78">
        <v>5504</v>
      </c>
      <c r="S291" s="78">
        <v>6216</v>
      </c>
      <c r="T291" s="77">
        <f>SUM(O291:S291)</f>
        <v>32765</v>
      </c>
      <c r="U291" s="80">
        <f>T291+N291+I291+D295</f>
        <v>307072</v>
      </c>
      <c r="V291" s="78">
        <v>4992</v>
      </c>
      <c r="W291" s="78">
        <v>5008</v>
      </c>
      <c r="X291" s="79">
        <v>6424</v>
      </c>
      <c r="Y291" s="78">
        <v>1028</v>
      </c>
      <c r="Z291" s="77">
        <f>SUM(V291:Y291)</f>
        <v>17452</v>
      </c>
      <c r="AA291" s="78">
        <v>2088</v>
      </c>
      <c r="AB291" s="79">
        <v>2088</v>
      </c>
      <c r="AC291" s="78">
        <v>2680</v>
      </c>
      <c r="AD291" s="79">
        <v>72</v>
      </c>
      <c r="AE291" s="77">
        <f>SUM(AA291:AD291)</f>
        <v>6928</v>
      </c>
      <c r="AF291" s="79">
        <v>96</v>
      </c>
      <c r="AG291" s="78">
        <v>96</v>
      </c>
      <c r="AH291" s="78">
        <v>96</v>
      </c>
      <c r="AI291" s="78">
        <v>68</v>
      </c>
      <c r="AJ291" s="78">
        <v>0</v>
      </c>
      <c r="AK291" s="77">
        <f>SUM(AF291:AJ291)</f>
        <v>356</v>
      </c>
      <c r="AL291" s="80">
        <f>AK291+AE291+Z291</f>
        <v>24736</v>
      </c>
      <c r="AM291" s="45">
        <v>64</v>
      </c>
      <c r="AN291" s="46">
        <f t="shared" si="177"/>
        <v>19652608</v>
      </c>
      <c r="AO291" s="46">
        <f t="shared" si="178"/>
        <v>1583104</v>
      </c>
    </row>
    <row r="292" spans="1:41" s="45" customFormat="1" ht="16" thickBot="1" x14ac:dyDescent="0.35">
      <c r="A292" s="156"/>
      <c r="B292" s="1" t="s">
        <v>6</v>
      </c>
      <c r="C292" s="77"/>
      <c r="D292" s="77"/>
      <c r="E292" s="78"/>
      <c r="F292" s="79"/>
      <c r="G292" s="79">
        <v>37600</v>
      </c>
      <c r="H292" s="78">
        <v>142400</v>
      </c>
      <c r="I292" s="77"/>
      <c r="J292" s="79">
        <v>27095</v>
      </c>
      <c r="K292" s="79">
        <v>32000</v>
      </c>
      <c r="L292" s="78">
        <v>55000</v>
      </c>
      <c r="M292" s="79">
        <v>0</v>
      </c>
      <c r="N292" s="77"/>
      <c r="O292" s="79">
        <v>140000</v>
      </c>
      <c r="P292" s="79">
        <v>0</v>
      </c>
      <c r="Q292" s="79">
        <v>0</v>
      </c>
      <c r="R292" s="79">
        <v>50000</v>
      </c>
      <c r="S292" s="79">
        <v>0</v>
      </c>
      <c r="T292" s="77"/>
      <c r="U292" s="80"/>
      <c r="V292" s="78">
        <v>0</v>
      </c>
      <c r="W292" s="79">
        <v>0</v>
      </c>
      <c r="X292" s="79">
        <v>0</v>
      </c>
      <c r="Y292" s="78">
        <v>0</v>
      </c>
      <c r="Z292" s="77"/>
      <c r="AA292" s="79">
        <v>0</v>
      </c>
      <c r="AB292" s="79">
        <v>0</v>
      </c>
      <c r="AC292" s="78">
        <v>0</v>
      </c>
      <c r="AD292" s="79">
        <v>0</v>
      </c>
      <c r="AE292" s="77"/>
      <c r="AF292" s="79">
        <v>0</v>
      </c>
      <c r="AG292" s="79">
        <v>0</v>
      </c>
      <c r="AH292" s="79">
        <v>0</v>
      </c>
      <c r="AI292" s="79">
        <v>0</v>
      </c>
      <c r="AJ292" s="79">
        <v>0</v>
      </c>
      <c r="AK292" s="77"/>
      <c r="AL292" s="80"/>
      <c r="AN292" s="46">
        <f t="shared" si="177"/>
        <v>0</v>
      </c>
      <c r="AO292" s="46">
        <f t="shared" si="178"/>
        <v>0</v>
      </c>
    </row>
    <row r="293" spans="1:41" s="45" customFormat="1" ht="16" thickBot="1" x14ac:dyDescent="0.35">
      <c r="A293" s="156"/>
      <c r="B293" s="1" t="s">
        <v>10</v>
      </c>
      <c r="C293" s="77">
        <v>38000</v>
      </c>
      <c r="D293" s="77"/>
      <c r="E293" s="77"/>
      <c r="F293" s="79"/>
      <c r="G293" s="77"/>
      <c r="H293" s="77"/>
      <c r="I293" s="77"/>
      <c r="J293" s="77"/>
      <c r="K293" s="77">
        <v>38000</v>
      </c>
      <c r="L293" s="77"/>
      <c r="M293" s="77"/>
      <c r="N293" s="77"/>
      <c r="O293" s="77"/>
      <c r="P293" s="79"/>
      <c r="Q293" s="77"/>
      <c r="R293" s="77"/>
      <c r="S293" s="77"/>
      <c r="T293" s="77"/>
      <c r="U293" s="80"/>
      <c r="V293" s="77"/>
      <c r="W293" s="79"/>
      <c r="X293" s="77"/>
      <c r="Y293" s="77"/>
      <c r="Z293" s="77"/>
      <c r="AA293" s="77"/>
      <c r="AB293" s="77"/>
      <c r="AC293" s="77"/>
      <c r="AD293" s="77"/>
      <c r="AE293" s="77"/>
      <c r="AF293" s="77"/>
      <c r="AG293" s="79"/>
      <c r="AH293" s="77"/>
      <c r="AI293" s="77"/>
      <c r="AJ293" s="77"/>
      <c r="AK293" s="77"/>
      <c r="AL293" s="80"/>
      <c r="AN293" s="46">
        <f t="shared" si="177"/>
        <v>0</v>
      </c>
      <c r="AO293" s="46">
        <f t="shared" si="178"/>
        <v>0</v>
      </c>
    </row>
    <row r="294" spans="1:41" s="45" customFormat="1" ht="16" thickBot="1" x14ac:dyDescent="0.35">
      <c r="A294" s="156"/>
      <c r="B294" s="1" t="s">
        <v>7</v>
      </c>
      <c r="C294" s="77"/>
      <c r="D294" s="77"/>
      <c r="E294" s="79">
        <f>E293+E292</f>
        <v>0</v>
      </c>
      <c r="F294" s="79">
        <f>F293+F292</f>
        <v>0</v>
      </c>
      <c r="G294" s="79">
        <f t="shared" ref="G294" si="199">G293+G292</f>
        <v>37600</v>
      </c>
      <c r="H294" s="79">
        <f>H293+H292</f>
        <v>142400</v>
      </c>
      <c r="I294" s="77">
        <f>SUM(E294:H294)</f>
        <v>180000</v>
      </c>
      <c r="J294" s="79">
        <f>J293+J292</f>
        <v>27095</v>
      </c>
      <c r="K294" s="79">
        <f>K293+K292</f>
        <v>70000</v>
      </c>
      <c r="L294" s="79">
        <f>L293+L292</f>
        <v>55000</v>
      </c>
      <c r="M294" s="79">
        <f>M293+M292</f>
        <v>0</v>
      </c>
      <c r="N294" s="77">
        <f>SUM(J294:M294)</f>
        <v>152095</v>
      </c>
      <c r="O294" s="79">
        <f>O293+O292</f>
        <v>140000</v>
      </c>
      <c r="P294" s="79">
        <f>P293+P292</f>
        <v>0</v>
      </c>
      <c r="Q294" s="79">
        <f>Q293+Q292</f>
        <v>0</v>
      </c>
      <c r="R294" s="79">
        <f>R293+R292</f>
        <v>50000</v>
      </c>
      <c r="S294" s="79">
        <f>S293+S292</f>
        <v>0</v>
      </c>
      <c r="T294" s="77">
        <f>SUM(O294:S294)</f>
        <v>190000</v>
      </c>
      <c r="U294" s="80">
        <f>T294+N294+I294+D295</f>
        <v>646808</v>
      </c>
      <c r="V294" s="79">
        <f>V293+V292</f>
        <v>0</v>
      </c>
      <c r="W294" s="79">
        <f>W293+W292</f>
        <v>0</v>
      </c>
      <c r="X294" s="79">
        <f t="shared" ref="X294" si="200">X293+X292</f>
        <v>0</v>
      </c>
      <c r="Y294" s="79">
        <f>Y293+Y292</f>
        <v>0</v>
      </c>
      <c r="Z294" s="77">
        <f>SUM(V294:Y294)</f>
        <v>0</v>
      </c>
      <c r="AA294" s="79">
        <f>AA293+AA292</f>
        <v>0</v>
      </c>
      <c r="AB294" s="79">
        <f>AB293+AB292</f>
        <v>0</v>
      </c>
      <c r="AC294" s="79">
        <f>AC293+AC292</f>
        <v>0</v>
      </c>
      <c r="AD294" s="79">
        <f>AD293+AD292</f>
        <v>0</v>
      </c>
      <c r="AE294" s="77">
        <f>SUM(AA294:AD294)</f>
        <v>0</v>
      </c>
      <c r="AF294" s="79">
        <f>AF293+AF292</f>
        <v>0</v>
      </c>
      <c r="AG294" s="79">
        <f>AG293+AG292</f>
        <v>0</v>
      </c>
      <c r="AH294" s="79">
        <f>AH293+AH292</f>
        <v>0</v>
      </c>
      <c r="AI294" s="79">
        <f>AI293+AI292</f>
        <v>0</v>
      </c>
      <c r="AJ294" s="79">
        <f>AJ293+AJ292</f>
        <v>0</v>
      </c>
      <c r="AK294" s="77">
        <f>SUM(AF294:AJ294)</f>
        <v>0</v>
      </c>
      <c r="AL294" s="80">
        <f>AK294+AE294+Z294</f>
        <v>0</v>
      </c>
      <c r="AN294" s="46">
        <f t="shared" si="177"/>
        <v>0</v>
      </c>
      <c r="AO294" s="46">
        <f t="shared" si="178"/>
        <v>0</v>
      </c>
    </row>
    <row r="295" spans="1:41" s="45" customFormat="1" ht="16" thickBot="1" x14ac:dyDescent="0.35">
      <c r="A295" s="156"/>
      <c r="B295" s="1" t="s">
        <v>8</v>
      </c>
      <c r="C295" s="81">
        <v>113431</v>
      </c>
      <c r="D295" s="120">
        <v>124713</v>
      </c>
      <c r="E295" s="79">
        <f>E294-E291</f>
        <v>0</v>
      </c>
      <c r="F295" s="79">
        <f>E295+F294-F291</f>
        <v>0</v>
      </c>
      <c r="G295" s="79">
        <f>F295+G294-G291</f>
        <v>0</v>
      </c>
      <c r="H295" s="79">
        <f>F295+H294-H291</f>
        <v>0</v>
      </c>
      <c r="I295" s="77">
        <f>I294-I291</f>
        <v>0</v>
      </c>
      <c r="J295" s="79">
        <f>I295+J294-J291</f>
        <v>0</v>
      </c>
      <c r="K295" s="79">
        <f>J295+K294-K291</f>
        <v>140125</v>
      </c>
      <c r="L295" s="79">
        <f>K295+L294-L291</f>
        <v>186013</v>
      </c>
      <c r="M295" s="79">
        <f>L295+M294-M291</f>
        <v>182501</v>
      </c>
      <c r="N295" s="77">
        <f>I295+N294-N291</f>
        <v>182501</v>
      </c>
      <c r="O295" s="79">
        <f>N295+O294-O291</f>
        <v>316009</v>
      </c>
      <c r="P295" s="79">
        <f>O295+P294-P291</f>
        <v>308064</v>
      </c>
      <c r="Q295" s="79">
        <f>P295+Q294-Q291</f>
        <v>301456</v>
      </c>
      <c r="R295" s="79">
        <f t="shared" ref="R295:S295" si="201">Q295+R294-R291</f>
        <v>345952</v>
      </c>
      <c r="S295" s="79">
        <f t="shared" si="201"/>
        <v>339736</v>
      </c>
      <c r="T295" s="77">
        <f>N295+T294-T291</f>
        <v>339736</v>
      </c>
      <c r="U295" s="80">
        <f>U294-U291</f>
        <v>339736</v>
      </c>
      <c r="V295" s="79">
        <f>U295+V294-V291</f>
        <v>334744</v>
      </c>
      <c r="W295" s="79">
        <f>V295+W294-W291</f>
        <v>329736</v>
      </c>
      <c r="X295" s="79">
        <f>W295+X294-X291</f>
        <v>323312</v>
      </c>
      <c r="Y295" s="79">
        <f>W295+Y294-Y291</f>
        <v>328708</v>
      </c>
      <c r="Z295" s="77">
        <f>T295+Z294-Z291</f>
        <v>322284</v>
      </c>
      <c r="AA295" s="79">
        <f>Z295+AA294-AA291</f>
        <v>320196</v>
      </c>
      <c r="AB295" s="79">
        <f>AA295+AB294-AB291</f>
        <v>318108</v>
      </c>
      <c r="AC295" s="79">
        <f>AB295+AC294-AC291</f>
        <v>315428</v>
      </c>
      <c r="AD295" s="79">
        <f>AC295+AD294-AD291</f>
        <v>315356</v>
      </c>
      <c r="AE295" s="77">
        <f>Z295+AE294-AE291</f>
        <v>315356</v>
      </c>
      <c r="AF295" s="79">
        <f>AE295+AF294-AF291</f>
        <v>315260</v>
      </c>
      <c r="AG295" s="79">
        <f>AF295+AG294-AG291</f>
        <v>315164</v>
      </c>
      <c r="AH295" s="79">
        <f>AG295+AH294-AH291</f>
        <v>315068</v>
      </c>
      <c r="AI295" s="79">
        <f t="shared" ref="AI295:AJ295" si="202">AH295+AI294-AI291</f>
        <v>315000</v>
      </c>
      <c r="AJ295" s="79">
        <f t="shared" si="202"/>
        <v>315000</v>
      </c>
      <c r="AK295" s="77">
        <f>AE295+AK294-AK291</f>
        <v>315000</v>
      </c>
      <c r="AL295" s="80">
        <f>T295+AL294-AL291</f>
        <v>315000</v>
      </c>
      <c r="AN295" s="46">
        <f t="shared" si="177"/>
        <v>0</v>
      </c>
      <c r="AO295" s="46">
        <f t="shared" si="178"/>
        <v>0</v>
      </c>
    </row>
    <row r="296" spans="1:41" s="3" customFormat="1" ht="16" thickBot="1" x14ac:dyDescent="0.35">
      <c r="A296" s="67"/>
      <c r="B296" s="1" t="s">
        <v>9</v>
      </c>
      <c r="C296" s="77"/>
      <c r="D296" s="77"/>
      <c r="E296" s="82" t="e">
        <f>E295/(SUM(F291+H291+#REF!+G291)/20)*1000</f>
        <v>#REF!</v>
      </c>
      <c r="F296" s="82" t="e">
        <f>F295/(SUM(G291+#REF!+J291+H291)/20)*1000</f>
        <v>#REF!</v>
      </c>
      <c r="G296" s="82" t="e">
        <f>G295/(SUM(H291+K291+J291+#REF!)/20)*1000</f>
        <v>#REF!</v>
      </c>
      <c r="H296" s="82" t="e">
        <f>H295/(SUM(#REF!+J291+K291+L291)/20)*1000</f>
        <v>#REF!</v>
      </c>
      <c r="I296" s="83"/>
      <c r="J296" s="82">
        <f>J295/(SUM(K291+L291+M291+O291)/20)*1000</f>
        <v>0</v>
      </c>
      <c r="K296" s="82">
        <f>K295/(SUM(L291+M291+O291+P291)/20)*1000</f>
        <v>103562.32216104357</v>
      </c>
      <c r="L296" s="82">
        <f>L295/(SUM(M291+O291+P291+Q291)/20)*1000</f>
        <v>151494.88944089261</v>
      </c>
      <c r="M296" s="82">
        <f>M295/(SUM(O291+P291+Q291+R291)/20)*1000</f>
        <v>137482.39105051037</v>
      </c>
      <c r="N296" s="83"/>
      <c r="O296" s="82">
        <f>O295/(SUM(P291+Q291+R291+S291)/20)*1000</f>
        <v>240557.98728732919</v>
      </c>
      <c r="P296" s="82" t="e">
        <f>P295/(SUM(Q291+R291+#REF!+S291)/20)*1000</f>
        <v>#REF!</v>
      </c>
      <c r="Q296" s="82" t="e">
        <f>Q295/(SUM(R291+S291+#REF!+#REF!)/20)*1000</f>
        <v>#REF!</v>
      </c>
      <c r="R296" s="82" t="e">
        <f>R295/(SUM(S291+#REF!+#REF!+#REF!)/20)*1000</f>
        <v>#REF!</v>
      </c>
      <c r="S296" s="82" t="e">
        <f>S295/(SUM(#REF!+#REF!+#REF!+#REF!)/20)*1000</f>
        <v>#REF!</v>
      </c>
      <c r="T296" s="83"/>
      <c r="U296" s="84"/>
      <c r="V296" s="82" t="e">
        <f>V295/(SUM(W291+Y291+#REF!+X291)/20)*1000</f>
        <v>#REF!</v>
      </c>
      <c r="W296" s="82" t="e">
        <f>W295/(SUM(X291+#REF!+AA291+Y291)/20)*1000</f>
        <v>#REF!</v>
      </c>
      <c r="X296" s="82" t="e">
        <f>X295/(SUM(Y291+AB291+AA291+#REF!)/20)*1000</f>
        <v>#REF!</v>
      </c>
      <c r="Y296" s="82" t="e">
        <f>Y295/(SUM(#REF!+AA291+AB291+AC291)/20)*1000</f>
        <v>#REF!</v>
      </c>
      <c r="Z296" s="83"/>
      <c r="AA296" s="82">
        <f>AA295/(SUM(AB291+AC291+AD291+AF291)/20)*1000</f>
        <v>1297390.5996758507</v>
      </c>
      <c r="AB296" s="82">
        <f>AB295/(SUM(AC291+AD291+AF291+AG291)/20)*1000</f>
        <v>2161059.7826086958</v>
      </c>
      <c r="AC296" s="82">
        <f>AC295/(SUM(AD291+AF291+AG291+AH291)/20)*1000</f>
        <v>17523777.777777776</v>
      </c>
      <c r="AD296" s="82">
        <f>AD295/(SUM(AF291+AG291+AH291+AI291)/20)*1000</f>
        <v>17716629.213483147</v>
      </c>
      <c r="AE296" s="83"/>
      <c r="AF296" s="82">
        <f>AF295/(SUM(AG291+AH291+AI291+AJ291)/20)*1000</f>
        <v>24250769.230769232</v>
      </c>
      <c r="AG296" s="82" t="e">
        <f>AG295/(SUM(AH291+AI291+#REF!+AJ291)/20)*1000</f>
        <v>#REF!</v>
      </c>
      <c r="AH296" s="82" t="e">
        <f>AH295/(SUM(AI291+AJ291+#REF!+#REF!)/20)*1000</f>
        <v>#REF!</v>
      </c>
      <c r="AI296" s="82" t="e">
        <f>AI295/(SUM(AJ291+#REF!+#REF!+#REF!)/20)*1000</f>
        <v>#REF!</v>
      </c>
      <c r="AJ296" s="82" t="e">
        <f>AJ295/(SUM(#REF!+#REF!+#REF!+#REF!)/20)*1000</f>
        <v>#REF!</v>
      </c>
      <c r="AK296" s="83"/>
      <c r="AL296" s="84"/>
      <c r="AN296" s="46">
        <f t="shared" si="177"/>
        <v>0</v>
      </c>
      <c r="AO296" s="46">
        <f t="shared" si="178"/>
        <v>0</v>
      </c>
    </row>
    <row r="297" spans="1:41" s="23" customFormat="1" ht="16" thickBot="1" x14ac:dyDescent="0.35">
      <c r="A297" s="158" t="s">
        <v>49</v>
      </c>
      <c r="B297" s="2" t="s">
        <v>5</v>
      </c>
      <c r="C297" s="65"/>
      <c r="D297" s="65"/>
      <c r="E297" s="65">
        <f>E3+E9+E15+E21+E33+E45+E51+E63+E69+E75+E111+E117+E123+E129+E135+E147+E159+E165+E171+E177+E183+E189+E195+E201+E207+E231+E237+E243+E291+E255+E249+E81+E87+E93+E153+E99+E105+E225+E219+E57+E39+E285+E279+E273+E267+E261+E213+E141+E27</f>
        <v>0</v>
      </c>
      <c r="F297" s="65">
        <f t="shared" ref="F297:H297" si="203">F3+F9+F15+F21+F33+F45+F51+F63+F69+F75+F111+F117+F123+F129+F135+F147+F159+F165+F171+F177+F183+F189+F195+F201+F207+F231+F237+F243+F291+F255+F249+F81+F87+F93+F153+F99+F105+F225+F219+F57+F39+F285+F279+F273+F267+F261+F213+F141+F27</f>
        <v>1442358</v>
      </c>
      <c r="G297" s="65">
        <f t="shared" si="203"/>
        <v>1544508</v>
      </c>
      <c r="H297" s="65">
        <f t="shared" si="203"/>
        <v>855324</v>
      </c>
      <c r="I297" s="65">
        <f>SUM(E297:H297)</f>
        <v>3842190</v>
      </c>
      <c r="J297" s="65">
        <f t="shared" ref="J297:M297" si="204">J3+J9+J15+J21+J33+J45+J51+J63+J69+J75+J111+J117+J123+J129+J135+J147+J159+J165+J171+J177+J183+J189+J195+J201+J207+J231+J237+J243+J291+J255+J249+J81+J87+J93+J153+J99+J105+J225+J219+J57+J39+J285+J279+J273+J267+J261+J213+J141+J27</f>
        <v>575020</v>
      </c>
      <c r="K297" s="65">
        <f t="shared" si="204"/>
        <v>1131570</v>
      </c>
      <c r="L297" s="65">
        <f t="shared" si="204"/>
        <v>1278561</v>
      </c>
      <c r="M297" s="65">
        <f t="shared" si="204"/>
        <v>779399</v>
      </c>
      <c r="N297" s="65">
        <f>SUM(J297:M297)</f>
        <v>3764550</v>
      </c>
      <c r="O297" s="65">
        <f t="shared" ref="O297:S297" si="205">O3+O9+O15+O21+O33+O45+O51+O63+O69+O75+O111+O117+O123+O129+O135+O147+O159+O165+O171+O177+O183+O189+O195+O201+O207+O231+O237+O243+O291+O255+O249+O81+O87+O93+O153+O99+O105+O225+O219+O57+O39+O285+O279+O273+O267+O261+O213+O141+O27</f>
        <v>1174627</v>
      </c>
      <c r="P297" s="65">
        <f t="shared" si="205"/>
        <v>1114931</v>
      </c>
      <c r="Q297" s="65">
        <f t="shared" si="205"/>
        <v>1240247</v>
      </c>
      <c r="R297" s="65">
        <f t="shared" si="205"/>
        <v>1140290</v>
      </c>
      <c r="S297" s="65">
        <f t="shared" si="205"/>
        <v>743814</v>
      </c>
      <c r="T297" s="65">
        <f>SUM(O297:S297)</f>
        <v>5413909</v>
      </c>
      <c r="U297" s="65">
        <f>T297+N297+I297+D301</f>
        <v>16609196</v>
      </c>
      <c r="V297" s="65">
        <f>V3+V9+V15+V21+V33+V45+V51+V63+V69+V75+V111+V117+V123+V129+V135+V147+V159+V165+V171+V177+V183+V189+V195+V201+V207+V231+V237+V243+V291+V255+V249+V81+V87+V93+V153+V99+V105+V225+V219+V57+V39+V285+V279+V273+V267+V261+V213+V141+V27</f>
        <v>629834</v>
      </c>
      <c r="W297" s="65">
        <f t="shared" ref="W297:Y297" si="206">W3+W9+W15+W21+W33+W45+W51+W63+W69+W75+W111+W117+W123+W129+W135+W147+W159+W165+W171+W177+W183+W189+W195+W201+W207+W231+W237+W243+W291+W255+W249+W81+W87+W93+W153+W99+W105+W225+W219+W57+W39+W285+W279+W273+W267+W261+W213+W141+W27</f>
        <v>571558</v>
      </c>
      <c r="X297" s="65">
        <f t="shared" si="206"/>
        <v>687635</v>
      </c>
      <c r="Y297" s="65">
        <f t="shared" si="206"/>
        <v>312899</v>
      </c>
      <c r="Z297" s="65">
        <f>SUM(V297:Y297)</f>
        <v>2201926</v>
      </c>
      <c r="AA297" s="65">
        <f t="shared" ref="AA297:AD297" si="207">AA3+AA9+AA15+AA21+AA33+AA45+AA51+AA63+AA69+AA75+AA111+AA117+AA123+AA129+AA135+AA147+AA159+AA165+AA171+AA177+AA183+AA189+AA195+AA201+AA207+AA231+AA237+AA243+AA291+AA255+AA249+AA81+AA87+AA93+AA153+AA99+AA105+AA225+AA219+AA57+AA39+AA285+AA279+AA273+AA267+AA261+AA213+AA141+AA27</f>
        <v>364606</v>
      </c>
      <c r="AB297" s="65">
        <f t="shared" si="207"/>
        <v>295006</v>
      </c>
      <c r="AC297" s="65">
        <f t="shared" si="207"/>
        <v>368770</v>
      </c>
      <c r="AD297" s="65">
        <f t="shared" si="207"/>
        <v>77489</v>
      </c>
      <c r="AE297" s="65">
        <f>SUM(AA297:AD297)</f>
        <v>1105871</v>
      </c>
      <c r="AF297" s="65">
        <f t="shared" ref="AF297:AJ297" si="208">AF3+AF9+AF15+AF21+AF33+AF45+AF51+AF63+AF69+AF75+AF111+AF117+AF123+AF129+AF135+AF147+AF159+AF165+AF171+AF177+AF183+AF189+AF195+AF201+AF207+AF231+AF237+AF243+AF291+AF255+AF249+AF81+AF87+AF93+AF153+AF99+AF105+AF225+AF219+AF57+AF39+AF285+AF279+AF273+AF267+AF261+AF213+AF141+AF27</f>
        <v>41954</v>
      </c>
      <c r="AG297" s="65">
        <f t="shared" si="208"/>
        <v>12719</v>
      </c>
      <c r="AH297" s="65">
        <f t="shared" si="208"/>
        <v>12945</v>
      </c>
      <c r="AI297" s="65">
        <f t="shared" si="208"/>
        <v>10582</v>
      </c>
      <c r="AJ297" s="65">
        <f t="shared" si="208"/>
        <v>682</v>
      </c>
      <c r="AK297" s="65">
        <f>SUM(AF297:AJ297)</f>
        <v>78882</v>
      </c>
      <c r="AL297" s="80">
        <f>AK297+AE297+Z297</f>
        <v>3386679</v>
      </c>
      <c r="AN297" s="46">
        <f t="shared" si="177"/>
        <v>0</v>
      </c>
      <c r="AO297" s="46">
        <f t="shared" si="178"/>
        <v>0</v>
      </c>
    </row>
    <row r="298" spans="1:41" s="23" customFormat="1" ht="16" thickBot="1" x14ac:dyDescent="0.35">
      <c r="A298" s="158"/>
      <c r="B298" s="2" t="s">
        <v>6</v>
      </c>
      <c r="C298" s="65"/>
      <c r="D298" s="65"/>
      <c r="E298" s="65">
        <f>E4+E10+E16+E22+E34+E46+E52+E64+E70+E76+E112+E118+E124+E130+E136+E148+E160+E166+E172+E178+E184+E190+E196+E202+E208+E232+E238+E244+E292+E256+E250+E82+E88+E94+E154+E100+E106+E226+E220+E58+E40+E286+E280+E274+E268+E262+E214+E142+E28</f>
        <v>0</v>
      </c>
      <c r="F298" s="65">
        <f t="shared" ref="F298:H298" si="209">F4+F10+F16+F22+F34+F46+F52+F64+F70+F76+F112+F118+F124+F130+F136+F148+F160+F166+F172+F178+F184+F190+F196+F202+F208+F232+F238+F244+F292+F256+F250+F82+F88+F94+F154+F100+F106+F226+F220+F58+F40+F286+F280+F274+F268+F262+F214+F142+F28</f>
        <v>1442358</v>
      </c>
      <c r="G298" s="65">
        <f t="shared" si="209"/>
        <v>1544508</v>
      </c>
      <c r="H298" s="65">
        <f t="shared" si="209"/>
        <v>855324</v>
      </c>
      <c r="I298" s="65">
        <f>SUM(E298:H298)</f>
        <v>3842190</v>
      </c>
      <c r="J298" s="65">
        <f t="shared" ref="J298:M298" si="210">J4+J10+J16+J22+J34+J46+J52+J64+J70+J76+J112+J118+J124+J130+J136+J148+J160+J166+J172+J178+J184+J190+J196+J202+J208+J232+J238+J244+J292+J256+J250+J82+J88+J94+J154+J100+J106+J226+J220+J58+J40+J286+J280+J274+J268+J262+J214+J142+J28</f>
        <v>575020</v>
      </c>
      <c r="K298" s="65">
        <f t="shared" si="210"/>
        <v>635497</v>
      </c>
      <c r="L298" s="65">
        <f t="shared" si="210"/>
        <v>1201847</v>
      </c>
      <c r="M298" s="65">
        <f t="shared" si="210"/>
        <v>2987760</v>
      </c>
      <c r="N298" s="65">
        <f>SUM(J298:M298)</f>
        <v>5400124</v>
      </c>
      <c r="O298" s="65">
        <f t="shared" ref="O298:S298" si="211">O4+O10+O16+O22+O34+O46+O52+O64+O70+O76+O112+O118+O124+O130+O136+O148+O160+O166+O172+O178+O184+O190+O196+O202+O208+O232+O238+O244+O292+O256+O250+O82+O88+O94+O154+O100+O106+O226+O220+O58+O40+O286+O280+O274+O268+O262+O214+O142+O28</f>
        <v>1049000</v>
      </c>
      <c r="P298" s="65">
        <f t="shared" si="211"/>
        <v>208700</v>
      </c>
      <c r="Q298" s="65">
        <f t="shared" si="211"/>
        <v>328700</v>
      </c>
      <c r="R298" s="65">
        <f t="shared" si="211"/>
        <v>3312770</v>
      </c>
      <c r="S298" s="65">
        <f t="shared" si="211"/>
        <v>1167320</v>
      </c>
      <c r="T298" s="65">
        <f>SUM(O298:S298)</f>
        <v>6066490</v>
      </c>
      <c r="U298" s="65"/>
      <c r="V298" s="65">
        <f>V4+V10+V16+V22+V34+V46+V52+V64+V70+V76+V112+V118+V124+V130+V136+V148+V160+V166+V172+V178+V184+V190+V196+V202+V208+V232+V238+V244+V292+V256+V250+V82+V88+V94+V154+V100+V106+V226+V220+V58+V40+V286+V280+V274+V268+V262+V214+V142+V28</f>
        <v>681400</v>
      </c>
      <c r="W298" s="65">
        <f t="shared" ref="W298:Y298" si="212">W4+W10+W16+W22+W34+W46+W52+W64+W70+W76+W112+W118+W124+W130+W136+W148+W160+W166+W172+W178+W184+W190+W196+W202+W208+W232+W238+W244+W292+W256+W250+W82+W88+W94+W154+W100+W106+W226+W220+W58+W40+W286+W280+W274+W268+W262+W214+W142+W28</f>
        <v>5000</v>
      </c>
      <c r="X298" s="65">
        <f t="shared" si="212"/>
        <v>236300</v>
      </c>
      <c r="Y298" s="65">
        <f t="shared" si="212"/>
        <v>0</v>
      </c>
      <c r="Z298" s="65">
        <f>SUM(V298:Y298)</f>
        <v>922700</v>
      </c>
      <c r="AA298" s="65">
        <f t="shared" ref="AA298:AD298" si="213">AA4+AA10+AA16+AA22+AA34+AA46+AA52+AA64+AA70+AA76+AA112+AA118+AA124+AA130+AA136+AA148+AA160+AA166+AA172+AA178+AA184+AA190+AA196+AA202+AA208+AA232+AA238+AA244+AA292+AA256+AA250+AA82+AA88+AA94+AA154+AA100+AA106+AA226+AA220+AA58+AA40+AA286+AA280+AA274+AA268+AA262+AA214+AA142+AA28</f>
        <v>0</v>
      </c>
      <c r="AB298" s="65">
        <f t="shared" si="213"/>
        <v>0</v>
      </c>
      <c r="AC298" s="65">
        <f t="shared" si="213"/>
        <v>0</v>
      </c>
      <c r="AD298" s="65">
        <f t="shared" si="213"/>
        <v>0</v>
      </c>
      <c r="AE298" s="65">
        <f>SUM(AA298:AD298)</f>
        <v>0</v>
      </c>
      <c r="AF298" s="65">
        <f t="shared" ref="AF298:AJ298" si="214">AF4+AF10+AF16+AF22+AF34+AF46+AF52+AF64+AF70+AF76+AF112+AF118+AF124+AF130+AF136+AF148+AF160+AF166+AF172+AF178+AF184+AF190+AF196+AF202+AF208+AF232+AF238+AF244+AF292+AF256+AF250+AF82+AF88+AF94+AF154+AF100+AF106+AF226+AF220+AF58+AF40+AF286+AF280+AF274+AF268+AF262+AF214+AF142+AF28</f>
        <v>0</v>
      </c>
      <c r="AG298" s="65">
        <f t="shared" si="214"/>
        <v>0</v>
      </c>
      <c r="AH298" s="65">
        <f t="shared" si="214"/>
        <v>0</v>
      </c>
      <c r="AI298" s="65">
        <f t="shared" si="214"/>
        <v>0</v>
      </c>
      <c r="AJ298" s="65">
        <f t="shared" si="214"/>
        <v>0</v>
      </c>
      <c r="AK298" s="65">
        <f>SUM(AF298:AJ298)</f>
        <v>0</v>
      </c>
      <c r="AL298" s="80"/>
      <c r="AN298" s="46">
        <f t="shared" si="177"/>
        <v>0</v>
      </c>
      <c r="AO298" s="46">
        <f t="shared" si="178"/>
        <v>0</v>
      </c>
    </row>
    <row r="299" spans="1:41" s="23" customFormat="1" ht="16" thickBot="1" x14ac:dyDescent="0.35">
      <c r="A299" s="158"/>
      <c r="B299" s="2" t="s">
        <v>10</v>
      </c>
      <c r="C299" s="65">
        <f>C5+C11+C17+C23+C35+C47+C53+C65+C71+C77+C113+C119+C125+C131+C137+C149+C161+C167+C173+C179+C185+C191+C197+C203+C209+C233+C239+C245+C293+C257+C251+C83+C89+C95+C155+C101+C107+C227+C221+C59+C41+C287+C281+C275+C269+C263+C215+C143+C29</f>
        <v>1163569</v>
      </c>
      <c r="D299" s="65"/>
      <c r="E299" s="65">
        <f>E5+E11+E17+E23+E35+E47+E53+E65+E71+E77+E113+E119+E125+E131+E137+E149+E161+E167+E173+E179+E185+E191+E197+E203+E209+E233+E239+E245+E293+E257+E251+E83+E89+E95+E155+E101+E107+E227+E221+E59+E41+E287+E281+E275+E269+E263+E215+E143+E29</f>
        <v>0</v>
      </c>
      <c r="F299" s="65">
        <f t="shared" ref="F299:H299" si="215">F5+F11+F17+F23+F35+F47+F53+F65+F71+F77+F113+F119+F125+F131+F137+F149+F161+F167+F173+F179+F185+F191+F197+F203+F209+F233+F239+F245+F293+F257+F251+F83+F89+F95+F155+F101+F107+F227+F221+F59+F41+F287+F281+F275+F269+F263+F215+F143+F29</f>
        <v>0</v>
      </c>
      <c r="G299" s="65">
        <f t="shared" si="215"/>
        <v>0</v>
      </c>
      <c r="H299" s="65">
        <f t="shared" si="215"/>
        <v>0</v>
      </c>
      <c r="I299" s="65"/>
      <c r="J299" s="65">
        <f t="shared" ref="J299:M299" si="216">J5+J11+J17+J23+J35+J47+J53+J65+J71+J77+J113+J119+J125+J131+J137+J149+J161+J167+J173+J179+J185+J191+J197+J203+J209+J233+J239+J245+J293+J257+J251+J83+J89+J95+J155+J101+J107+J227+J221+J59+J41+J287+J281+J275+J269+J263+J215+J143+J29</f>
        <v>0</v>
      </c>
      <c r="K299" s="65">
        <f t="shared" si="216"/>
        <v>1163569</v>
      </c>
      <c r="L299" s="65">
        <f t="shared" si="216"/>
        <v>0</v>
      </c>
      <c r="M299" s="65">
        <f t="shared" si="216"/>
        <v>0</v>
      </c>
      <c r="N299" s="65"/>
      <c r="O299" s="65">
        <f t="shared" ref="O299:S299" si="217">O5+O11+O17+O23+O35+O47+O53+O65+O71+O77+O113+O119+O125+O131+O137+O149+O161+O167+O173+O179+O185+O191+O197+O203+O209+O233+O239+O245+O293+O257+O251+O83+O89+O95+O155+O101+O107+O227+O221+O59+O41+O287+O281+O275+O269+O263+O215+O143+O29</f>
        <v>0</v>
      </c>
      <c r="P299" s="65">
        <f t="shared" si="217"/>
        <v>0</v>
      </c>
      <c r="Q299" s="65">
        <f t="shared" si="217"/>
        <v>0</v>
      </c>
      <c r="R299" s="65">
        <f t="shared" si="217"/>
        <v>0</v>
      </c>
      <c r="S299" s="65">
        <f t="shared" si="217"/>
        <v>0</v>
      </c>
      <c r="T299" s="65"/>
      <c r="U299" s="65"/>
      <c r="V299" s="65">
        <f>V5+V11+V17+V23+V35+V47+V53+V65+V71+V77+V113+V119+V125+V131+V137+V149+V161+V167+V173+V179+V185+V191+V197+V203+V209+V233+V239+V245+V293+V257+V251+V83+V89+V95+V155+V101+V107+V227+V221+V59+V41+V287+V281+V275+V269+V263+V215+V143+V29</f>
        <v>0</v>
      </c>
      <c r="W299" s="65">
        <f t="shared" ref="W299:Y299" si="218">W5+W11+W17+W23+W35+W47+W53+W65+W71+W77+W113+W119+W125+W131+W137+W149+W161+W167+W173+W179+W185+W191+W197+W203+W209+W233+W239+W245+W293+W257+W251+W83+W89+W95+W155+W101+W107+W227+W221+W59+W41+W287+W281+W275+W269+W263+W215+W143+W29</f>
        <v>0</v>
      </c>
      <c r="X299" s="65">
        <f t="shared" si="218"/>
        <v>0</v>
      </c>
      <c r="Y299" s="65">
        <f t="shared" si="218"/>
        <v>385559</v>
      </c>
      <c r="Z299" s="65"/>
      <c r="AA299" s="65">
        <f t="shared" ref="AA299:AD299" si="219">AA5+AA11+AA17+AA23+AA35+AA47+AA53+AA65+AA71+AA77+AA113+AA119+AA125+AA131+AA137+AA149+AA161+AA167+AA173+AA179+AA185+AA191+AA197+AA203+AA209+AA233+AA239+AA245+AA293+AA257+AA251+AA83+AA89+AA95+AA155+AA101+AA107+AA227+AA221+AA59+AA41+AA287+AA281+AA275+AA269+AA263+AA215+AA143+AA29</f>
        <v>0</v>
      </c>
      <c r="AB299" s="65">
        <f t="shared" si="219"/>
        <v>0</v>
      </c>
      <c r="AC299" s="65">
        <f t="shared" si="219"/>
        <v>0</v>
      </c>
      <c r="AD299" s="65">
        <f t="shared" si="219"/>
        <v>0</v>
      </c>
      <c r="AE299" s="65"/>
      <c r="AF299" s="65">
        <f t="shared" ref="AF299:AJ299" si="220">AF5+AF11+AF17+AF23+AF35+AF47+AF53+AF65+AF71+AF77+AF113+AF119+AF125+AF131+AF137+AF149+AF161+AF167+AF173+AF179+AF185+AF191+AF197+AF203+AF209+AF233+AF239+AF245+AF293+AF257+AF251+AF83+AF89+AF95+AF155+AF101+AF107+AF227+AF221+AF59+AF41+AF287+AF281+AF275+AF269+AF263+AF215+AF143+AF29</f>
        <v>0</v>
      </c>
      <c r="AG299" s="65">
        <f t="shared" si="220"/>
        <v>0</v>
      </c>
      <c r="AH299" s="65">
        <f t="shared" si="220"/>
        <v>0</v>
      </c>
      <c r="AI299" s="65">
        <f t="shared" si="220"/>
        <v>0</v>
      </c>
      <c r="AJ299" s="65">
        <f t="shared" si="220"/>
        <v>0</v>
      </c>
      <c r="AK299" s="65"/>
      <c r="AL299" s="80"/>
      <c r="AN299" s="46">
        <f t="shared" si="177"/>
        <v>0</v>
      </c>
      <c r="AO299" s="46">
        <f t="shared" si="178"/>
        <v>0</v>
      </c>
    </row>
    <row r="300" spans="1:41" s="23" customFormat="1" ht="16" thickBot="1" x14ac:dyDescent="0.35">
      <c r="A300" s="158"/>
      <c r="B300" s="2" t="s">
        <v>30</v>
      </c>
      <c r="C300" s="65">
        <f>C6+C12+C18+C24+C36+C48+C54+C66+C72+C78+C114+C120+C126+C132+C138+C150+C162+C168+C174+C180+C186+C192+C198+C204+C210+C234+C240+C246+C294+C258+C252+C84+C90+C96+C156+C102+C108+C228+C222+C60+C42+C288+C282+C276+C270+C264+C216+C144+C30</f>
        <v>0</v>
      </c>
      <c r="D300" s="65"/>
      <c r="E300" s="65">
        <f>E299+E298</f>
        <v>0</v>
      </c>
      <c r="F300" s="65">
        <f>F299+F298</f>
        <v>1442358</v>
      </c>
      <c r="G300" s="65">
        <f>G299+G298</f>
        <v>1544508</v>
      </c>
      <c r="H300" s="65">
        <f>H299+H298</f>
        <v>855324</v>
      </c>
      <c r="I300" s="65">
        <f>SUM(E300:H300)</f>
        <v>3842190</v>
      </c>
      <c r="J300" s="65">
        <f>J299+J298</f>
        <v>575020</v>
      </c>
      <c r="K300" s="65">
        <f>K299+K298</f>
        <v>1799066</v>
      </c>
      <c r="L300" s="65">
        <f>L299+L298</f>
        <v>1201847</v>
      </c>
      <c r="M300" s="65">
        <f>M299+M298</f>
        <v>2987760</v>
      </c>
      <c r="N300" s="65">
        <f>SUM(J300:M300)</f>
        <v>6563693</v>
      </c>
      <c r="O300" s="65">
        <f>O299+O298</f>
        <v>1049000</v>
      </c>
      <c r="P300" s="65">
        <f>P299+P298</f>
        <v>208700</v>
      </c>
      <c r="Q300" s="65">
        <f>Q299+Q298</f>
        <v>328700</v>
      </c>
      <c r="R300" s="65">
        <f>R299+R298</f>
        <v>3312770</v>
      </c>
      <c r="S300" s="65">
        <f>S299+S298</f>
        <v>1167320</v>
      </c>
      <c r="T300" s="65">
        <f>SUM(O300:S300)</f>
        <v>6066490</v>
      </c>
      <c r="U300" s="65">
        <f>T300+N300+I300+D301</f>
        <v>20060920</v>
      </c>
      <c r="V300" s="65">
        <f>V299+V298</f>
        <v>681400</v>
      </c>
      <c r="W300" s="65">
        <f>W299+W298</f>
        <v>5000</v>
      </c>
      <c r="X300" s="65">
        <f>X299+X298</f>
        <v>236300</v>
      </c>
      <c r="Y300" s="65">
        <f>Y299+Y298</f>
        <v>385559</v>
      </c>
      <c r="Z300" s="65">
        <f>SUM(V300:Y300)</f>
        <v>1308259</v>
      </c>
      <c r="AA300" s="65">
        <f>AA299+AA298</f>
        <v>0</v>
      </c>
      <c r="AB300" s="65">
        <f>AB299+AB298</f>
        <v>0</v>
      </c>
      <c r="AC300" s="65">
        <f>AC299+AC298</f>
        <v>0</v>
      </c>
      <c r="AD300" s="65">
        <f>AD299+AD298</f>
        <v>0</v>
      </c>
      <c r="AE300" s="65">
        <f>SUM(AA300:AD300)</f>
        <v>0</v>
      </c>
      <c r="AF300" s="65">
        <f>AF299+AF298</f>
        <v>0</v>
      </c>
      <c r="AG300" s="65">
        <f>AG299+AG298</f>
        <v>0</v>
      </c>
      <c r="AH300" s="65">
        <f>AH299+AH298</f>
        <v>0</v>
      </c>
      <c r="AI300" s="65">
        <f>AI299+AI298</f>
        <v>0</v>
      </c>
      <c r="AJ300" s="65">
        <f>AJ299+AJ298</f>
        <v>0</v>
      </c>
      <c r="AK300" s="65">
        <f>SUM(AF300:AJ300)</f>
        <v>0</v>
      </c>
      <c r="AL300" s="80">
        <f>AK300+AE300+Z300</f>
        <v>1308259</v>
      </c>
      <c r="AN300" s="46">
        <f t="shared" si="177"/>
        <v>0</v>
      </c>
      <c r="AO300" s="46">
        <f t="shared" si="178"/>
        <v>0</v>
      </c>
    </row>
    <row r="301" spans="1:41" s="23" customFormat="1" ht="16" thickBot="1" x14ac:dyDescent="0.35">
      <c r="A301" s="158"/>
      <c r="B301" s="2" t="s">
        <v>8</v>
      </c>
      <c r="C301" s="65">
        <f>C7+C13+C19+C25+C37+C49+C55+C67+C73+C79+C115+C121+C127+C133+C139+C151+C163+C169+C175+C181+C187+C193+C199+C205+C211+C235+C241+C247+C295+C259+C253+C85+C91+C97+C157+C103+C109+C229+C223+C61+C43+C289+C283+C277+C271+C265+C217+C145+C31</f>
        <v>3594640</v>
      </c>
      <c r="D301" s="65">
        <f>D7+D13+D19+D25+D37+D49+D55+D67+D73+D79+D115+D121+D127+D133+D139+D151+D163+D169+D175+D181+D187+D193+D199+D205+D211+D235+D241+D247+D295+D259+D253+D85+D91+D97+D157+D103+D109+D229+D223+D61+D43+D289+D283+D277+D271+D265+D217+D145+D31</f>
        <v>3588547</v>
      </c>
      <c r="E301" s="65">
        <f>E300-E297</f>
        <v>0</v>
      </c>
      <c r="F301" s="65">
        <f>E301+F300-F297</f>
        <v>0</v>
      </c>
      <c r="G301" s="65">
        <f>F301+G300-G297</f>
        <v>0</v>
      </c>
      <c r="H301" s="65">
        <f>G301+H300-H297</f>
        <v>0</v>
      </c>
      <c r="I301" s="65">
        <f>I300-I297</f>
        <v>0</v>
      </c>
      <c r="J301" s="65">
        <f>I301+J300-J297</f>
        <v>0</v>
      </c>
      <c r="K301" s="65">
        <f>J301+K300-K297</f>
        <v>667496</v>
      </c>
      <c r="L301" s="65">
        <f>K301+L300-L297</f>
        <v>590782</v>
      </c>
      <c r="M301" s="65">
        <f>L301+M300-M297</f>
        <v>2799143</v>
      </c>
      <c r="N301" s="65">
        <f>I301+N300-N297</f>
        <v>2799143</v>
      </c>
      <c r="O301" s="65">
        <f>N301+O300-O297</f>
        <v>2673516</v>
      </c>
      <c r="P301" s="64">
        <f>O301+P300-P297</f>
        <v>1767285</v>
      </c>
      <c r="Q301" s="64">
        <f>P301+Q300-Q297</f>
        <v>855738</v>
      </c>
      <c r="R301" s="64">
        <f>Q301+R300-R297</f>
        <v>3028218</v>
      </c>
      <c r="S301" s="64">
        <f>R301+S300-S297</f>
        <v>3451724</v>
      </c>
      <c r="T301" s="65">
        <f>N301+T300-T297</f>
        <v>3451724</v>
      </c>
      <c r="U301" s="65">
        <f>U300-U297</f>
        <v>3451724</v>
      </c>
      <c r="V301" s="79">
        <f>U301+V300-V297</f>
        <v>3503290</v>
      </c>
      <c r="W301" s="79">
        <f>V301+W300-W297</f>
        <v>2936732</v>
      </c>
      <c r="X301" s="79">
        <f>W301+X300-X297</f>
        <v>2485397</v>
      </c>
      <c r="Y301" s="79">
        <f>W301+Y300-Y297</f>
        <v>3009392</v>
      </c>
      <c r="Z301" s="77">
        <f>T301+Z300-Z297</f>
        <v>2558057</v>
      </c>
      <c r="AA301" s="79">
        <f>Z301+AA300-AA297</f>
        <v>2193451</v>
      </c>
      <c r="AB301" s="79">
        <f>AA301+AB300-AB297</f>
        <v>1898445</v>
      </c>
      <c r="AC301" s="79">
        <f>AB301+AC300-AC297</f>
        <v>1529675</v>
      </c>
      <c r="AD301" s="79">
        <f>AC301+AD300-AD297</f>
        <v>1452186</v>
      </c>
      <c r="AE301" s="77">
        <f>Z301+AE300-AE297</f>
        <v>1452186</v>
      </c>
      <c r="AF301" s="79">
        <f>AE301+AF300-AF297</f>
        <v>1410232</v>
      </c>
      <c r="AG301" s="79">
        <f>AF301+AG300-AG297</f>
        <v>1397513</v>
      </c>
      <c r="AH301" s="79">
        <f>AG301+AH300-AH297</f>
        <v>1384568</v>
      </c>
      <c r="AI301" s="79">
        <f t="shared" ref="AI301" si="221">AH301+AI300-AI297</f>
        <v>1373986</v>
      </c>
      <c r="AJ301" s="79">
        <f t="shared" ref="AJ301" si="222">AI301+AJ300-AJ297</f>
        <v>1373304</v>
      </c>
      <c r="AK301" s="77">
        <f>AE301+AK300-AK297</f>
        <v>1373304</v>
      </c>
      <c r="AL301" s="80">
        <f>T301+AL300-AL297</f>
        <v>1373304</v>
      </c>
      <c r="AN301" s="46">
        <f t="shared" si="177"/>
        <v>0</v>
      </c>
      <c r="AO301" s="46">
        <f t="shared" si="178"/>
        <v>0</v>
      </c>
    </row>
    <row r="302" spans="1:41" s="34" customFormat="1" ht="16" thickBot="1" x14ac:dyDescent="0.35">
      <c r="A302" s="157" t="s">
        <v>31</v>
      </c>
      <c r="B302" s="71" t="s">
        <v>5</v>
      </c>
      <c r="C302" s="72"/>
      <c r="D302" s="72"/>
      <c r="E302" s="72">
        <f>E3*16+E9*32+E15*16+E21*16+E33*32+E45*32+E51*64+E63*64+E69*32+E75*64+E111*8+E117*8+E123*8+E129*32+E135*16+E147*32+E159*32+E165*64+E171*64+E177*64+E183*128+E189*128+E195*128+E201*256+E207*256+E231*72+E237*72+E243*144+E249*144+E255*288+E291*64+E81*16+E87*32+E93*64+E153*32+E99*64+E105*128+E213*64+E219*128+E225*256+E57*64+E39*32+E27*16+E141*16+E285*32+E279*256+E273*288+E267*144+E261*288</f>
        <v>0</v>
      </c>
      <c r="F302" s="72">
        <f t="shared" ref="F302:H302" si="223">F3*16+F9*32+F15*16+F21*16+F33*32+F45*32+F51*64+F63*64+F69*32+F75*64+F111*8+F117*8+F123*8+F129*32+F135*16+F147*32+F159*32+F165*64+F171*64+F177*64+F183*128+F189*128+F195*128+F201*256+F207*256+F231*72+F237*72+F243*144+F249*144+F255*288+F291*64+F81*16+F87*32+F93*64+F153*32+F99*64+F105*128+F213*64+F219*128+F225*256+F57*64+F39*32+F27*16+F141*16+F285*32+F279*256+F273*288+F267*144+F261*288</f>
        <v>44965040</v>
      </c>
      <c r="G302" s="72">
        <f t="shared" si="223"/>
        <v>42786168</v>
      </c>
      <c r="H302" s="72">
        <f t="shared" si="223"/>
        <v>49029960</v>
      </c>
      <c r="I302" s="65">
        <f>SUM(E302:H302)</f>
        <v>136781168</v>
      </c>
      <c r="J302" s="72">
        <f t="shared" ref="J302:M302" si="224">J3*16+J9*32+J15*16+J21*16+J33*32+J45*32+J51*64+J63*64+J69*32+J75*64+J111*8+J117*8+J123*8+J129*32+J135*16+J147*32+J159*32+J165*64+J171*64+J177*64+J183*128+J189*128+J195*128+J201*256+J207*256+J231*72+J237*72+J243*144+J249*144+J255*288+J291*64+J81*16+J87*32+J93*64+J153*32+J99*64+J105*128+J213*64+J219*128+J225*256+J57*64+J39*32+J27*16+J141*16+J285*32+J279*256+J273*288+J267*144+J261*288</f>
        <v>16910288</v>
      </c>
      <c r="K302" s="72">
        <f t="shared" si="224"/>
        <v>38458848</v>
      </c>
      <c r="L302" s="72">
        <f t="shared" si="224"/>
        <v>39339040</v>
      </c>
      <c r="M302" s="72">
        <f t="shared" si="224"/>
        <v>31411592</v>
      </c>
      <c r="N302" s="65">
        <f>SUM(J302:M302)</f>
        <v>126119768</v>
      </c>
      <c r="O302" s="72">
        <f t="shared" ref="O302:S302" si="225">O3*16+O9*32+O15*16+O21*16+O33*32+O45*32+O51*64+O63*64+O69*32+O75*64+O111*8+O117*8+O123*8+O129*32+O135*16+O147*32+O159*32+O165*64+O171*64+O177*64+O183*128+O189*128+O195*128+O201*256+O207*256+O231*72+O237*72+O243*144+O249*144+O255*288+O291*64+O81*16+O87*32+O93*64+O153*32+O99*64+O105*128+O213*64+O219*128+O225*256+O57*64+O39*32+O27*16+O141*16+O285*32+O279*256+O273*288+O267*144+O261*288</f>
        <v>35002432</v>
      </c>
      <c r="P302" s="72">
        <f t="shared" si="225"/>
        <v>36473296</v>
      </c>
      <c r="Q302" s="72">
        <f t="shared" si="225"/>
        <v>39104136</v>
      </c>
      <c r="R302" s="72">
        <f t="shared" si="225"/>
        <v>36943568</v>
      </c>
      <c r="S302" s="72">
        <f t="shared" si="225"/>
        <v>26626432</v>
      </c>
      <c r="T302" s="65">
        <f>SUM(O302:S302)</f>
        <v>174149864</v>
      </c>
      <c r="U302" s="65">
        <f>T302+N302+I302+D306</f>
        <v>567107336</v>
      </c>
      <c r="V302" s="72">
        <f>V3*16+V9*32+V15*16+V21*16+V33*32+V45*32+V51*64+V63*64+V69*32+V75*64+V111*8+V117*8+V123*8+V129*32+V135*16+V147*32+V159*32+V165*64+V171*64+V177*64+V183*128+V189*128+V195*128+V201*256+V207*256+V231*72+V237*72+V243*144+V249*144+V255*288+V291*64+V81*16+V87*32+V93*64+V153*32+V99*64+V105*128+V213*64+V219*128+V225*256+V57*64+V39*32+V27*16+V141*16+V285*32+V279*256+V273*288+V267*144+V261*288</f>
        <v>20987112</v>
      </c>
      <c r="W302" s="72">
        <f t="shared" ref="W302:Y302" si="226">W3*16+W9*32+W15*16+W21*16+W33*32+W45*32+W51*64+W63*64+W69*32+W75*64+W111*8+W117*8+W123*8+W129*32+W135*16+W147*32+W159*32+W165*64+W171*64+W177*64+W183*128+W189*128+W195*128+W201*256+W207*256+W231*72+W237*72+W243*144+W249*144+W255*288+W291*64+W81*16+W87*32+W93*64+W153*32+W99*64+W105*128+W213*64+W219*128+W225*256+W57*64+W39*32+W27*16+W141*16+W285*32+W279*256+W273*288+W267*144+W261*288</f>
        <v>18834344</v>
      </c>
      <c r="X302" s="72">
        <f t="shared" si="226"/>
        <v>21576864</v>
      </c>
      <c r="Y302" s="72">
        <f t="shared" si="226"/>
        <v>12846496</v>
      </c>
      <c r="Z302" s="65">
        <f>SUM(V302:Y302)</f>
        <v>74244816</v>
      </c>
      <c r="AA302" s="72">
        <f t="shared" ref="AA302:AD302" si="227">AA3*16+AA9*32+AA15*16+AA21*16+AA33*32+AA45*32+AA51*64+AA63*64+AA69*32+AA75*64+AA111*8+AA117*8+AA123*8+AA129*32+AA135*16+AA147*32+AA159*32+AA165*64+AA171*64+AA177*64+AA183*128+AA189*128+AA195*128+AA201*256+AA207*256+AA231*72+AA237*72+AA243*144+AA249*144+AA255*288+AA291*64+AA81*16+AA87*32+AA93*64+AA153*32+AA99*64+AA105*128+AA213*64+AA219*128+AA225*256+AA57*64+AA39*32+AA27*16+AA141*16+AA285*32+AA279*256+AA273*288+AA267*144+AA261*288</f>
        <v>11365480</v>
      </c>
      <c r="AB302" s="72">
        <f t="shared" si="227"/>
        <v>9868584</v>
      </c>
      <c r="AC302" s="72">
        <f t="shared" si="227"/>
        <v>11391792</v>
      </c>
      <c r="AD302" s="72">
        <f t="shared" si="227"/>
        <v>5969392</v>
      </c>
      <c r="AE302" s="65">
        <f>SUM(AA302:AD302)</f>
        <v>38595248</v>
      </c>
      <c r="AF302" s="72">
        <f t="shared" ref="AF302:AJ302" si="228">AF3*16+AF9*32+AF15*16+AF21*16+AF33*32+AF45*32+AF51*64+AF63*64+AF69*32+AF75*64+AF111*8+AF117*8+AF123*8+AF129*32+AF135*16+AF147*32+AF159*32+AF165*64+AF171*64+AF177*64+AF183*128+AF189*128+AF195*128+AF201*256+AF207*256+AF231*72+AF237*72+AF243*144+AF249*144+AF255*288+AF291*64+AF81*16+AF87*32+AF93*64+AF153*32+AF99*64+AF105*128+AF213*64+AF219*128+AF225*256+AF57*64+AF39*32+AF27*16+AF141*16+AF285*32+AF279*256+AF273*288+AF267*144+AF261*288</f>
        <v>1718560</v>
      </c>
      <c r="AG302" s="72">
        <f t="shared" si="228"/>
        <v>634752</v>
      </c>
      <c r="AH302" s="72">
        <f t="shared" si="228"/>
        <v>648608</v>
      </c>
      <c r="AI302" s="72">
        <f t="shared" si="228"/>
        <v>584864</v>
      </c>
      <c r="AJ302" s="72">
        <f t="shared" si="228"/>
        <v>43456</v>
      </c>
      <c r="AK302" s="65">
        <f>SUM(AF302:AJ302)</f>
        <v>3630240</v>
      </c>
      <c r="AL302" s="80">
        <f>AK302+AE302+Z302</f>
        <v>116470304</v>
      </c>
      <c r="AN302" s="46">
        <f t="shared" si="177"/>
        <v>0</v>
      </c>
      <c r="AO302" s="46">
        <f t="shared" si="178"/>
        <v>0</v>
      </c>
    </row>
    <row r="303" spans="1:41" s="34" customFormat="1" ht="16" thickBot="1" x14ac:dyDescent="0.35">
      <c r="A303" s="157"/>
      <c r="B303" s="71" t="s">
        <v>6</v>
      </c>
      <c r="C303" s="72"/>
      <c r="D303" s="72"/>
      <c r="E303" s="72">
        <f>E4*16+E10*32+E16*16+E22*16+E34*32+E46*32+E52*64+E64*64+E70*32+E76*64+E112*8+E118*8+E124*8+E130*32+E136*16+E148*32+E160*32+E166*64+E172*64+E178*64+E184*128+E190*128+E196*128+E202*256+E208*256+E232*72+E238*72+E244*144+E250*144+E256*288+E292*64+E82*16+E88*32+E94*64+E154*32+E100*64+E106*128+E214*64+E220*128+E226*256+E58*64+E40*32+E28*16+E142*16+E286*32+E280*256+E274*288+E268*144+E262*288</f>
        <v>0</v>
      </c>
      <c r="F303" s="72">
        <f t="shared" ref="F303:H303" si="229">F4*16+F10*32+F16*16+F22*16+F34*32+F46*32+F52*64+F64*64+F70*32+F76*64+F112*8+F118*8+F124*8+F130*32+F136*16+F148*32+F160*32+F166*64+F172*64+F178*64+F184*128+F190*128+F196*128+F202*256+F208*256+F232*72+F238*72+F244*144+F250*144+F256*288+F292*64+F82*16+F88*32+F94*64+F154*32+F100*64+F106*128+F214*64+F220*128+F226*256+F58*64+F40*32+F28*16+F142*16+F286*32+F280*256+F274*288+F268*144+F262*288</f>
        <v>44965040</v>
      </c>
      <c r="G303" s="72">
        <f t="shared" si="229"/>
        <v>42786168</v>
      </c>
      <c r="H303" s="72">
        <f t="shared" si="229"/>
        <v>49029960</v>
      </c>
      <c r="I303" s="65">
        <f>SUM(E303:H303)</f>
        <v>136781168</v>
      </c>
      <c r="J303" s="72">
        <f t="shared" ref="J303:M303" si="230">J4*16+J10*32+J16*16+J22*16+J34*32+J46*32+J52*64+J64*64+J70*32+J76*64+J112*8+J118*8+J124*8+J130*32+J136*16+J148*32+J160*32+J166*64+J172*64+J178*64+J184*128+J190*128+J196*128+J202*256+J208*256+J232*72+J238*72+J244*144+J250*144+J256*288+J292*64+J82*16+J88*32+J94*64+J154*32+J100*64+J106*128+J214*64+J220*128+J226*256+J58*64+J40*32+J28*16+J142*16+J286*32+J280*256+J274*288+J268*144+J262*288</f>
        <v>16910288</v>
      </c>
      <c r="K303" s="72">
        <f t="shared" si="230"/>
        <v>21500976</v>
      </c>
      <c r="L303" s="72">
        <f t="shared" si="230"/>
        <v>42332704</v>
      </c>
      <c r="M303" s="72">
        <f t="shared" si="230"/>
        <v>105009600</v>
      </c>
      <c r="N303" s="65">
        <f>SUM(J303:M303)</f>
        <v>185753568</v>
      </c>
      <c r="O303" s="72">
        <f t="shared" ref="O303:S303" si="231">O4*16+O10*32+O16*16+O22*16+O34*32+O46*32+O52*64+O64*64+O70*32+O76*64+O112*8+O118*8+O124*8+O130*32+O136*16+O148*32+O160*32+O166*64+O172*64+O178*64+O184*128+O190*128+O196*128+O202*256+O208*256+O232*72+O238*72+O244*144+O250*144+O256*288+O292*64+O82*16+O88*32+O94*64+O154*32+O100*64+O106*128+O214*64+O220*128+O226*256+O58*64+O40*32+O28*16+O142*16+O286*32+O280*256+O274*288+O268*144+O262*288</f>
        <v>27760000</v>
      </c>
      <c r="P303" s="72">
        <f t="shared" si="231"/>
        <v>4275200</v>
      </c>
      <c r="Q303" s="72">
        <f t="shared" si="231"/>
        <v>8809600</v>
      </c>
      <c r="R303" s="72">
        <f t="shared" si="231"/>
        <v>104314000</v>
      </c>
      <c r="S303" s="72">
        <f t="shared" si="231"/>
        <v>38559360</v>
      </c>
      <c r="T303" s="65">
        <f>SUM(O303:S303)</f>
        <v>183718160</v>
      </c>
      <c r="U303" s="65"/>
      <c r="V303" s="72">
        <f>V4*16+V10*32+V16*16+V22*16+V34*32+V46*32+V52*64+V64*64+V70*32+V76*64+V112*8+V118*8+V124*8+V130*32+V136*16+V148*32+V160*32+V166*64+V172*64+V178*64+V184*128+V190*128+V196*128+V202*256+V208*256+V232*72+V238*72+V244*144+V250*144+V256*288+V292*64+V82*16+V88*32+V94*64+V154*32+V100*64+V106*128+V214*64+V220*128+V226*256+V58*64+V40*32+V28*16+V142*16+V286*32+V280*256+V274*288+V268*144+V262*288</f>
        <v>17331200</v>
      </c>
      <c r="W303" s="72">
        <f t="shared" ref="W303:Y303" si="232">W4*16+W10*32+W16*16+W22*16+W34*32+W46*32+W52*64+W64*64+W70*32+W76*64+W112*8+W118*8+W124*8+W130*32+W136*16+W148*32+W160*32+W166*64+W172*64+W178*64+W184*128+W190*128+W196*128+W202*256+W208*256+W232*72+W238*72+W244*144+W250*144+W256*288+W292*64+W82*16+W88*32+W94*64+W154*32+W100*64+W106*128+W214*64+W220*128+W226*256+W58*64+W40*32+W28*16+W142*16+W286*32+W280*256+W274*288+W268*144+W262*288</f>
        <v>704000</v>
      </c>
      <c r="X303" s="72">
        <f t="shared" si="232"/>
        <v>21387200</v>
      </c>
      <c r="Y303" s="72">
        <f t="shared" si="232"/>
        <v>0</v>
      </c>
      <c r="Z303" s="65">
        <f>SUM(V303:Y303)</f>
        <v>39422400</v>
      </c>
      <c r="AA303" s="72">
        <f t="shared" ref="AA303:AD303" si="233">AA4*16+AA10*32+AA16*16+AA22*16+AA34*32+AA46*32+AA52*64+AA64*64+AA70*32+AA76*64+AA112*8+AA118*8+AA124*8+AA130*32+AA136*16+AA148*32+AA160*32+AA166*64+AA172*64+AA178*64+AA184*128+AA190*128+AA196*128+AA202*256+AA208*256+AA232*72+AA238*72+AA244*144+AA250*144+AA256*288+AA292*64+AA82*16+AA88*32+AA94*64+AA154*32+AA100*64+AA106*128+AA214*64+AA220*128+AA226*256+AA58*64+AA40*32+AA28*16+AA142*16+AA286*32+AA280*256+AA274*288+AA268*144+AA262*288</f>
        <v>0</v>
      </c>
      <c r="AB303" s="72">
        <f t="shared" si="233"/>
        <v>0</v>
      </c>
      <c r="AC303" s="72">
        <f t="shared" si="233"/>
        <v>0</v>
      </c>
      <c r="AD303" s="72">
        <f t="shared" si="233"/>
        <v>0</v>
      </c>
      <c r="AE303" s="65">
        <f>SUM(AA303:AD303)</f>
        <v>0</v>
      </c>
      <c r="AF303" s="72">
        <f t="shared" ref="AF303:AJ303" si="234">AF4*16+AF10*32+AF16*16+AF22*16+AF34*32+AF46*32+AF52*64+AF64*64+AF70*32+AF76*64+AF112*8+AF118*8+AF124*8+AF130*32+AF136*16+AF148*32+AF160*32+AF166*64+AF172*64+AF178*64+AF184*128+AF190*128+AF196*128+AF202*256+AF208*256+AF232*72+AF238*72+AF244*144+AF250*144+AF256*288+AF292*64+AF82*16+AF88*32+AF94*64+AF154*32+AF100*64+AF106*128+AF214*64+AF220*128+AF226*256+AF58*64+AF40*32+AF28*16+AF142*16+AF286*32+AF280*256+AF274*288+AF268*144+AF262*288</f>
        <v>0</v>
      </c>
      <c r="AG303" s="72">
        <f t="shared" si="234"/>
        <v>0</v>
      </c>
      <c r="AH303" s="72">
        <f t="shared" si="234"/>
        <v>0</v>
      </c>
      <c r="AI303" s="72">
        <f t="shared" si="234"/>
        <v>0</v>
      </c>
      <c r="AJ303" s="72">
        <f t="shared" si="234"/>
        <v>0</v>
      </c>
      <c r="AK303" s="65">
        <f>SUM(AF303:AJ303)</f>
        <v>0</v>
      </c>
      <c r="AL303" s="80"/>
      <c r="AN303" s="46">
        <f t="shared" si="177"/>
        <v>0</v>
      </c>
      <c r="AO303" s="46">
        <f t="shared" si="178"/>
        <v>0</v>
      </c>
    </row>
    <row r="304" spans="1:41" s="34" customFormat="1" ht="16" thickBot="1" x14ac:dyDescent="0.35">
      <c r="A304" s="157"/>
      <c r="B304" s="71" t="s">
        <v>10</v>
      </c>
      <c r="C304" s="72">
        <f>C5*16+C11*32+C17*16+C23*16+C35*32+C47*32+C53*64+C65*64+C71*32+C77*64+C113*8+C119*8+C125*8+C131*32+C137*16+C149*32+C161*32+C167*64+C173*64+C179*64+C185*128+C191*128+C197*128+C203*256+C209*256+C233*72+C239*72+C245*144+C251*144+C257*288+C293*64+C83*16+C89*32+C95*64+C155*32+C101*64+C107*128+C215*64+C221*128+C227*256+C59*64+C41*32+C29*16+C143*16+C287*32+C281*256+C275*288+C269*144+C263*288</f>
        <v>48705968</v>
      </c>
      <c r="D304" s="72"/>
      <c r="E304" s="72">
        <f>E5*16+E11*32+E17*16+E23*16+E35*32+E47*32+E53*64+E65*64+E71*32+E77*64+E113*8+E119*8+E125*8+E131*32+E137*16+E149*32+E161*32+E167*64+E173*64+E179*64+E185*128+E191*128+E197*128+E203*256+E209*256+E233*72+E239*72+E245*144+E251*144+E257*288+E293*64+E83*16+E89*32+E95*64+E155*32+E101*64+E107*128+E215*64+E221*128+E227*256+E59*64+E41*32+E29*16+E143*16+E287*32+E281*256+E275*288+E269*144+E263*288</f>
        <v>0</v>
      </c>
      <c r="F304" s="72">
        <f t="shared" ref="F304:H304" si="235">F5*16+F11*32+F17*16+F23*16+F35*32+F47*32+F53*64+F65*64+F71*32+F77*64+F113*8+F119*8+F125*8+F131*32+F137*16+F149*32+F161*32+F167*64+F173*64+F179*64+F185*128+F191*128+F197*128+F203*256+F209*256+F233*72+F239*72+F245*144+F251*144+F257*288+F293*64+F83*16+F89*32+F95*64+F155*32+F101*64+F107*128+F215*64+F221*128+F227*256+F59*64+F41*32+F29*16+F143*16+F287*32+F281*256+F275*288+F269*144+F263*288</f>
        <v>0</v>
      </c>
      <c r="G304" s="72">
        <f t="shared" si="235"/>
        <v>0</v>
      </c>
      <c r="H304" s="72">
        <f t="shared" si="235"/>
        <v>0</v>
      </c>
      <c r="I304" s="65"/>
      <c r="J304" s="72">
        <f t="shared" ref="J304:M304" si="236">J5*16+J11*32+J17*16+J23*16+J35*32+J47*32+J53*64+J65*64+J71*32+J77*64+J113*8+J119*8+J125*8+J131*32+J137*16+J149*32+J161*32+J167*64+J173*64+J179*64+J185*128+J191*128+J197*128+J203*256+J209*256+J233*72+J239*72+J245*144+J251*144+J257*288+J293*64+J83*16+J89*32+J95*64+J155*32+J101*64+J107*128+J215*64+J221*128+J227*256+J59*64+J41*32+J29*16+J143*16+J287*32+J281*256+J275*288+J269*144+J263*288</f>
        <v>0</v>
      </c>
      <c r="K304" s="72">
        <f t="shared" si="236"/>
        <v>48705968</v>
      </c>
      <c r="L304" s="72">
        <f t="shared" si="236"/>
        <v>0</v>
      </c>
      <c r="M304" s="72">
        <f t="shared" si="236"/>
        <v>0</v>
      </c>
      <c r="N304" s="65"/>
      <c r="O304" s="72">
        <f t="shared" ref="O304:S304" si="237">O5*16+O11*32+O17*16+O23*16+O35*32+O47*32+O53*64+O65*64+O71*32+O77*64+O113*8+O119*8+O125*8+O131*32+O137*16+O149*32+O161*32+O167*64+O173*64+O179*64+O185*128+O191*128+O197*128+O203*256+O209*256+O233*72+O239*72+O245*144+O251*144+O257*288+O293*64+O83*16+O89*32+O95*64+O155*32+O101*64+O107*128+O215*64+O221*128+O227*256+O59*64+O41*32+O29*16+O143*16+O287*32+O281*256+O275*288+O269*144+O263*288</f>
        <v>0</v>
      </c>
      <c r="P304" s="72">
        <f t="shared" si="237"/>
        <v>0</v>
      </c>
      <c r="Q304" s="72">
        <f t="shared" si="237"/>
        <v>0</v>
      </c>
      <c r="R304" s="72">
        <f t="shared" si="237"/>
        <v>0</v>
      </c>
      <c r="S304" s="72">
        <f t="shared" si="237"/>
        <v>0</v>
      </c>
      <c r="T304" s="65"/>
      <c r="U304" s="65"/>
      <c r="V304" s="72">
        <f>V5*16+V11*32+V17*16+V23*16+V35*32+V47*32+V53*64+V65*64+V71*32+V77*64+V113*8+V119*8+V125*8+V131*32+V137*16+V149*32+V161*32+V167*64+V173*64+V179*64+V185*128+V191*128+V197*128+V203*256+V209*256+V233*72+V239*72+V245*144+V251*144+V257*288+V293*64+V83*16+V89*32+V95*64+V155*32+V101*64+V107*128+V215*64+V221*128+V227*256+V59*64+V41*32+V29*16+V143*16+V287*32+V281*256+V275*288+V269*144+V263*288</f>
        <v>0</v>
      </c>
      <c r="W304" s="72">
        <f t="shared" ref="W304:Y304" si="238">W5*16+W11*32+W17*16+W23*16+W35*32+W47*32+W53*64+W65*64+W71*32+W77*64+W113*8+W119*8+W125*8+W131*32+W137*16+W149*32+W161*32+W167*64+W173*64+W179*64+W185*128+W191*128+W197*128+W203*256+W209*256+W233*72+W239*72+W245*144+W251*144+W257*288+W293*64+W83*16+W89*32+W95*64+W155*32+W101*64+W107*128+W215*64+W221*128+W227*256+W59*64+W41*32+W29*16+W143*16+W287*32+W281*256+W275*288+W269*144+W263*288</f>
        <v>0</v>
      </c>
      <c r="X304" s="72">
        <f t="shared" si="238"/>
        <v>0</v>
      </c>
      <c r="Y304" s="72">
        <f t="shared" si="238"/>
        <v>18917984</v>
      </c>
      <c r="Z304" s="65"/>
      <c r="AA304" s="72">
        <f t="shared" ref="AA304:AD304" si="239">AA5*16+AA11*32+AA17*16+AA23*16+AA35*32+AA47*32+AA53*64+AA65*64+AA71*32+AA77*64+AA113*8+AA119*8+AA125*8+AA131*32+AA137*16+AA149*32+AA161*32+AA167*64+AA173*64+AA179*64+AA185*128+AA191*128+AA197*128+AA203*256+AA209*256+AA233*72+AA239*72+AA245*144+AA251*144+AA257*288+AA293*64+AA83*16+AA89*32+AA95*64+AA155*32+AA101*64+AA107*128+AA215*64+AA221*128+AA227*256+AA59*64+AA41*32+AA29*16+AA143*16+AA287*32+AA281*256+AA275*288+AA269*144+AA263*288</f>
        <v>0</v>
      </c>
      <c r="AB304" s="72">
        <f t="shared" si="239"/>
        <v>0</v>
      </c>
      <c r="AC304" s="72">
        <f t="shared" si="239"/>
        <v>0</v>
      </c>
      <c r="AD304" s="72">
        <f t="shared" si="239"/>
        <v>0</v>
      </c>
      <c r="AE304" s="65"/>
      <c r="AF304" s="72">
        <f t="shared" ref="AF304:AJ304" si="240">AF5*16+AF11*32+AF17*16+AF23*16+AF35*32+AF47*32+AF53*64+AF65*64+AF71*32+AF77*64+AF113*8+AF119*8+AF125*8+AF131*32+AF137*16+AF149*32+AF161*32+AF167*64+AF173*64+AF179*64+AF185*128+AF191*128+AF197*128+AF203*256+AF209*256+AF233*72+AF239*72+AF245*144+AF251*144+AF257*288+AF293*64+AF83*16+AF89*32+AF95*64+AF155*32+AF101*64+AF107*128+AF215*64+AF221*128+AF227*256+AF59*64+AF41*32+AF29*16+AF143*16+AF287*32+AF281*256+AF275*288+AF269*144+AF263*288</f>
        <v>0</v>
      </c>
      <c r="AG304" s="72">
        <f t="shared" si="240"/>
        <v>0</v>
      </c>
      <c r="AH304" s="72">
        <f t="shared" si="240"/>
        <v>0</v>
      </c>
      <c r="AI304" s="72">
        <f t="shared" si="240"/>
        <v>0</v>
      </c>
      <c r="AJ304" s="72">
        <f t="shared" si="240"/>
        <v>0</v>
      </c>
      <c r="AK304" s="65"/>
      <c r="AL304" s="80"/>
      <c r="AN304" s="46">
        <f t="shared" si="177"/>
        <v>0</v>
      </c>
      <c r="AO304" s="46">
        <f t="shared" si="178"/>
        <v>0</v>
      </c>
    </row>
    <row r="305" spans="1:41" s="34" customFormat="1" ht="16" thickBot="1" x14ac:dyDescent="0.35">
      <c r="A305" s="157"/>
      <c r="B305" s="71" t="s">
        <v>30</v>
      </c>
      <c r="C305" s="72">
        <f>C6*16+C12*32+C18*16+C24*16+C36*32+C48*32+C54*64+C66*64+C72*32+C78*64+C114*8+C120*8+C126*8+C132*32+C138*16+C150*32+C162*32+C168*64+C174*64+C180*64+C186*128+C192*128+C198*128+C204*256+C210*256+C234*72+C240*72+C246*144+C252*144+C258*288+C294*64+C84*16+C90*32+C96*64+C156*32+C102*64+C108*128+C216*64+C222*128+C228*256+C60*64+C42*32+C30*16+C144*16+C288*32+C282*256+C276*288+C270*144+C264*288</f>
        <v>0</v>
      </c>
      <c r="D305" s="72"/>
      <c r="E305" s="72">
        <f>E304+E303</f>
        <v>0</v>
      </c>
      <c r="F305" s="72">
        <f>F304+F303</f>
        <v>44965040</v>
      </c>
      <c r="G305" s="72">
        <f>G304+G303</f>
        <v>42786168</v>
      </c>
      <c r="H305" s="72">
        <f>H304+H303</f>
        <v>49029960</v>
      </c>
      <c r="I305" s="65">
        <f>SUM(E305:H305)</f>
        <v>136781168</v>
      </c>
      <c r="J305" s="72">
        <f>J304+J303</f>
        <v>16910288</v>
      </c>
      <c r="K305" s="72">
        <f>K304+K303</f>
        <v>70206944</v>
      </c>
      <c r="L305" s="72">
        <f>L304+L303</f>
        <v>42332704</v>
      </c>
      <c r="M305" s="72">
        <f>M304+M303</f>
        <v>105009600</v>
      </c>
      <c r="N305" s="65">
        <f>SUM(J305:M305)</f>
        <v>234459536</v>
      </c>
      <c r="O305" s="72">
        <f>O304+O303</f>
        <v>27760000</v>
      </c>
      <c r="P305" s="72">
        <f>P304+P303</f>
        <v>4275200</v>
      </c>
      <c r="Q305" s="72">
        <f>Q304+Q303</f>
        <v>8809600</v>
      </c>
      <c r="R305" s="72">
        <f>R304+R303</f>
        <v>104314000</v>
      </c>
      <c r="S305" s="72">
        <f>S304+S303</f>
        <v>38559360</v>
      </c>
      <c r="T305" s="65">
        <f>SUM(O305:S305)</f>
        <v>183718160</v>
      </c>
      <c r="U305" s="65">
        <f>T305+N305+I305+D306</f>
        <v>685015400</v>
      </c>
      <c r="V305" s="72">
        <f>V304+V303</f>
        <v>17331200</v>
      </c>
      <c r="W305" s="72">
        <f>W304+W303</f>
        <v>704000</v>
      </c>
      <c r="X305" s="72">
        <f>X304+X303</f>
        <v>21387200</v>
      </c>
      <c r="Y305" s="72">
        <f>Y304+Y303</f>
        <v>18917984</v>
      </c>
      <c r="Z305" s="65">
        <f>SUM(V305:Y305)</f>
        <v>58340384</v>
      </c>
      <c r="AA305" s="72">
        <f>AA304+AA303</f>
        <v>0</v>
      </c>
      <c r="AB305" s="72">
        <f>AB304+AB303</f>
        <v>0</v>
      </c>
      <c r="AC305" s="72">
        <f>AC304+AC303</f>
        <v>0</v>
      </c>
      <c r="AD305" s="72">
        <f>AD304+AD303</f>
        <v>0</v>
      </c>
      <c r="AE305" s="65">
        <f>SUM(AA305:AD305)</f>
        <v>0</v>
      </c>
      <c r="AF305" s="72">
        <f>AF304+AF303</f>
        <v>0</v>
      </c>
      <c r="AG305" s="72">
        <f>AG304+AG303</f>
        <v>0</v>
      </c>
      <c r="AH305" s="72">
        <f>AH304+AH303</f>
        <v>0</v>
      </c>
      <c r="AI305" s="72">
        <f>AI304+AI303</f>
        <v>0</v>
      </c>
      <c r="AJ305" s="72">
        <f>AJ304+AJ303</f>
        <v>0</v>
      </c>
      <c r="AK305" s="65">
        <f>SUM(AF305:AJ305)</f>
        <v>0</v>
      </c>
      <c r="AL305" s="80">
        <f>AK305+AE305+Z305</f>
        <v>58340384</v>
      </c>
      <c r="AN305" s="46">
        <f t="shared" si="177"/>
        <v>0</v>
      </c>
      <c r="AO305" s="46">
        <f t="shared" si="178"/>
        <v>0</v>
      </c>
    </row>
    <row r="306" spans="1:41" s="34" customFormat="1" ht="16" thickBot="1" x14ac:dyDescent="0.35">
      <c r="A306" s="157"/>
      <c r="B306" s="71" t="s">
        <v>8</v>
      </c>
      <c r="C306" s="72">
        <f>C7*16+C13*32+C19*16+C25*16+C37*32+C49*32+C55*64+C67*64+C73*32+C79*64+C115*8+C121*8+C127*8+C133*32+C139*16+C151*32+C163*32+C169*64+C175*64+C181*64+C187*128+C193*128+C199*128+C205*256+C211*256+C235*72+C241*72+C247*144+C253*144+C259*288+C295*64+C85*16+C91*32+C97*64+C157*32+C103*64+C109*128+C217*64+C223*128+C229*256+C61*64+C43*32+C31*16+C145*16+C289*32+C283*256+C277*288+C271*144+C265*288</f>
        <v>133378088</v>
      </c>
      <c r="D306" s="72">
        <f>D7*16+D13*32+D19*16+D25*16+D37*32+D49*32+D55*64+D67*64+D73*32+D79*64+D115*8+D121*8+D127*8+D133*32+D139*16+D151*32+D163*32+D169*64+D175*64+D181*64+D187*128+D193*128+D199*128+D205*256+D211*256+D235*72+D241*72+D247*144+D253*144+D259*288+D295*64+D85*16+D91*32+D97*64+D157*32+D103*64+D109*128+D217*64+D223*128+D229*256+D61*64+D43*32+D31*16+D145*16+D289*32+D283*256+D277*288+D271*144+D265*288</f>
        <v>130056536</v>
      </c>
      <c r="E306" s="73">
        <f>E305-E302</f>
        <v>0</v>
      </c>
      <c r="F306" s="73">
        <f>E306+F305-F302</f>
        <v>0</v>
      </c>
      <c r="G306" s="73">
        <f>F306+G305-G302</f>
        <v>0</v>
      </c>
      <c r="H306" s="73">
        <f>G306+H305-H302</f>
        <v>0</v>
      </c>
      <c r="I306" s="65">
        <f>I305-I302</f>
        <v>0</v>
      </c>
      <c r="J306" s="73">
        <f>I306+J305-J302</f>
        <v>0</v>
      </c>
      <c r="K306" s="73">
        <f>J306+K305-K302</f>
        <v>31748096</v>
      </c>
      <c r="L306" s="73">
        <f>K306+L305-L302</f>
        <v>34741760</v>
      </c>
      <c r="M306" s="73">
        <f>L306+M305-M302</f>
        <v>108339768</v>
      </c>
      <c r="N306" s="65">
        <f>I306+N305-N302</f>
        <v>108339768</v>
      </c>
      <c r="O306" s="73">
        <f>N306+O305-O302</f>
        <v>101097336</v>
      </c>
      <c r="P306" s="64">
        <f>O306+P305-P302</f>
        <v>68899240</v>
      </c>
      <c r="Q306" s="64">
        <f>P306+Q305-Q302</f>
        <v>38604704</v>
      </c>
      <c r="R306" s="64">
        <f>Q306+R305-R302</f>
        <v>105975136</v>
      </c>
      <c r="S306" s="64">
        <f>R306+S305-S302</f>
        <v>117908064</v>
      </c>
      <c r="T306" s="65">
        <f>N306+T305-T302</f>
        <v>117908064</v>
      </c>
      <c r="U306" s="65">
        <f>U305-U302</f>
        <v>117908064</v>
      </c>
      <c r="V306" s="79">
        <f>U306+V305-V302</f>
        <v>114252152</v>
      </c>
      <c r="W306" s="79">
        <f>V306+W305-W302</f>
        <v>96121808</v>
      </c>
      <c r="X306" s="79">
        <f>W306+X305-X302</f>
        <v>95932144</v>
      </c>
      <c r="Y306" s="79">
        <f>W306+Y305-Y302</f>
        <v>102193296</v>
      </c>
      <c r="Z306" s="77">
        <f>T306+Z305-Z302</f>
        <v>102003632</v>
      </c>
      <c r="AA306" s="79">
        <f>Z306+AA305-AA302</f>
        <v>90638152</v>
      </c>
      <c r="AB306" s="79">
        <f>AA306+AB305-AB302</f>
        <v>80769568</v>
      </c>
      <c r="AC306" s="79">
        <f>AB306+AC305-AC302</f>
        <v>69377776</v>
      </c>
      <c r="AD306" s="79">
        <f>AC306+AD305-AD302</f>
        <v>63408384</v>
      </c>
      <c r="AE306" s="77">
        <f>Z306+AE305-AE302</f>
        <v>63408384</v>
      </c>
      <c r="AF306" s="79">
        <f>AE306+AF305-AF302</f>
        <v>61689824</v>
      </c>
      <c r="AG306" s="79">
        <f>AF306+AG305-AG302</f>
        <v>61055072</v>
      </c>
      <c r="AH306" s="79">
        <f>AG306+AH305-AH302</f>
        <v>60406464</v>
      </c>
      <c r="AI306" s="79">
        <f t="shared" ref="AI306" si="241">AH306+AI305-AI302</f>
        <v>59821600</v>
      </c>
      <c r="AJ306" s="79">
        <f t="shared" ref="AJ306" si="242">AI306+AJ305-AJ302</f>
        <v>59778144</v>
      </c>
      <c r="AK306" s="77">
        <f>AE306+AK305-AK302</f>
        <v>59778144</v>
      </c>
      <c r="AL306" s="80">
        <f>T306+AL305-AL302</f>
        <v>59778144</v>
      </c>
      <c r="AN306" s="46">
        <f t="shared" si="177"/>
        <v>0</v>
      </c>
      <c r="AO306" s="46">
        <f t="shared" si="178"/>
        <v>0</v>
      </c>
    </row>
  </sheetData>
  <autoFilter ref="A1:A306" xr:uid="{00000000-0001-0000-0200-000000000000}"/>
  <mergeCells count="59">
    <mergeCell ref="A129:A133"/>
    <mergeCell ref="A39:A43"/>
    <mergeCell ref="A2:B2"/>
    <mergeCell ref="A81:A85"/>
    <mergeCell ref="A231:A235"/>
    <mergeCell ref="A87:A91"/>
    <mergeCell ref="A93:A97"/>
    <mergeCell ref="A57:A61"/>
    <mergeCell ref="A27:A31"/>
    <mergeCell ref="A69:A73"/>
    <mergeCell ref="A75:A79"/>
    <mergeCell ref="A45:A49"/>
    <mergeCell ref="A51:A55"/>
    <mergeCell ref="A63:A67"/>
    <mergeCell ref="A33:A37"/>
    <mergeCell ref="A219:A223"/>
    <mergeCell ref="A225:A229"/>
    <mergeCell ref="A302:A306"/>
    <mergeCell ref="A243:A247"/>
    <mergeCell ref="A291:A295"/>
    <mergeCell ref="A297:A301"/>
    <mergeCell ref="A237:A241"/>
    <mergeCell ref="A249:A253"/>
    <mergeCell ref="A255:A259"/>
    <mergeCell ref="A261:A265"/>
    <mergeCell ref="A267:A271"/>
    <mergeCell ref="A273:A277"/>
    <mergeCell ref="A279:A283"/>
    <mergeCell ref="A285:A289"/>
    <mergeCell ref="A213:A217"/>
    <mergeCell ref="A147:A151"/>
    <mergeCell ref="A171:A175"/>
    <mergeCell ref="A183:A187"/>
    <mergeCell ref="A135:A139"/>
    <mergeCell ref="A189:A193"/>
    <mergeCell ref="A165:A169"/>
    <mergeCell ref="A177:A181"/>
    <mergeCell ref="A159:A163"/>
    <mergeCell ref="A153:A157"/>
    <mergeCell ref="A141:A145"/>
    <mergeCell ref="A201:A205"/>
    <mergeCell ref="A207:A211"/>
    <mergeCell ref="A195:A199"/>
    <mergeCell ref="V1:Y1"/>
    <mergeCell ref="AA1:AD1"/>
    <mergeCell ref="AF1:AJ1"/>
    <mergeCell ref="A123:A127"/>
    <mergeCell ref="A117:A121"/>
    <mergeCell ref="A111:A115"/>
    <mergeCell ref="O1:S1"/>
    <mergeCell ref="A99:A103"/>
    <mergeCell ref="A105:A109"/>
    <mergeCell ref="J1:M1"/>
    <mergeCell ref="E1:H1"/>
    <mergeCell ref="A21:A25"/>
    <mergeCell ref="A9:A13"/>
    <mergeCell ref="A15:A19"/>
    <mergeCell ref="A1:B1"/>
    <mergeCell ref="A3:A7"/>
  </mergeCells>
  <phoneticPr fontId="3" type="noConversion"/>
  <conditionalFormatting sqref="G296:H296">
    <cfRule type="cellIs" dxfId="7358" priority="68188" stopIfTrue="1" operator="lessThanOrEqual">
      <formula>3000</formula>
    </cfRule>
    <cfRule type="cellIs" dxfId="7357" priority="68189" stopIfTrue="1" operator="between">
      <formula>3000</formula>
      <formula>9000</formula>
    </cfRule>
    <cfRule type="cellIs" dxfId="7356" priority="68190" stopIfTrue="1" operator="greaterThanOrEqual">
      <formula>9000</formula>
    </cfRule>
  </conditionalFormatting>
  <conditionalFormatting sqref="J296">
    <cfRule type="cellIs" dxfId="7355" priority="68185" stopIfTrue="1" operator="lessThanOrEqual">
      <formula>3000</formula>
    </cfRule>
    <cfRule type="cellIs" dxfId="7354" priority="68186" stopIfTrue="1" operator="between">
      <formula>3000</formula>
      <formula>9000</formula>
    </cfRule>
    <cfRule type="cellIs" dxfId="7353" priority="68187" stopIfTrue="1" operator="greaterThanOrEqual">
      <formula>9000</formula>
    </cfRule>
  </conditionalFormatting>
  <conditionalFormatting sqref="K296">
    <cfRule type="cellIs" dxfId="7352" priority="68182" stopIfTrue="1" operator="lessThanOrEqual">
      <formula>3000</formula>
    </cfRule>
    <cfRule type="cellIs" dxfId="7351" priority="68183" stopIfTrue="1" operator="between">
      <formula>3000</formula>
      <formula>9000</formula>
    </cfRule>
    <cfRule type="cellIs" dxfId="7350" priority="68184" stopIfTrue="1" operator="greaterThanOrEqual">
      <formula>9000</formula>
    </cfRule>
  </conditionalFormatting>
  <conditionalFormatting sqref="L296">
    <cfRule type="cellIs" dxfId="7349" priority="68179" stopIfTrue="1" operator="lessThanOrEqual">
      <formula>3000</formula>
    </cfRule>
    <cfRule type="cellIs" dxfId="7348" priority="68180" stopIfTrue="1" operator="between">
      <formula>3000</formula>
      <formula>9000</formula>
    </cfRule>
    <cfRule type="cellIs" dxfId="7347" priority="68181" stopIfTrue="1" operator="greaterThanOrEqual">
      <formula>9000</formula>
    </cfRule>
  </conditionalFormatting>
  <conditionalFormatting sqref="M296">
    <cfRule type="cellIs" dxfId="7346" priority="68176" stopIfTrue="1" operator="lessThanOrEqual">
      <formula>3000</formula>
    </cfRule>
    <cfRule type="cellIs" dxfId="7345" priority="68177" stopIfTrue="1" operator="between">
      <formula>3000</formula>
      <formula>9000</formula>
    </cfRule>
    <cfRule type="cellIs" dxfId="7344" priority="68178" stopIfTrue="1" operator="greaterThanOrEqual">
      <formula>9000</formula>
    </cfRule>
  </conditionalFormatting>
  <conditionalFormatting sqref="S296">
    <cfRule type="cellIs" dxfId="7343" priority="68173" stopIfTrue="1" operator="lessThanOrEqual">
      <formula>3000</formula>
    </cfRule>
    <cfRule type="cellIs" dxfId="7342" priority="68174" stopIfTrue="1" operator="between">
      <formula>3000</formula>
      <formula>9000</formula>
    </cfRule>
    <cfRule type="cellIs" dxfId="7341" priority="68175" stopIfTrue="1" operator="greaterThanOrEqual">
      <formula>9000</formula>
    </cfRule>
  </conditionalFormatting>
  <conditionalFormatting sqref="E296:F296">
    <cfRule type="cellIs" dxfId="7340" priority="68170" stopIfTrue="1" operator="lessThanOrEqual">
      <formula>3000</formula>
    </cfRule>
    <cfRule type="cellIs" dxfId="7339" priority="68171" stopIfTrue="1" operator="between">
      <formula>3000</formula>
      <formula>9000</formula>
    </cfRule>
    <cfRule type="cellIs" dxfId="7338" priority="68172" stopIfTrue="1" operator="greaterThanOrEqual">
      <formula>9000</formula>
    </cfRule>
  </conditionalFormatting>
  <conditionalFormatting sqref="O296">
    <cfRule type="cellIs" dxfId="7337" priority="68164" stopIfTrue="1" operator="lessThanOrEqual">
      <formula>3000</formula>
    </cfRule>
    <cfRule type="cellIs" dxfId="7336" priority="68165" stopIfTrue="1" operator="between">
      <formula>3000</formula>
      <formula>9000</formula>
    </cfRule>
    <cfRule type="cellIs" dxfId="7335" priority="68166" stopIfTrue="1" operator="greaterThanOrEqual">
      <formula>9000</formula>
    </cfRule>
  </conditionalFormatting>
  <conditionalFormatting sqref="P296">
    <cfRule type="cellIs" dxfId="7334" priority="68161" stopIfTrue="1" operator="lessThanOrEqual">
      <formula>3000</formula>
    </cfRule>
    <cfRule type="cellIs" dxfId="7333" priority="68162" stopIfTrue="1" operator="between">
      <formula>3000</formula>
      <formula>9000</formula>
    </cfRule>
    <cfRule type="cellIs" dxfId="7332" priority="68163" stopIfTrue="1" operator="greaterThanOrEqual">
      <formula>9000</formula>
    </cfRule>
  </conditionalFormatting>
  <conditionalFormatting sqref="Q296">
    <cfRule type="cellIs" dxfId="7331" priority="68158" stopIfTrue="1" operator="lessThanOrEqual">
      <formula>3000</formula>
    </cfRule>
    <cfRule type="cellIs" dxfId="7330" priority="68159" stopIfTrue="1" operator="between">
      <formula>3000</formula>
      <formula>9000</formula>
    </cfRule>
    <cfRule type="cellIs" dxfId="7329" priority="68160" stopIfTrue="1" operator="greaterThanOrEqual">
      <formula>9000</formula>
    </cfRule>
  </conditionalFormatting>
  <conditionalFormatting sqref="R296">
    <cfRule type="cellIs" dxfId="7328" priority="68155" stopIfTrue="1" operator="lessThanOrEqual">
      <formula>3000</formula>
    </cfRule>
    <cfRule type="cellIs" dxfId="7327" priority="68156" stopIfTrue="1" operator="between">
      <formula>3000</formula>
      <formula>9000</formula>
    </cfRule>
    <cfRule type="cellIs" dxfId="7326" priority="68157" stopIfTrue="1" operator="greaterThanOrEqual">
      <formula>9000</formula>
    </cfRule>
  </conditionalFormatting>
  <conditionalFormatting sqref="X296:Y296">
    <cfRule type="cellIs" dxfId="7325" priority="7936" stopIfTrue="1" operator="lessThanOrEqual">
      <formula>3000</formula>
    </cfRule>
    <cfRule type="cellIs" dxfId="7324" priority="7937" stopIfTrue="1" operator="between">
      <formula>3000</formula>
      <formula>9000</formula>
    </cfRule>
    <cfRule type="cellIs" dxfId="7323" priority="7938" stopIfTrue="1" operator="greaterThanOrEqual">
      <formula>9000</formula>
    </cfRule>
  </conditionalFormatting>
  <conditionalFormatting sqref="AA296">
    <cfRule type="cellIs" dxfId="7322" priority="7933" stopIfTrue="1" operator="lessThanOrEqual">
      <formula>3000</formula>
    </cfRule>
    <cfRule type="cellIs" dxfId="7321" priority="7934" stopIfTrue="1" operator="between">
      <formula>3000</formula>
      <formula>9000</formula>
    </cfRule>
    <cfRule type="cellIs" dxfId="7320" priority="7935" stopIfTrue="1" operator="greaterThanOrEqual">
      <formula>9000</formula>
    </cfRule>
  </conditionalFormatting>
  <conditionalFormatting sqref="AB296">
    <cfRule type="cellIs" dxfId="7319" priority="7930" stopIfTrue="1" operator="lessThanOrEqual">
      <formula>3000</formula>
    </cfRule>
    <cfRule type="cellIs" dxfId="7318" priority="7931" stopIfTrue="1" operator="between">
      <formula>3000</formula>
      <formula>9000</formula>
    </cfRule>
    <cfRule type="cellIs" dxfId="7317" priority="7932" stopIfTrue="1" operator="greaterThanOrEqual">
      <formula>9000</formula>
    </cfRule>
  </conditionalFormatting>
  <conditionalFormatting sqref="AC296">
    <cfRule type="cellIs" dxfId="7316" priority="7927" stopIfTrue="1" operator="lessThanOrEqual">
      <formula>3000</formula>
    </cfRule>
    <cfRule type="cellIs" dxfId="7315" priority="7928" stopIfTrue="1" operator="between">
      <formula>3000</formula>
      <formula>9000</formula>
    </cfRule>
    <cfRule type="cellIs" dxfId="7314" priority="7929" stopIfTrue="1" operator="greaterThanOrEqual">
      <formula>9000</formula>
    </cfRule>
  </conditionalFormatting>
  <conditionalFormatting sqref="AD296">
    <cfRule type="cellIs" dxfId="7313" priority="7924" stopIfTrue="1" operator="lessThanOrEqual">
      <formula>3000</formula>
    </cfRule>
    <cfRule type="cellIs" dxfId="7312" priority="7925" stopIfTrue="1" operator="between">
      <formula>3000</formula>
      <formula>9000</formula>
    </cfRule>
    <cfRule type="cellIs" dxfId="7311" priority="7926" stopIfTrue="1" operator="greaterThanOrEqual">
      <formula>9000</formula>
    </cfRule>
  </conditionalFormatting>
  <conditionalFormatting sqref="AJ296">
    <cfRule type="cellIs" dxfId="7310" priority="7921" stopIfTrue="1" operator="lessThanOrEqual">
      <formula>3000</formula>
    </cfRule>
    <cfRule type="cellIs" dxfId="7309" priority="7922" stopIfTrue="1" operator="between">
      <formula>3000</formula>
      <formula>9000</formula>
    </cfRule>
    <cfRule type="cellIs" dxfId="7308" priority="7923" stopIfTrue="1" operator="greaterThanOrEqual">
      <formula>9000</formula>
    </cfRule>
  </conditionalFormatting>
  <conditionalFormatting sqref="V296:W296">
    <cfRule type="cellIs" dxfId="7307" priority="7918" stopIfTrue="1" operator="lessThanOrEqual">
      <formula>3000</formula>
    </cfRule>
    <cfRule type="cellIs" dxfId="7306" priority="7919" stopIfTrue="1" operator="between">
      <formula>3000</formula>
      <formula>9000</formula>
    </cfRule>
    <cfRule type="cellIs" dxfId="7305" priority="7920" stopIfTrue="1" operator="greaterThanOrEqual">
      <formula>9000</formula>
    </cfRule>
  </conditionalFormatting>
  <conditionalFormatting sqref="AF296">
    <cfRule type="cellIs" dxfId="7304" priority="7915" stopIfTrue="1" operator="lessThanOrEqual">
      <formula>3000</formula>
    </cfRule>
    <cfRule type="cellIs" dxfId="7303" priority="7916" stopIfTrue="1" operator="between">
      <formula>3000</formula>
      <formula>9000</formula>
    </cfRule>
    <cfRule type="cellIs" dxfId="7302" priority="7917" stopIfTrue="1" operator="greaterThanOrEqual">
      <formula>9000</formula>
    </cfRule>
  </conditionalFormatting>
  <conditionalFormatting sqref="AG296">
    <cfRule type="cellIs" dxfId="7301" priority="7912" stopIfTrue="1" operator="lessThanOrEqual">
      <formula>3000</formula>
    </cfRule>
    <cfRule type="cellIs" dxfId="7300" priority="7913" stopIfTrue="1" operator="between">
      <formula>3000</formula>
      <formula>9000</formula>
    </cfRule>
    <cfRule type="cellIs" dxfId="7299" priority="7914" stopIfTrue="1" operator="greaterThanOrEqual">
      <formula>9000</formula>
    </cfRule>
  </conditionalFormatting>
  <conditionalFormatting sqref="AH296">
    <cfRule type="cellIs" dxfId="7298" priority="7909" stopIfTrue="1" operator="lessThanOrEqual">
      <formula>3000</formula>
    </cfRule>
    <cfRule type="cellIs" dxfId="7297" priority="7910" stopIfTrue="1" operator="between">
      <formula>3000</formula>
      <formula>9000</formula>
    </cfRule>
    <cfRule type="cellIs" dxfId="7296" priority="7911" stopIfTrue="1" operator="greaterThanOrEqual">
      <formula>9000</formula>
    </cfRule>
  </conditionalFormatting>
  <conditionalFormatting sqref="AI296">
    <cfRule type="cellIs" dxfId="7295" priority="7906" stopIfTrue="1" operator="lessThanOrEqual">
      <formula>3000</formula>
    </cfRule>
    <cfRule type="cellIs" dxfId="7294" priority="7907" stopIfTrue="1" operator="between">
      <formula>3000</formula>
      <formula>9000</formula>
    </cfRule>
    <cfRule type="cellIs" dxfId="7293" priority="7908" stopIfTrue="1" operator="greaterThanOrEqual">
      <formula>9000</formula>
    </cfRule>
  </conditionalFormatting>
  <conditionalFormatting sqref="J8">
    <cfRule type="cellIs" dxfId="7292" priority="3160" stopIfTrue="1" operator="lessThanOrEqual">
      <formula>3000</formula>
    </cfRule>
    <cfRule type="cellIs" dxfId="7291" priority="3161" stopIfTrue="1" operator="between">
      <formula>3000</formula>
      <formula>9000</formula>
    </cfRule>
    <cfRule type="cellIs" dxfId="7290" priority="3162" stopIfTrue="1" operator="greaterThanOrEqual">
      <formula>9000</formula>
    </cfRule>
  </conditionalFormatting>
  <conditionalFormatting sqref="K8">
    <cfRule type="cellIs" dxfId="7289" priority="3157" stopIfTrue="1" operator="lessThanOrEqual">
      <formula>3000</formula>
    </cfRule>
    <cfRule type="cellIs" dxfId="7288" priority="3158" stopIfTrue="1" operator="between">
      <formula>3000</formula>
      <formula>9000</formula>
    </cfRule>
    <cfRule type="cellIs" dxfId="7287" priority="3159" stopIfTrue="1" operator="greaterThanOrEqual">
      <formula>9000</formula>
    </cfRule>
  </conditionalFormatting>
  <conditionalFormatting sqref="L8">
    <cfRule type="cellIs" dxfId="7286" priority="3154" stopIfTrue="1" operator="lessThanOrEqual">
      <formula>3000</formula>
    </cfRule>
    <cfRule type="cellIs" dxfId="7285" priority="3155" stopIfTrue="1" operator="between">
      <formula>3000</formula>
      <formula>9000</formula>
    </cfRule>
    <cfRule type="cellIs" dxfId="7284" priority="3156" stopIfTrue="1" operator="greaterThanOrEqual">
      <formula>9000</formula>
    </cfRule>
  </conditionalFormatting>
  <conditionalFormatting sqref="M8">
    <cfRule type="cellIs" dxfId="7283" priority="3151" stopIfTrue="1" operator="lessThanOrEqual">
      <formula>3000</formula>
    </cfRule>
    <cfRule type="cellIs" dxfId="7282" priority="3152" stopIfTrue="1" operator="between">
      <formula>3000</formula>
      <formula>9000</formula>
    </cfRule>
    <cfRule type="cellIs" dxfId="7281" priority="3153" stopIfTrue="1" operator="greaterThanOrEqual">
      <formula>9000</formula>
    </cfRule>
  </conditionalFormatting>
  <conditionalFormatting sqref="S8">
    <cfRule type="cellIs" dxfId="7280" priority="3148" stopIfTrue="1" operator="lessThanOrEqual">
      <formula>3000</formula>
    </cfRule>
    <cfRule type="cellIs" dxfId="7279" priority="3149" stopIfTrue="1" operator="between">
      <formula>3000</formula>
      <formula>9000</formula>
    </cfRule>
    <cfRule type="cellIs" dxfId="7278" priority="3150" stopIfTrue="1" operator="greaterThanOrEqual">
      <formula>9000</formula>
    </cfRule>
  </conditionalFormatting>
  <conditionalFormatting sqref="E80:F80">
    <cfRule type="cellIs" dxfId="7277" priority="2851" stopIfTrue="1" operator="lessThanOrEqual">
      <formula>3000</formula>
    </cfRule>
    <cfRule type="cellIs" dxfId="7276" priority="2852" stopIfTrue="1" operator="between">
      <formula>3000</formula>
      <formula>9000</formula>
    </cfRule>
    <cfRule type="cellIs" dxfId="7275" priority="2853" stopIfTrue="1" operator="greaterThanOrEqual">
      <formula>9000</formula>
    </cfRule>
  </conditionalFormatting>
  <conditionalFormatting sqref="O68">
    <cfRule type="cellIs" dxfId="7274" priority="2914" stopIfTrue="1" operator="lessThanOrEqual">
      <formula>3000</formula>
    </cfRule>
    <cfRule type="cellIs" dxfId="7273" priority="2915" stopIfTrue="1" operator="between">
      <formula>3000</formula>
      <formula>9000</formula>
    </cfRule>
    <cfRule type="cellIs" dxfId="7272" priority="2916" stopIfTrue="1" operator="greaterThanOrEqual">
      <formula>9000</formula>
    </cfRule>
  </conditionalFormatting>
  <conditionalFormatting sqref="P56">
    <cfRule type="cellIs" dxfId="7271" priority="2944" stopIfTrue="1" operator="lessThanOrEqual">
      <formula>3000</formula>
    </cfRule>
    <cfRule type="cellIs" dxfId="7270" priority="2945" stopIfTrue="1" operator="between">
      <formula>3000</formula>
      <formula>9000</formula>
    </cfRule>
    <cfRule type="cellIs" dxfId="7269" priority="2946" stopIfTrue="1" operator="greaterThanOrEqual">
      <formula>9000</formula>
    </cfRule>
  </conditionalFormatting>
  <conditionalFormatting sqref="Q50">
    <cfRule type="cellIs" dxfId="7268" priority="2974" stopIfTrue="1" operator="lessThanOrEqual">
      <formula>3000</formula>
    </cfRule>
    <cfRule type="cellIs" dxfId="7267" priority="2975" stopIfTrue="1" operator="between">
      <formula>3000</formula>
      <formula>9000</formula>
    </cfRule>
    <cfRule type="cellIs" dxfId="7266" priority="2976" stopIfTrue="1" operator="greaterThanOrEqual">
      <formula>9000</formula>
    </cfRule>
  </conditionalFormatting>
  <conditionalFormatting sqref="R38">
    <cfRule type="cellIs" dxfId="7265" priority="3004" stopIfTrue="1" operator="lessThanOrEqual">
      <formula>3000</formula>
    </cfRule>
    <cfRule type="cellIs" dxfId="7264" priority="3005" stopIfTrue="1" operator="between">
      <formula>3000</formula>
      <formula>9000</formula>
    </cfRule>
    <cfRule type="cellIs" dxfId="7263" priority="3006" stopIfTrue="1" operator="greaterThanOrEqual">
      <formula>9000</formula>
    </cfRule>
  </conditionalFormatting>
  <conditionalFormatting sqref="G26:H26">
    <cfRule type="cellIs" dxfId="7262" priority="3067" stopIfTrue="1" operator="lessThanOrEqual">
      <formula>3000</formula>
    </cfRule>
    <cfRule type="cellIs" dxfId="7261" priority="3068" stopIfTrue="1" operator="between">
      <formula>3000</formula>
      <formula>9000</formula>
    </cfRule>
    <cfRule type="cellIs" dxfId="7260" priority="3069" stopIfTrue="1" operator="greaterThanOrEqual">
      <formula>9000</formula>
    </cfRule>
  </conditionalFormatting>
  <conditionalFormatting sqref="L20">
    <cfRule type="cellIs" dxfId="7259" priority="3091" stopIfTrue="1" operator="lessThanOrEqual">
      <formula>3000</formula>
    </cfRule>
    <cfRule type="cellIs" dxfId="7258" priority="3092" stopIfTrue="1" operator="between">
      <formula>3000</formula>
      <formula>9000</formula>
    </cfRule>
    <cfRule type="cellIs" dxfId="7257" priority="3093" stopIfTrue="1" operator="greaterThanOrEqual">
      <formula>9000</formula>
    </cfRule>
  </conditionalFormatting>
  <conditionalFormatting sqref="M14">
    <cfRule type="cellIs" dxfId="7256" priority="3121" stopIfTrue="1" operator="lessThanOrEqual">
      <formula>3000</formula>
    </cfRule>
    <cfRule type="cellIs" dxfId="7255" priority="3122" stopIfTrue="1" operator="between">
      <formula>3000</formula>
      <formula>9000</formula>
    </cfRule>
    <cfRule type="cellIs" dxfId="7254" priority="3123" stopIfTrue="1" operator="greaterThanOrEqual">
      <formula>9000</formula>
    </cfRule>
  </conditionalFormatting>
  <conditionalFormatting sqref="O128">
    <cfRule type="cellIs" dxfId="7253" priority="2749" stopIfTrue="1" operator="lessThanOrEqual">
      <formula>3000</formula>
    </cfRule>
    <cfRule type="cellIs" dxfId="7252" priority="2750" stopIfTrue="1" operator="between">
      <formula>3000</formula>
      <formula>9000</formula>
    </cfRule>
    <cfRule type="cellIs" dxfId="7251" priority="2751" stopIfTrue="1" operator="greaterThanOrEqual">
      <formula>9000</formula>
    </cfRule>
  </conditionalFormatting>
  <conditionalFormatting sqref="P128">
    <cfRule type="cellIs" dxfId="7250" priority="2746" stopIfTrue="1" operator="lessThanOrEqual">
      <formula>3000</formula>
    </cfRule>
    <cfRule type="cellIs" dxfId="7249" priority="2747" stopIfTrue="1" operator="between">
      <formula>3000</formula>
      <formula>9000</formula>
    </cfRule>
    <cfRule type="cellIs" dxfId="7248" priority="2748" stopIfTrue="1" operator="greaterThanOrEqual">
      <formula>9000</formula>
    </cfRule>
  </conditionalFormatting>
  <conditionalFormatting sqref="Q128">
    <cfRule type="cellIs" dxfId="7247" priority="2743" stopIfTrue="1" operator="lessThanOrEqual">
      <formula>3000</formula>
    </cfRule>
    <cfRule type="cellIs" dxfId="7246" priority="2744" stopIfTrue="1" operator="between">
      <formula>3000</formula>
      <formula>9000</formula>
    </cfRule>
    <cfRule type="cellIs" dxfId="7245" priority="2745" stopIfTrue="1" operator="greaterThanOrEqual">
      <formula>9000</formula>
    </cfRule>
  </conditionalFormatting>
  <conditionalFormatting sqref="R128">
    <cfRule type="cellIs" dxfId="7244" priority="2740" stopIfTrue="1" operator="lessThanOrEqual">
      <formula>3000</formula>
    </cfRule>
    <cfRule type="cellIs" dxfId="7243" priority="2741" stopIfTrue="1" operator="between">
      <formula>3000</formula>
      <formula>9000</formula>
    </cfRule>
    <cfRule type="cellIs" dxfId="7242" priority="2742" stopIfTrue="1" operator="greaterThanOrEqual">
      <formula>9000</formula>
    </cfRule>
  </conditionalFormatting>
  <conditionalFormatting sqref="G134:H134">
    <cfRule type="cellIs" dxfId="7241" priority="2737" stopIfTrue="1" operator="lessThanOrEqual">
      <formula>3000</formula>
    </cfRule>
    <cfRule type="cellIs" dxfId="7240" priority="2738" stopIfTrue="1" operator="between">
      <formula>3000</formula>
      <formula>9000</formula>
    </cfRule>
    <cfRule type="cellIs" dxfId="7239" priority="2739" stopIfTrue="1" operator="greaterThanOrEqual">
      <formula>9000</formula>
    </cfRule>
  </conditionalFormatting>
  <conditionalFormatting sqref="J134">
    <cfRule type="cellIs" dxfId="7238" priority="2734" stopIfTrue="1" operator="lessThanOrEqual">
      <formula>3000</formula>
    </cfRule>
    <cfRule type="cellIs" dxfId="7237" priority="2735" stopIfTrue="1" operator="between">
      <formula>3000</formula>
      <formula>9000</formula>
    </cfRule>
    <cfRule type="cellIs" dxfId="7236" priority="2736" stopIfTrue="1" operator="greaterThanOrEqual">
      <formula>9000</formula>
    </cfRule>
  </conditionalFormatting>
  <conditionalFormatting sqref="K134">
    <cfRule type="cellIs" dxfId="7235" priority="2731" stopIfTrue="1" operator="lessThanOrEqual">
      <formula>3000</formula>
    </cfRule>
    <cfRule type="cellIs" dxfId="7234" priority="2732" stopIfTrue="1" operator="between">
      <formula>3000</formula>
      <formula>9000</formula>
    </cfRule>
    <cfRule type="cellIs" dxfId="7233" priority="2733" stopIfTrue="1" operator="greaterThanOrEqual">
      <formula>9000</formula>
    </cfRule>
  </conditionalFormatting>
  <conditionalFormatting sqref="L134">
    <cfRule type="cellIs" dxfId="7232" priority="2728" stopIfTrue="1" operator="lessThanOrEqual">
      <formula>3000</formula>
    </cfRule>
    <cfRule type="cellIs" dxfId="7231" priority="2729" stopIfTrue="1" operator="between">
      <formula>3000</formula>
      <formula>9000</formula>
    </cfRule>
    <cfRule type="cellIs" dxfId="7230" priority="2730" stopIfTrue="1" operator="greaterThanOrEqual">
      <formula>9000</formula>
    </cfRule>
  </conditionalFormatting>
  <conditionalFormatting sqref="M134">
    <cfRule type="cellIs" dxfId="7229" priority="2725" stopIfTrue="1" operator="lessThanOrEqual">
      <formula>3000</formula>
    </cfRule>
    <cfRule type="cellIs" dxfId="7228" priority="2726" stopIfTrue="1" operator="between">
      <formula>3000</formula>
      <formula>9000</formula>
    </cfRule>
    <cfRule type="cellIs" dxfId="7227" priority="2727" stopIfTrue="1" operator="greaterThanOrEqual">
      <formula>9000</formula>
    </cfRule>
  </conditionalFormatting>
  <conditionalFormatting sqref="S134">
    <cfRule type="cellIs" dxfId="7226" priority="2722" stopIfTrue="1" operator="lessThanOrEqual">
      <formula>3000</formula>
    </cfRule>
    <cfRule type="cellIs" dxfId="7225" priority="2723" stopIfTrue="1" operator="between">
      <formula>3000</formula>
      <formula>9000</formula>
    </cfRule>
    <cfRule type="cellIs" dxfId="7224" priority="2724" stopIfTrue="1" operator="greaterThanOrEqual">
      <formula>9000</formula>
    </cfRule>
  </conditionalFormatting>
  <conditionalFormatting sqref="E134:F134">
    <cfRule type="cellIs" dxfId="7223" priority="2719" stopIfTrue="1" operator="lessThanOrEqual">
      <formula>3000</formula>
    </cfRule>
    <cfRule type="cellIs" dxfId="7222" priority="2720" stopIfTrue="1" operator="between">
      <formula>3000</formula>
      <formula>9000</formula>
    </cfRule>
    <cfRule type="cellIs" dxfId="7221" priority="2721" stopIfTrue="1" operator="greaterThanOrEqual">
      <formula>9000</formula>
    </cfRule>
  </conditionalFormatting>
  <conditionalFormatting sqref="O134">
    <cfRule type="cellIs" dxfId="7220" priority="2716" stopIfTrue="1" operator="lessThanOrEqual">
      <formula>3000</formula>
    </cfRule>
    <cfRule type="cellIs" dxfId="7219" priority="2717" stopIfTrue="1" operator="between">
      <formula>3000</formula>
      <formula>9000</formula>
    </cfRule>
    <cfRule type="cellIs" dxfId="7218" priority="2718" stopIfTrue="1" operator="greaterThanOrEqual">
      <formula>9000</formula>
    </cfRule>
  </conditionalFormatting>
  <conditionalFormatting sqref="P134">
    <cfRule type="cellIs" dxfId="7217" priority="2713" stopIfTrue="1" operator="lessThanOrEqual">
      <formula>3000</formula>
    </cfRule>
    <cfRule type="cellIs" dxfId="7216" priority="2714" stopIfTrue="1" operator="between">
      <formula>3000</formula>
      <formula>9000</formula>
    </cfRule>
    <cfRule type="cellIs" dxfId="7215" priority="2715" stopIfTrue="1" operator="greaterThanOrEqual">
      <formula>9000</formula>
    </cfRule>
  </conditionalFormatting>
  <conditionalFormatting sqref="Q134">
    <cfRule type="cellIs" dxfId="7214" priority="2710" stopIfTrue="1" operator="lessThanOrEqual">
      <formula>3000</formula>
    </cfRule>
    <cfRule type="cellIs" dxfId="7213" priority="2711" stopIfTrue="1" operator="between">
      <formula>3000</formula>
      <formula>9000</formula>
    </cfRule>
    <cfRule type="cellIs" dxfId="7212" priority="2712" stopIfTrue="1" operator="greaterThanOrEqual">
      <formula>9000</formula>
    </cfRule>
  </conditionalFormatting>
  <conditionalFormatting sqref="R134">
    <cfRule type="cellIs" dxfId="7211" priority="2707" stopIfTrue="1" operator="lessThanOrEqual">
      <formula>3000</formula>
    </cfRule>
    <cfRule type="cellIs" dxfId="7210" priority="2708" stopIfTrue="1" operator="between">
      <formula>3000</formula>
      <formula>9000</formula>
    </cfRule>
    <cfRule type="cellIs" dxfId="7209" priority="2709" stopIfTrue="1" operator="greaterThanOrEqual">
      <formula>9000</formula>
    </cfRule>
  </conditionalFormatting>
  <conditionalFormatting sqref="G140:H140">
    <cfRule type="cellIs" dxfId="7208" priority="2704" stopIfTrue="1" operator="lessThanOrEqual">
      <formula>3000</formula>
    </cfRule>
    <cfRule type="cellIs" dxfId="7207" priority="2705" stopIfTrue="1" operator="between">
      <formula>3000</formula>
      <formula>9000</formula>
    </cfRule>
    <cfRule type="cellIs" dxfId="7206" priority="2706" stopIfTrue="1" operator="greaterThanOrEqual">
      <formula>9000</formula>
    </cfRule>
  </conditionalFormatting>
  <conditionalFormatting sqref="J140">
    <cfRule type="cellIs" dxfId="7205" priority="2701" stopIfTrue="1" operator="lessThanOrEqual">
      <formula>3000</formula>
    </cfRule>
    <cfRule type="cellIs" dxfId="7204" priority="2702" stopIfTrue="1" operator="between">
      <formula>3000</formula>
      <formula>9000</formula>
    </cfRule>
    <cfRule type="cellIs" dxfId="7203" priority="2703" stopIfTrue="1" operator="greaterThanOrEqual">
      <formula>9000</formula>
    </cfRule>
  </conditionalFormatting>
  <conditionalFormatting sqref="K140">
    <cfRule type="cellIs" dxfId="7202" priority="2698" stopIfTrue="1" operator="lessThanOrEqual">
      <formula>3000</formula>
    </cfRule>
    <cfRule type="cellIs" dxfId="7201" priority="2699" stopIfTrue="1" operator="between">
      <formula>3000</formula>
      <formula>9000</formula>
    </cfRule>
    <cfRule type="cellIs" dxfId="7200" priority="2700" stopIfTrue="1" operator="greaterThanOrEqual">
      <formula>9000</formula>
    </cfRule>
  </conditionalFormatting>
  <conditionalFormatting sqref="L140">
    <cfRule type="cellIs" dxfId="7199" priority="2695" stopIfTrue="1" operator="lessThanOrEqual">
      <formula>3000</formula>
    </cfRule>
    <cfRule type="cellIs" dxfId="7198" priority="2696" stopIfTrue="1" operator="between">
      <formula>3000</formula>
      <formula>9000</formula>
    </cfRule>
    <cfRule type="cellIs" dxfId="7197" priority="2697" stopIfTrue="1" operator="greaterThanOrEqual">
      <formula>9000</formula>
    </cfRule>
  </conditionalFormatting>
  <conditionalFormatting sqref="M140">
    <cfRule type="cellIs" dxfId="7196" priority="2692" stopIfTrue="1" operator="lessThanOrEqual">
      <formula>3000</formula>
    </cfRule>
    <cfRule type="cellIs" dxfId="7195" priority="2693" stopIfTrue="1" operator="between">
      <formula>3000</formula>
      <formula>9000</formula>
    </cfRule>
    <cfRule type="cellIs" dxfId="7194" priority="2694" stopIfTrue="1" operator="greaterThanOrEqual">
      <formula>9000</formula>
    </cfRule>
  </conditionalFormatting>
  <conditionalFormatting sqref="S140">
    <cfRule type="cellIs" dxfId="7193" priority="2689" stopIfTrue="1" operator="lessThanOrEqual">
      <formula>3000</formula>
    </cfRule>
    <cfRule type="cellIs" dxfId="7192" priority="2690" stopIfTrue="1" operator="between">
      <formula>3000</formula>
      <formula>9000</formula>
    </cfRule>
    <cfRule type="cellIs" dxfId="7191" priority="2691" stopIfTrue="1" operator="greaterThanOrEqual">
      <formula>9000</formula>
    </cfRule>
  </conditionalFormatting>
  <conditionalFormatting sqref="E140:F140">
    <cfRule type="cellIs" dxfId="7190" priority="2686" stopIfTrue="1" operator="lessThanOrEqual">
      <formula>3000</formula>
    </cfRule>
    <cfRule type="cellIs" dxfId="7189" priority="2687" stopIfTrue="1" operator="between">
      <formula>3000</formula>
      <formula>9000</formula>
    </cfRule>
    <cfRule type="cellIs" dxfId="7188" priority="2688" stopIfTrue="1" operator="greaterThanOrEqual">
      <formula>9000</formula>
    </cfRule>
  </conditionalFormatting>
  <conditionalFormatting sqref="O140">
    <cfRule type="cellIs" dxfId="7187" priority="2683" stopIfTrue="1" operator="lessThanOrEqual">
      <formula>3000</formula>
    </cfRule>
    <cfRule type="cellIs" dxfId="7186" priority="2684" stopIfTrue="1" operator="between">
      <formula>3000</formula>
      <formula>9000</formula>
    </cfRule>
    <cfRule type="cellIs" dxfId="7185" priority="2685" stopIfTrue="1" operator="greaterThanOrEqual">
      <formula>9000</formula>
    </cfRule>
  </conditionalFormatting>
  <conditionalFormatting sqref="P140">
    <cfRule type="cellIs" dxfId="7184" priority="2680" stopIfTrue="1" operator="lessThanOrEqual">
      <formula>3000</formula>
    </cfRule>
    <cfRule type="cellIs" dxfId="7183" priority="2681" stopIfTrue="1" operator="between">
      <formula>3000</formula>
      <formula>9000</formula>
    </cfRule>
    <cfRule type="cellIs" dxfId="7182" priority="2682" stopIfTrue="1" operator="greaterThanOrEqual">
      <formula>9000</formula>
    </cfRule>
  </conditionalFormatting>
  <conditionalFormatting sqref="Q140">
    <cfRule type="cellIs" dxfId="7181" priority="2677" stopIfTrue="1" operator="lessThanOrEqual">
      <formula>3000</formula>
    </cfRule>
    <cfRule type="cellIs" dxfId="7180" priority="2678" stopIfTrue="1" operator="between">
      <formula>3000</formula>
      <formula>9000</formula>
    </cfRule>
    <cfRule type="cellIs" dxfId="7179" priority="2679" stopIfTrue="1" operator="greaterThanOrEqual">
      <formula>9000</formula>
    </cfRule>
  </conditionalFormatting>
  <conditionalFormatting sqref="R140">
    <cfRule type="cellIs" dxfId="7178" priority="2674" stopIfTrue="1" operator="lessThanOrEqual">
      <formula>3000</formula>
    </cfRule>
    <cfRule type="cellIs" dxfId="7177" priority="2675" stopIfTrue="1" operator="between">
      <formula>3000</formula>
      <formula>9000</formula>
    </cfRule>
    <cfRule type="cellIs" dxfId="7176" priority="2676" stopIfTrue="1" operator="greaterThanOrEqual">
      <formula>9000</formula>
    </cfRule>
  </conditionalFormatting>
  <conditionalFormatting sqref="G152:H152">
    <cfRule type="cellIs" dxfId="7175" priority="2671" stopIfTrue="1" operator="lessThanOrEqual">
      <formula>3000</formula>
    </cfRule>
    <cfRule type="cellIs" dxfId="7174" priority="2672" stopIfTrue="1" operator="between">
      <formula>3000</formula>
      <formula>9000</formula>
    </cfRule>
    <cfRule type="cellIs" dxfId="7173" priority="2673" stopIfTrue="1" operator="greaterThanOrEqual">
      <formula>9000</formula>
    </cfRule>
  </conditionalFormatting>
  <conditionalFormatting sqref="J152">
    <cfRule type="cellIs" dxfId="7172" priority="2668" stopIfTrue="1" operator="lessThanOrEqual">
      <formula>3000</formula>
    </cfRule>
    <cfRule type="cellIs" dxfId="7171" priority="2669" stopIfTrue="1" operator="between">
      <formula>3000</formula>
      <formula>9000</formula>
    </cfRule>
    <cfRule type="cellIs" dxfId="7170" priority="2670" stopIfTrue="1" operator="greaterThanOrEqual">
      <formula>9000</formula>
    </cfRule>
  </conditionalFormatting>
  <conditionalFormatting sqref="K152">
    <cfRule type="cellIs" dxfId="7169" priority="2665" stopIfTrue="1" operator="lessThanOrEqual">
      <formula>3000</formula>
    </cfRule>
    <cfRule type="cellIs" dxfId="7168" priority="2666" stopIfTrue="1" operator="between">
      <formula>3000</formula>
      <formula>9000</formula>
    </cfRule>
    <cfRule type="cellIs" dxfId="7167" priority="2667" stopIfTrue="1" operator="greaterThanOrEqual">
      <formula>9000</formula>
    </cfRule>
  </conditionalFormatting>
  <conditionalFormatting sqref="L152">
    <cfRule type="cellIs" dxfId="7166" priority="2662" stopIfTrue="1" operator="lessThanOrEqual">
      <formula>3000</formula>
    </cfRule>
    <cfRule type="cellIs" dxfId="7165" priority="2663" stopIfTrue="1" operator="between">
      <formula>3000</formula>
      <formula>9000</formula>
    </cfRule>
    <cfRule type="cellIs" dxfId="7164" priority="2664" stopIfTrue="1" operator="greaterThanOrEqual">
      <formula>9000</formula>
    </cfRule>
  </conditionalFormatting>
  <conditionalFormatting sqref="M152">
    <cfRule type="cellIs" dxfId="7163" priority="2659" stopIfTrue="1" operator="lessThanOrEqual">
      <formula>3000</formula>
    </cfRule>
    <cfRule type="cellIs" dxfId="7162" priority="2660" stopIfTrue="1" operator="between">
      <formula>3000</formula>
      <formula>9000</formula>
    </cfRule>
    <cfRule type="cellIs" dxfId="7161" priority="2661" stopIfTrue="1" operator="greaterThanOrEqual">
      <formula>9000</formula>
    </cfRule>
  </conditionalFormatting>
  <conditionalFormatting sqref="S152">
    <cfRule type="cellIs" dxfId="7160" priority="2656" stopIfTrue="1" operator="lessThanOrEqual">
      <formula>3000</formula>
    </cfRule>
    <cfRule type="cellIs" dxfId="7159" priority="2657" stopIfTrue="1" operator="between">
      <formula>3000</formula>
      <formula>9000</formula>
    </cfRule>
    <cfRule type="cellIs" dxfId="7158" priority="2658" stopIfTrue="1" operator="greaterThanOrEqual">
      <formula>9000</formula>
    </cfRule>
  </conditionalFormatting>
  <conditionalFormatting sqref="E152:F152">
    <cfRule type="cellIs" dxfId="7157" priority="2653" stopIfTrue="1" operator="lessThanOrEqual">
      <formula>3000</formula>
    </cfRule>
    <cfRule type="cellIs" dxfId="7156" priority="2654" stopIfTrue="1" operator="between">
      <formula>3000</formula>
      <formula>9000</formula>
    </cfRule>
    <cfRule type="cellIs" dxfId="7155" priority="2655" stopIfTrue="1" operator="greaterThanOrEqual">
      <formula>9000</formula>
    </cfRule>
  </conditionalFormatting>
  <conditionalFormatting sqref="O152">
    <cfRule type="cellIs" dxfId="7154" priority="2650" stopIfTrue="1" operator="lessThanOrEqual">
      <formula>3000</formula>
    </cfRule>
    <cfRule type="cellIs" dxfId="7153" priority="2651" stopIfTrue="1" operator="between">
      <formula>3000</formula>
      <formula>9000</formula>
    </cfRule>
    <cfRule type="cellIs" dxfId="7152" priority="2652" stopIfTrue="1" operator="greaterThanOrEqual">
      <formula>9000</formula>
    </cfRule>
  </conditionalFormatting>
  <conditionalFormatting sqref="P152">
    <cfRule type="cellIs" dxfId="7151" priority="2647" stopIfTrue="1" operator="lessThanOrEqual">
      <formula>3000</formula>
    </cfRule>
    <cfRule type="cellIs" dxfId="7150" priority="2648" stopIfTrue="1" operator="between">
      <formula>3000</formula>
      <formula>9000</formula>
    </cfRule>
    <cfRule type="cellIs" dxfId="7149" priority="2649" stopIfTrue="1" operator="greaterThanOrEqual">
      <formula>9000</formula>
    </cfRule>
  </conditionalFormatting>
  <conditionalFormatting sqref="Q152">
    <cfRule type="cellIs" dxfId="7148" priority="2644" stopIfTrue="1" operator="lessThanOrEqual">
      <formula>3000</formula>
    </cfRule>
    <cfRule type="cellIs" dxfId="7147" priority="2645" stopIfTrue="1" operator="between">
      <formula>3000</formula>
      <formula>9000</formula>
    </cfRule>
    <cfRule type="cellIs" dxfId="7146" priority="2646" stopIfTrue="1" operator="greaterThanOrEqual">
      <formula>9000</formula>
    </cfRule>
  </conditionalFormatting>
  <conditionalFormatting sqref="R152">
    <cfRule type="cellIs" dxfId="7145" priority="2641" stopIfTrue="1" operator="lessThanOrEqual">
      <formula>3000</formula>
    </cfRule>
    <cfRule type="cellIs" dxfId="7144" priority="2642" stopIfTrue="1" operator="between">
      <formula>3000</formula>
      <formula>9000</formula>
    </cfRule>
    <cfRule type="cellIs" dxfId="7143" priority="2643" stopIfTrue="1" operator="greaterThanOrEqual">
      <formula>9000</formula>
    </cfRule>
  </conditionalFormatting>
  <conditionalFormatting sqref="G164:H164">
    <cfRule type="cellIs" dxfId="7142" priority="2638" stopIfTrue="1" operator="lessThanOrEqual">
      <formula>3000</formula>
    </cfRule>
    <cfRule type="cellIs" dxfId="7141" priority="2639" stopIfTrue="1" operator="between">
      <formula>3000</formula>
      <formula>9000</formula>
    </cfRule>
    <cfRule type="cellIs" dxfId="7140" priority="2640" stopIfTrue="1" operator="greaterThanOrEqual">
      <formula>9000</formula>
    </cfRule>
  </conditionalFormatting>
  <conditionalFormatting sqref="J164">
    <cfRule type="cellIs" dxfId="7139" priority="2635" stopIfTrue="1" operator="lessThanOrEqual">
      <formula>3000</formula>
    </cfRule>
    <cfRule type="cellIs" dxfId="7138" priority="2636" stopIfTrue="1" operator="between">
      <formula>3000</formula>
      <formula>9000</formula>
    </cfRule>
    <cfRule type="cellIs" dxfId="7137" priority="2637" stopIfTrue="1" operator="greaterThanOrEqual">
      <formula>9000</formula>
    </cfRule>
  </conditionalFormatting>
  <conditionalFormatting sqref="K164">
    <cfRule type="cellIs" dxfId="7136" priority="2632" stopIfTrue="1" operator="lessThanOrEqual">
      <formula>3000</formula>
    </cfRule>
    <cfRule type="cellIs" dxfId="7135" priority="2633" stopIfTrue="1" operator="between">
      <formula>3000</formula>
      <formula>9000</formula>
    </cfRule>
    <cfRule type="cellIs" dxfId="7134" priority="2634" stopIfTrue="1" operator="greaterThanOrEqual">
      <formula>9000</formula>
    </cfRule>
  </conditionalFormatting>
  <conditionalFormatting sqref="L164">
    <cfRule type="cellIs" dxfId="7133" priority="2629" stopIfTrue="1" operator="lessThanOrEqual">
      <formula>3000</formula>
    </cfRule>
    <cfRule type="cellIs" dxfId="7132" priority="2630" stopIfTrue="1" operator="between">
      <formula>3000</formula>
      <formula>9000</formula>
    </cfRule>
    <cfRule type="cellIs" dxfId="7131" priority="2631" stopIfTrue="1" operator="greaterThanOrEqual">
      <formula>9000</formula>
    </cfRule>
  </conditionalFormatting>
  <conditionalFormatting sqref="M164">
    <cfRule type="cellIs" dxfId="7130" priority="2626" stopIfTrue="1" operator="lessThanOrEqual">
      <formula>3000</formula>
    </cfRule>
    <cfRule type="cellIs" dxfId="7129" priority="2627" stopIfTrue="1" operator="between">
      <formula>3000</formula>
      <formula>9000</formula>
    </cfRule>
    <cfRule type="cellIs" dxfId="7128" priority="2628" stopIfTrue="1" operator="greaterThanOrEqual">
      <formula>9000</formula>
    </cfRule>
  </conditionalFormatting>
  <conditionalFormatting sqref="S164">
    <cfRule type="cellIs" dxfId="7127" priority="2623" stopIfTrue="1" operator="lessThanOrEqual">
      <formula>3000</formula>
    </cfRule>
    <cfRule type="cellIs" dxfId="7126" priority="2624" stopIfTrue="1" operator="between">
      <formula>3000</formula>
      <formula>9000</formula>
    </cfRule>
    <cfRule type="cellIs" dxfId="7125" priority="2625" stopIfTrue="1" operator="greaterThanOrEqual">
      <formula>9000</formula>
    </cfRule>
  </conditionalFormatting>
  <conditionalFormatting sqref="E164:F164">
    <cfRule type="cellIs" dxfId="7124" priority="2620" stopIfTrue="1" operator="lessThanOrEqual">
      <formula>3000</formula>
    </cfRule>
    <cfRule type="cellIs" dxfId="7123" priority="2621" stopIfTrue="1" operator="between">
      <formula>3000</formula>
      <formula>9000</formula>
    </cfRule>
    <cfRule type="cellIs" dxfId="7122" priority="2622" stopIfTrue="1" operator="greaterThanOrEqual">
      <formula>9000</formula>
    </cfRule>
  </conditionalFormatting>
  <conditionalFormatting sqref="O164">
    <cfRule type="cellIs" dxfId="7121" priority="2617" stopIfTrue="1" operator="lessThanOrEqual">
      <formula>3000</formula>
    </cfRule>
    <cfRule type="cellIs" dxfId="7120" priority="2618" stopIfTrue="1" operator="between">
      <formula>3000</formula>
      <formula>9000</formula>
    </cfRule>
    <cfRule type="cellIs" dxfId="7119" priority="2619" stopIfTrue="1" operator="greaterThanOrEqual">
      <formula>9000</formula>
    </cfRule>
  </conditionalFormatting>
  <conditionalFormatting sqref="P164">
    <cfRule type="cellIs" dxfId="7118" priority="2614" stopIfTrue="1" operator="lessThanOrEqual">
      <formula>3000</formula>
    </cfRule>
    <cfRule type="cellIs" dxfId="7117" priority="2615" stopIfTrue="1" operator="between">
      <formula>3000</formula>
      <formula>9000</formula>
    </cfRule>
    <cfRule type="cellIs" dxfId="7116" priority="2616" stopIfTrue="1" operator="greaterThanOrEqual">
      <formula>9000</formula>
    </cfRule>
  </conditionalFormatting>
  <conditionalFormatting sqref="Q164">
    <cfRule type="cellIs" dxfId="7115" priority="2611" stopIfTrue="1" operator="lessThanOrEqual">
      <formula>3000</formula>
    </cfRule>
    <cfRule type="cellIs" dxfId="7114" priority="2612" stopIfTrue="1" operator="between">
      <formula>3000</formula>
      <formula>9000</formula>
    </cfRule>
    <cfRule type="cellIs" dxfId="7113" priority="2613" stopIfTrue="1" operator="greaterThanOrEqual">
      <formula>9000</formula>
    </cfRule>
  </conditionalFormatting>
  <conditionalFormatting sqref="R164">
    <cfRule type="cellIs" dxfId="7112" priority="2608" stopIfTrue="1" operator="lessThanOrEqual">
      <formula>3000</formula>
    </cfRule>
    <cfRule type="cellIs" dxfId="7111" priority="2609" stopIfTrue="1" operator="between">
      <formula>3000</formula>
      <formula>9000</formula>
    </cfRule>
    <cfRule type="cellIs" dxfId="7110" priority="2610" stopIfTrue="1" operator="greaterThanOrEqual">
      <formula>9000</formula>
    </cfRule>
  </conditionalFormatting>
  <conditionalFormatting sqref="G170:H170">
    <cfRule type="cellIs" dxfId="7109" priority="2605" stopIfTrue="1" operator="lessThanOrEqual">
      <formula>3000</formula>
    </cfRule>
    <cfRule type="cellIs" dxfId="7108" priority="2606" stopIfTrue="1" operator="between">
      <formula>3000</formula>
      <formula>9000</formula>
    </cfRule>
    <cfRule type="cellIs" dxfId="7107" priority="2607" stopIfTrue="1" operator="greaterThanOrEqual">
      <formula>9000</formula>
    </cfRule>
  </conditionalFormatting>
  <conditionalFormatting sqref="J170">
    <cfRule type="cellIs" dxfId="7106" priority="2602" stopIfTrue="1" operator="lessThanOrEqual">
      <formula>3000</formula>
    </cfRule>
    <cfRule type="cellIs" dxfId="7105" priority="2603" stopIfTrue="1" operator="between">
      <formula>3000</formula>
      <formula>9000</formula>
    </cfRule>
    <cfRule type="cellIs" dxfId="7104" priority="2604" stopIfTrue="1" operator="greaterThanOrEqual">
      <formula>9000</formula>
    </cfRule>
  </conditionalFormatting>
  <conditionalFormatting sqref="K170">
    <cfRule type="cellIs" dxfId="7103" priority="2599" stopIfTrue="1" operator="lessThanOrEqual">
      <formula>3000</formula>
    </cfRule>
    <cfRule type="cellIs" dxfId="7102" priority="2600" stopIfTrue="1" operator="between">
      <formula>3000</formula>
      <formula>9000</formula>
    </cfRule>
    <cfRule type="cellIs" dxfId="7101" priority="2601" stopIfTrue="1" operator="greaterThanOrEqual">
      <formula>9000</formula>
    </cfRule>
  </conditionalFormatting>
  <conditionalFormatting sqref="L170">
    <cfRule type="cellIs" dxfId="7100" priority="2596" stopIfTrue="1" operator="lessThanOrEqual">
      <formula>3000</formula>
    </cfRule>
    <cfRule type="cellIs" dxfId="7099" priority="2597" stopIfTrue="1" operator="between">
      <formula>3000</formula>
      <formula>9000</formula>
    </cfRule>
    <cfRule type="cellIs" dxfId="7098" priority="2598" stopIfTrue="1" operator="greaterThanOrEqual">
      <formula>9000</formula>
    </cfRule>
  </conditionalFormatting>
  <conditionalFormatting sqref="M170">
    <cfRule type="cellIs" dxfId="7097" priority="2593" stopIfTrue="1" operator="lessThanOrEqual">
      <formula>3000</formula>
    </cfRule>
    <cfRule type="cellIs" dxfId="7096" priority="2594" stopIfTrue="1" operator="between">
      <formula>3000</formula>
      <formula>9000</formula>
    </cfRule>
    <cfRule type="cellIs" dxfId="7095" priority="2595" stopIfTrue="1" operator="greaterThanOrEqual">
      <formula>9000</formula>
    </cfRule>
  </conditionalFormatting>
  <conditionalFormatting sqref="S170">
    <cfRule type="cellIs" dxfId="7094" priority="2590" stopIfTrue="1" operator="lessThanOrEqual">
      <formula>3000</formula>
    </cfRule>
    <cfRule type="cellIs" dxfId="7093" priority="2591" stopIfTrue="1" operator="between">
      <formula>3000</formula>
      <formula>9000</formula>
    </cfRule>
    <cfRule type="cellIs" dxfId="7092" priority="2592" stopIfTrue="1" operator="greaterThanOrEqual">
      <formula>9000</formula>
    </cfRule>
  </conditionalFormatting>
  <conditionalFormatting sqref="E170:F170">
    <cfRule type="cellIs" dxfId="7091" priority="2587" stopIfTrue="1" operator="lessThanOrEqual">
      <formula>3000</formula>
    </cfRule>
    <cfRule type="cellIs" dxfId="7090" priority="2588" stopIfTrue="1" operator="between">
      <formula>3000</formula>
      <formula>9000</formula>
    </cfRule>
    <cfRule type="cellIs" dxfId="7089" priority="2589" stopIfTrue="1" operator="greaterThanOrEqual">
      <formula>9000</formula>
    </cfRule>
  </conditionalFormatting>
  <conditionalFormatting sqref="O170">
    <cfRule type="cellIs" dxfId="7088" priority="2584" stopIfTrue="1" operator="lessThanOrEqual">
      <formula>3000</formula>
    </cfRule>
    <cfRule type="cellIs" dxfId="7087" priority="2585" stopIfTrue="1" operator="between">
      <formula>3000</formula>
      <formula>9000</formula>
    </cfRule>
    <cfRule type="cellIs" dxfId="7086" priority="2586" stopIfTrue="1" operator="greaterThanOrEqual">
      <formula>9000</formula>
    </cfRule>
  </conditionalFormatting>
  <conditionalFormatting sqref="P170">
    <cfRule type="cellIs" dxfId="7085" priority="2581" stopIfTrue="1" operator="lessThanOrEqual">
      <formula>3000</formula>
    </cfRule>
    <cfRule type="cellIs" dxfId="7084" priority="2582" stopIfTrue="1" operator="between">
      <formula>3000</formula>
      <formula>9000</formula>
    </cfRule>
    <cfRule type="cellIs" dxfId="7083" priority="2583" stopIfTrue="1" operator="greaterThanOrEqual">
      <formula>9000</formula>
    </cfRule>
  </conditionalFormatting>
  <conditionalFormatting sqref="Q170">
    <cfRule type="cellIs" dxfId="7082" priority="2578" stopIfTrue="1" operator="lessThanOrEqual">
      <formula>3000</formula>
    </cfRule>
    <cfRule type="cellIs" dxfId="7081" priority="2579" stopIfTrue="1" operator="between">
      <formula>3000</formula>
      <formula>9000</formula>
    </cfRule>
    <cfRule type="cellIs" dxfId="7080" priority="2580" stopIfTrue="1" operator="greaterThanOrEqual">
      <formula>9000</formula>
    </cfRule>
  </conditionalFormatting>
  <conditionalFormatting sqref="R170">
    <cfRule type="cellIs" dxfId="7079" priority="2575" stopIfTrue="1" operator="lessThanOrEqual">
      <formula>3000</formula>
    </cfRule>
    <cfRule type="cellIs" dxfId="7078" priority="2576" stopIfTrue="1" operator="between">
      <formula>3000</formula>
      <formula>9000</formula>
    </cfRule>
    <cfRule type="cellIs" dxfId="7077" priority="2577" stopIfTrue="1" operator="greaterThanOrEqual">
      <formula>9000</formula>
    </cfRule>
  </conditionalFormatting>
  <conditionalFormatting sqref="G176:H176">
    <cfRule type="cellIs" dxfId="7076" priority="2572" stopIfTrue="1" operator="lessThanOrEqual">
      <formula>3000</formula>
    </cfRule>
    <cfRule type="cellIs" dxfId="7075" priority="2573" stopIfTrue="1" operator="between">
      <formula>3000</formula>
      <formula>9000</formula>
    </cfRule>
    <cfRule type="cellIs" dxfId="7074" priority="2574" stopIfTrue="1" operator="greaterThanOrEqual">
      <formula>9000</formula>
    </cfRule>
  </conditionalFormatting>
  <conditionalFormatting sqref="J176">
    <cfRule type="cellIs" dxfId="7073" priority="2569" stopIfTrue="1" operator="lessThanOrEqual">
      <formula>3000</formula>
    </cfRule>
    <cfRule type="cellIs" dxfId="7072" priority="2570" stopIfTrue="1" operator="between">
      <formula>3000</formula>
      <formula>9000</formula>
    </cfRule>
    <cfRule type="cellIs" dxfId="7071" priority="2571" stopIfTrue="1" operator="greaterThanOrEqual">
      <formula>9000</formula>
    </cfRule>
  </conditionalFormatting>
  <conditionalFormatting sqref="K176">
    <cfRule type="cellIs" dxfId="7070" priority="2566" stopIfTrue="1" operator="lessThanOrEqual">
      <formula>3000</formula>
    </cfRule>
    <cfRule type="cellIs" dxfId="7069" priority="2567" stopIfTrue="1" operator="between">
      <formula>3000</formula>
      <formula>9000</formula>
    </cfRule>
    <cfRule type="cellIs" dxfId="7068" priority="2568" stopIfTrue="1" operator="greaterThanOrEqual">
      <formula>9000</formula>
    </cfRule>
  </conditionalFormatting>
  <conditionalFormatting sqref="L176">
    <cfRule type="cellIs" dxfId="7067" priority="2563" stopIfTrue="1" operator="lessThanOrEqual">
      <formula>3000</formula>
    </cfRule>
    <cfRule type="cellIs" dxfId="7066" priority="2564" stopIfTrue="1" operator="between">
      <formula>3000</formula>
      <formula>9000</formula>
    </cfRule>
    <cfRule type="cellIs" dxfId="7065" priority="2565" stopIfTrue="1" operator="greaterThanOrEqual">
      <formula>9000</formula>
    </cfRule>
  </conditionalFormatting>
  <conditionalFormatting sqref="M176">
    <cfRule type="cellIs" dxfId="7064" priority="2560" stopIfTrue="1" operator="lessThanOrEqual">
      <formula>3000</formula>
    </cfRule>
    <cfRule type="cellIs" dxfId="7063" priority="2561" stopIfTrue="1" operator="between">
      <formula>3000</formula>
      <formula>9000</formula>
    </cfRule>
    <cfRule type="cellIs" dxfId="7062" priority="2562" stopIfTrue="1" operator="greaterThanOrEqual">
      <formula>9000</formula>
    </cfRule>
  </conditionalFormatting>
  <conditionalFormatting sqref="S176">
    <cfRule type="cellIs" dxfId="7061" priority="2557" stopIfTrue="1" operator="lessThanOrEqual">
      <formula>3000</formula>
    </cfRule>
    <cfRule type="cellIs" dxfId="7060" priority="2558" stopIfTrue="1" operator="between">
      <formula>3000</formula>
      <formula>9000</formula>
    </cfRule>
    <cfRule type="cellIs" dxfId="7059" priority="2559" stopIfTrue="1" operator="greaterThanOrEqual">
      <formula>9000</formula>
    </cfRule>
  </conditionalFormatting>
  <conditionalFormatting sqref="E176:F176">
    <cfRule type="cellIs" dxfId="7058" priority="2554" stopIfTrue="1" operator="lessThanOrEqual">
      <formula>3000</formula>
    </cfRule>
    <cfRule type="cellIs" dxfId="7057" priority="2555" stopIfTrue="1" operator="between">
      <formula>3000</formula>
      <formula>9000</formula>
    </cfRule>
    <cfRule type="cellIs" dxfId="7056" priority="2556" stopIfTrue="1" operator="greaterThanOrEqual">
      <formula>9000</formula>
    </cfRule>
  </conditionalFormatting>
  <conditionalFormatting sqref="O176">
    <cfRule type="cellIs" dxfId="7055" priority="2551" stopIfTrue="1" operator="lessThanOrEqual">
      <formula>3000</formula>
    </cfRule>
    <cfRule type="cellIs" dxfId="7054" priority="2552" stopIfTrue="1" operator="between">
      <formula>3000</formula>
      <formula>9000</formula>
    </cfRule>
    <cfRule type="cellIs" dxfId="7053" priority="2553" stopIfTrue="1" operator="greaterThanOrEqual">
      <formula>9000</formula>
    </cfRule>
  </conditionalFormatting>
  <conditionalFormatting sqref="P176">
    <cfRule type="cellIs" dxfId="7052" priority="2548" stopIfTrue="1" operator="lessThanOrEqual">
      <formula>3000</formula>
    </cfRule>
    <cfRule type="cellIs" dxfId="7051" priority="2549" stopIfTrue="1" operator="between">
      <formula>3000</formula>
      <formula>9000</formula>
    </cfRule>
    <cfRule type="cellIs" dxfId="7050" priority="2550" stopIfTrue="1" operator="greaterThanOrEqual">
      <formula>9000</formula>
    </cfRule>
  </conditionalFormatting>
  <conditionalFormatting sqref="Q176">
    <cfRule type="cellIs" dxfId="7049" priority="2545" stopIfTrue="1" operator="lessThanOrEqual">
      <formula>3000</formula>
    </cfRule>
    <cfRule type="cellIs" dxfId="7048" priority="2546" stopIfTrue="1" operator="between">
      <formula>3000</formula>
      <formula>9000</formula>
    </cfRule>
    <cfRule type="cellIs" dxfId="7047" priority="2547" stopIfTrue="1" operator="greaterThanOrEqual">
      <formula>9000</formula>
    </cfRule>
  </conditionalFormatting>
  <conditionalFormatting sqref="R176">
    <cfRule type="cellIs" dxfId="7046" priority="2542" stopIfTrue="1" operator="lessThanOrEqual">
      <formula>3000</formula>
    </cfRule>
    <cfRule type="cellIs" dxfId="7045" priority="2543" stopIfTrue="1" operator="between">
      <formula>3000</formula>
      <formula>9000</formula>
    </cfRule>
    <cfRule type="cellIs" dxfId="7044" priority="2544" stopIfTrue="1" operator="greaterThanOrEqual">
      <formula>9000</formula>
    </cfRule>
  </conditionalFormatting>
  <conditionalFormatting sqref="E128:F128">
    <cfRule type="cellIs" dxfId="7043" priority="2752" stopIfTrue="1" operator="lessThanOrEqual">
      <formula>3000</formula>
    </cfRule>
    <cfRule type="cellIs" dxfId="7042" priority="2753" stopIfTrue="1" operator="between">
      <formula>3000</formula>
      <formula>9000</formula>
    </cfRule>
    <cfRule type="cellIs" dxfId="7041" priority="2754" stopIfTrue="1" operator="greaterThanOrEqual">
      <formula>9000</formula>
    </cfRule>
  </conditionalFormatting>
  <conditionalFormatting sqref="Q122">
    <cfRule type="cellIs" dxfId="7040" priority="2776" stopIfTrue="1" operator="lessThanOrEqual">
      <formula>3000</formula>
    </cfRule>
    <cfRule type="cellIs" dxfId="7039" priority="2777" stopIfTrue="1" operator="between">
      <formula>3000</formula>
      <formula>9000</formula>
    </cfRule>
    <cfRule type="cellIs" dxfId="7038" priority="2778" stopIfTrue="1" operator="greaterThanOrEqual">
      <formula>9000</formula>
    </cfRule>
  </conditionalFormatting>
  <conditionalFormatting sqref="R122">
    <cfRule type="cellIs" dxfId="7037" priority="2773" stopIfTrue="1" operator="lessThanOrEqual">
      <formula>3000</formula>
    </cfRule>
    <cfRule type="cellIs" dxfId="7036" priority="2774" stopIfTrue="1" operator="between">
      <formula>3000</formula>
      <formula>9000</formula>
    </cfRule>
    <cfRule type="cellIs" dxfId="7035" priority="2775" stopIfTrue="1" operator="greaterThanOrEqual">
      <formula>9000</formula>
    </cfRule>
  </conditionalFormatting>
  <conditionalFormatting sqref="G128:H128">
    <cfRule type="cellIs" dxfId="7034" priority="2770" stopIfTrue="1" operator="lessThanOrEqual">
      <formula>3000</formula>
    </cfRule>
    <cfRule type="cellIs" dxfId="7033" priority="2771" stopIfTrue="1" operator="between">
      <formula>3000</formula>
      <formula>9000</formula>
    </cfRule>
    <cfRule type="cellIs" dxfId="7032" priority="2772" stopIfTrue="1" operator="greaterThanOrEqual">
      <formula>9000</formula>
    </cfRule>
  </conditionalFormatting>
  <conditionalFormatting sqref="J122">
    <cfRule type="cellIs" dxfId="7031" priority="2800" stopIfTrue="1" operator="lessThanOrEqual">
      <formula>3000</formula>
    </cfRule>
    <cfRule type="cellIs" dxfId="7030" priority="2801" stopIfTrue="1" operator="between">
      <formula>3000</formula>
      <formula>9000</formula>
    </cfRule>
    <cfRule type="cellIs" dxfId="7029" priority="2802" stopIfTrue="1" operator="greaterThanOrEqual">
      <formula>9000</formula>
    </cfRule>
  </conditionalFormatting>
  <conditionalFormatting sqref="K122">
    <cfRule type="cellIs" dxfId="7028" priority="2797" stopIfTrue="1" operator="lessThanOrEqual">
      <formula>3000</formula>
    </cfRule>
    <cfRule type="cellIs" dxfId="7027" priority="2798" stopIfTrue="1" operator="between">
      <formula>3000</formula>
      <formula>9000</formula>
    </cfRule>
    <cfRule type="cellIs" dxfId="7026" priority="2799" stopIfTrue="1" operator="greaterThanOrEqual">
      <formula>9000</formula>
    </cfRule>
  </conditionalFormatting>
  <conditionalFormatting sqref="L122">
    <cfRule type="cellIs" dxfId="7025" priority="2794" stopIfTrue="1" operator="lessThanOrEqual">
      <formula>3000</formula>
    </cfRule>
    <cfRule type="cellIs" dxfId="7024" priority="2795" stopIfTrue="1" operator="between">
      <formula>3000</formula>
      <formula>9000</formula>
    </cfRule>
    <cfRule type="cellIs" dxfId="7023" priority="2796" stopIfTrue="1" operator="greaterThanOrEqual">
      <formula>9000</formula>
    </cfRule>
  </conditionalFormatting>
  <conditionalFormatting sqref="M122">
    <cfRule type="cellIs" dxfId="7022" priority="2791" stopIfTrue="1" operator="lessThanOrEqual">
      <formula>3000</formula>
    </cfRule>
    <cfRule type="cellIs" dxfId="7021" priority="2792" stopIfTrue="1" operator="between">
      <formula>3000</formula>
      <formula>9000</formula>
    </cfRule>
    <cfRule type="cellIs" dxfId="7020" priority="2793" stopIfTrue="1" operator="greaterThanOrEqual">
      <formula>9000</formula>
    </cfRule>
  </conditionalFormatting>
  <conditionalFormatting sqref="S116">
    <cfRule type="cellIs" dxfId="7019" priority="2821" stopIfTrue="1" operator="lessThanOrEqual">
      <formula>3000</formula>
    </cfRule>
    <cfRule type="cellIs" dxfId="7018" priority="2822" stopIfTrue="1" operator="between">
      <formula>3000</formula>
      <formula>9000</formula>
    </cfRule>
    <cfRule type="cellIs" dxfId="7017" priority="2823" stopIfTrue="1" operator="greaterThanOrEqual">
      <formula>9000</formula>
    </cfRule>
  </conditionalFormatting>
  <conditionalFormatting sqref="E116:F116">
    <cfRule type="cellIs" dxfId="7016" priority="2818" stopIfTrue="1" operator="lessThanOrEqual">
      <formula>3000</formula>
    </cfRule>
    <cfRule type="cellIs" dxfId="7015" priority="2819" stopIfTrue="1" operator="between">
      <formula>3000</formula>
      <formula>9000</formula>
    </cfRule>
    <cfRule type="cellIs" dxfId="7014" priority="2820" stopIfTrue="1" operator="greaterThanOrEqual">
      <formula>9000</formula>
    </cfRule>
  </conditionalFormatting>
  <conditionalFormatting sqref="O116">
    <cfRule type="cellIs" dxfId="7013" priority="2815" stopIfTrue="1" operator="lessThanOrEqual">
      <formula>3000</formula>
    </cfRule>
    <cfRule type="cellIs" dxfId="7012" priority="2816" stopIfTrue="1" operator="between">
      <formula>3000</formula>
      <formula>9000</formula>
    </cfRule>
    <cfRule type="cellIs" dxfId="7011" priority="2817" stopIfTrue="1" operator="greaterThanOrEqual">
      <formula>9000</formula>
    </cfRule>
  </conditionalFormatting>
  <conditionalFormatting sqref="P80">
    <cfRule type="cellIs" dxfId="7010" priority="2845" stopIfTrue="1" operator="lessThanOrEqual">
      <formula>3000</formula>
    </cfRule>
    <cfRule type="cellIs" dxfId="7009" priority="2846" stopIfTrue="1" operator="between">
      <formula>3000</formula>
      <formula>9000</formula>
    </cfRule>
    <cfRule type="cellIs" dxfId="7008" priority="2847" stopIfTrue="1" operator="greaterThanOrEqual">
      <formula>9000</formula>
    </cfRule>
  </conditionalFormatting>
  <conditionalFormatting sqref="Q80">
    <cfRule type="cellIs" dxfId="7007" priority="2842" stopIfTrue="1" operator="lessThanOrEqual">
      <formula>3000</formula>
    </cfRule>
    <cfRule type="cellIs" dxfId="7006" priority="2843" stopIfTrue="1" operator="between">
      <formula>3000</formula>
      <formula>9000</formula>
    </cfRule>
    <cfRule type="cellIs" dxfId="7005" priority="2844" stopIfTrue="1" operator="greaterThanOrEqual">
      <formula>9000</formula>
    </cfRule>
  </conditionalFormatting>
  <conditionalFormatting sqref="R80">
    <cfRule type="cellIs" dxfId="7004" priority="2839" stopIfTrue="1" operator="lessThanOrEqual">
      <formula>3000</formula>
    </cfRule>
    <cfRule type="cellIs" dxfId="7003" priority="2840" stopIfTrue="1" operator="between">
      <formula>3000</formula>
      <formula>9000</formula>
    </cfRule>
    <cfRule type="cellIs" dxfId="7002" priority="2841" stopIfTrue="1" operator="greaterThanOrEqual">
      <formula>9000</formula>
    </cfRule>
  </conditionalFormatting>
  <conditionalFormatting sqref="G80:H80">
    <cfRule type="cellIs" dxfId="7001" priority="2869" stopIfTrue="1" operator="lessThanOrEqual">
      <formula>3000</formula>
    </cfRule>
    <cfRule type="cellIs" dxfId="7000" priority="2870" stopIfTrue="1" operator="between">
      <formula>3000</formula>
      <formula>9000</formula>
    </cfRule>
    <cfRule type="cellIs" dxfId="6999" priority="2871" stopIfTrue="1" operator="greaterThanOrEqual">
      <formula>9000</formula>
    </cfRule>
  </conditionalFormatting>
  <conditionalFormatting sqref="J80">
    <cfRule type="cellIs" dxfId="6998" priority="2866" stopIfTrue="1" operator="lessThanOrEqual">
      <formula>3000</formula>
    </cfRule>
    <cfRule type="cellIs" dxfId="6997" priority="2867" stopIfTrue="1" operator="between">
      <formula>3000</formula>
      <formula>9000</formula>
    </cfRule>
    <cfRule type="cellIs" dxfId="6996" priority="2868" stopIfTrue="1" operator="greaterThanOrEqual">
      <formula>9000</formula>
    </cfRule>
  </conditionalFormatting>
  <conditionalFormatting sqref="K80">
    <cfRule type="cellIs" dxfId="6995" priority="2863" stopIfTrue="1" operator="lessThanOrEqual">
      <formula>3000</formula>
    </cfRule>
    <cfRule type="cellIs" dxfId="6994" priority="2864" stopIfTrue="1" operator="between">
      <formula>3000</formula>
      <formula>9000</formula>
    </cfRule>
    <cfRule type="cellIs" dxfId="6993" priority="2865" stopIfTrue="1" operator="greaterThanOrEqual">
      <formula>9000</formula>
    </cfRule>
  </conditionalFormatting>
  <conditionalFormatting sqref="L80">
    <cfRule type="cellIs" dxfId="6992" priority="2860" stopIfTrue="1" operator="lessThanOrEqual">
      <formula>3000</formula>
    </cfRule>
    <cfRule type="cellIs" dxfId="6991" priority="2861" stopIfTrue="1" operator="between">
      <formula>3000</formula>
      <formula>9000</formula>
    </cfRule>
    <cfRule type="cellIs" dxfId="6990" priority="2862" stopIfTrue="1" operator="greaterThanOrEqual">
      <formula>9000</formula>
    </cfRule>
  </conditionalFormatting>
  <conditionalFormatting sqref="M74">
    <cfRule type="cellIs" dxfId="6989" priority="2890" stopIfTrue="1" operator="lessThanOrEqual">
      <formula>3000</formula>
    </cfRule>
    <cfRule type="cellIs" dxfId="6988" priority="2891" stopIfTrue="1" operator="between">
      <formula>3000</formula>
      <formula>9000</formula>
    </cfRule>
    <cfRule type="cellIs" dxfId="6987" priority="2892" stopIfTrue="1" operator="greaterThanOrEqual">
      <formula>9000</formula>
    </cfRule>
  </conditionalFormatting>
  <conditionalFormatting sqref="S74">
    <cfRule type="cellIs" dxfId="6986" priority="2887" stopIfTrue="1" operator="lessThanOrEqual">
      <formula>3000</formula>
    </cfRule>
    <cfRule type="cellIs" dxfId="6985" priority="2888" stopIfTrue="1" operator="between">
      <formula>3000</formula>
      <formula>9000</formula>
    </cfRule>
    <cfRule type="cellIs" dxfId="6984" priority="2889" stopIfTrue="1" operator="greaterThanOrEqual">
      <formula>9000</formula>
    </cfRule>
  </conditionalFormatting>
  <conditionalFormatting sqref="E74:F74">
    <cfRule type="cellIs" dxfId="6983" priority="2884" stopIfTrue="1" operator="lessThanOrEqual">
      <formula>3000</formula>
    </cfRule>
    <cfRule type="cellIs" dxfId="6982" priority="2885" stopIfTrue="1" operator="between">
      <formula>3000</formula>
      <formula>9000</formula>
    </cfRule>
    <cfRule type="cellIs" dxfId="6981" priority="2886" stopIfTrue="1" operator="greaterThanOrEqual">
      <formula>9000</formula>
    </cfRule>
  </conditionalFormatting>
  <conditionalFormatting sqref="P68">
    <cfRule type="cellIs" dxfId="6980" priority="2911" stopIfTrue="1" operator="lessThanOrEqual">
      <formula>3000</formula>
    </cfRule>
    <cfRule type="cellIs" dxfId="6979" priority="2912" stopIfTrue="1" operator="between">
      <formula>3000</formula>
      <formula>9000</formula>
    </cfRule>
    <cfRule type="cellIs" dxfId="6978" priority="2913" stopIfTrue="1" operator="greaterThanOrEqual">
      <formula>9000</formula>
    </cfRule>
  </conditionalFormatting>
  <conditionalFormatting sqref="Q68">
    <cfRule type="cellIs" dxfId="6977" priority="2908" stopIfTrue="1" operator="lessThanOrEqual">
      <formula>3000</formula>
    </cfRule>
    <cfRule type="cellIs" dxfId="6976" priority="2909" stopIfTrue="1" operator="between">
      <formula>3000</formula>
      <formula>9000</formula>
    </cfRule>
    <cfRule type="cellIs" dxfId="6975" priority="2910" stopIfTrue="1" operator="greaterThanOrEqual">
      <formula>9000</formula>
    </cfRule>
  </conditionalFormatting>
  <conditionalFormatting sqref="R68">
    <cfRule type="cellIs" dxfId="6974" priority="2905" stopIfTrue="1" operator="lessThanOrEqual">
      <formula>3000</formula>
    </cfRule>
    <cfRule type="cellIs" dxfId="6973" priority="2906" stopIfTrue="1" operator="between">
      <formula>3000</formula>
      <formula>9000</formula>
    </cfRule>
    <cfRule type="cellIs" dxfId="6972" priority="2907" stopIfTrue="1" operator="greaterThanOrEqual">
      <formula>9000</formula>
    </cfRule>
  </conditionalFormatting>
  <conditionalFormatting sqref="G68:H68">
    <cfRule type="cellIs" dxfId="6971" priority="2935" stopIfTrue="1" operator="lessThanOrEqual">
      <formula>3000</formula>
    </cfRule>
    <cfRule type="cellIs" dxfId="6970" priority="2936" stopIfTrue="1" operator="between">
      <formula>3000</formula>
      <formula>9000</formula>
    </cfRule>
    <cfRule type="cellIs" dxfId="6969" priority="2937" stopIfTrue="1" operator="greaterThanOrEqual">
      <formula>9000</formula>
    </cfRule>
  </conditionalFormatting>
  <conditionalFormatting sqref="J68">
    <cfRule type="cellIs" dxfId="6968" priority="2932" stopIfTrue="1" operator="lessThanOrEqual">
      <formula>3000</formula>
    </cfRule>
    <cfRule type="cellIs" dxfId="6967" priority="2933" stopIfTrue="1" operator="between">
      <formula>3000</formula>
      <formula>9000</formula>
    </cfRule>
    <cfRule type="cellIs" dxfId="6966" priority="2934" stopIfTrue="1" operator="greaterThanOrEqual">
      <formula>9000</formula>
    </cfRule>
  </conditionalFormatting>
  <conditionalFormatting sqref="K68">
    <cfRule type="cellIs" dxfId="6965" priority="2929" stopIfTrue="1" operator="lessThanOrEqual">
      <formula>3000</formula>
    </cfRule>
    <cfRule type="cellIs" dxfId="6964" priority="2930" stopIfTrue="1" operator="between">
      <formula>3000</formula>
      <formula>9000</formula>
    </cfRule>
    <cfRule type="cellIs" dxfId="6963" priority="2931" stopIfTrue="1" operator="greaterThanOrEqual">
      <formula>9000</formula>
    </cfRule>
  </conditionalFormatting>
  <conditionalFormatting sqref="L56">
    <cfRule type="cellIs" dxfId="6962" priority="2959" stopIfTrue="1" operator="lessThanOrEqual">
      <formula>3000</formula>
    </cfRule>
    <cfRule type="cellIs" dxfId="6961" priority="2960" stopIfTrue="1" operator="between">
      <formula>3000</formula>
      <formula>9000</formula>
    </cfRule>
    <cfRule type="cellIs" dxfId="6960" priority="2961" stopIfTrue="1" operator="greaterThanOrEqual">
      <formula>9000</formula>
    </cfRule>
  </conditionalFormatting>
  <conditionalFormatting sqref="M56">
    <cfRule type="cellIs" dxfId="6959" priority="2956" stopIfTrue="1" operator="lessThanOrEqual">
      <formula>3000</formula>
    </cfRule>
    <cfRule type="cellIs" dxfId="6958" priority="2957" stopIfTrue="1" operator="between">
      <formula>3000</formula>
      <formula>9000</formula>
    </cfRule>
    <cfRule type="cellIs" dxfId="6957" priority="2958" stopIfTrue="1" operator="greaterThanOrEqual">
      <formula>9000</formula>
    </cfRule>
  </conditionalFormatting>
  <conditionalFormatting sqref="S56">
    <cfRule type="cellIs" dxfId="6956" priority="2953" stopIfTrue="1" operator="lessThanOrEqual">
      <formula>3000</formula>
    </cfRule>
    <cfRule type="cellIs" dxfId="6955" priority="2954" stopIfTrue="1" operator="between">
      <formula>3000</formula>
      <formula>9000</formula>
    </cfRule>
    <cfRule type="cellIs" dxfId="6954" priority="2955" stopIfTrue="1" operator="greaterThanOrEqual">
      <formula>9000</formula>
    </cfRule>
  </conditionalFormatting>
  <conditionalFormatting sqref="E56:F56">
    <cfRule type="cellIs" dxfId="6953" priority="2950" stopIfTrue="1" operator="lessThanOrEqual">
      <formula>3000</formula>
    </cfRule>
    <cfRule type="cellIs" dxfId="6952" priority="2951" stopIfTrue="1" operator="between">
      <formula>3000</formula>
      <formula>9000</formula>
    </cfRule>
    <cfRule type="cellIs" dxfId="6951" priority="2952" stopIfTrue="1" operator="greaterThanOrEqual">
      <formula>9000</formula>
    </cfRule>
  </conditionalFormatting>
  <conditionalFormatting sqref="O50">
    <cfRule type="cellIs" dxfId="6950" priority="2980" stopIfTrue="1" operator="lessThanOrEqual">
      <formula>3000</formula>
    </cfRule>
    <cfRule type="cellIs" dxfId="6949" priority="2981" stopIfTrue="1" operator="between">
      <formula>3000</formula>
      <formula>9000</formula>
    </cfRule>
    <cfRule type="cellIs" dxfId="6948" priority="2982" stopIfTrue="1" operator="greaterThanOrEqual">
      <formula>9000</formula>
    </cfRule>
  </conditionalFormatting>
  <conditionalFormatting sqref="P50">
    <cfRule type="cellIs" dxfId="6947" priority="2977" stopIfTrue="1" operator="lessThanOrEqual">
      <formula>3000</formula>
    </cfRule>
    <cfRule type="cellIs" dxfId="6946" priority="2978" stopIfTrue="1" operator="between">
      <formula>3000</formula>
      <formula>9000</formula>
    </cfRule>
    <cfRule type="cellIs" dxfId="6945" priority="2979" stopIfTrue="1" operator="greaterThanOrEqual">
      <formula>9000</formula>
    </cfRule>
  </conditionalFormatting>
  <conditionalFormatting sqref="G50:H50">
    <cfRule type="cellIs" dxfId="6944" priority="3001" stopIfTrue="1" operator="lessThanOrEqual">
      <formula>3000</formula>
    </cfRule>
    <cfRule type="cellIs" dxfId="6943" priority="3002" stopIfTrue="1" operator="between">
      <formula>3000</formula>
      <formula>9000</formula>
    </cfRule>
    <cfRule type="cellIs" dxfId="6942" priority="3003" stopIfTrue="1" operator="greaterThanOrEqual">
      <formula>9000</formula>
    </cfRule>
  </conditionalFormatting>
  <conditionalFormatting sqref="J50">
    <cfRule type="cellIs" dxfId="6941" priority="2998" stopIfTrue="1" operator="lessThanOrEqual">
      <formula>3000</formula>
    </cfRule>
    <cfRule type="cellIs" dxfId="6940" priority="2999" stopIfTrue="1" operator="between">
      <formula>3000</formula>
      <formula>9000</formula>
    </cfRule>
    <cfRule type="cellIs" dxfId="6939" priority="3000" stopIfTrue="1" operator="greaterThanOrEqual">
      <formula>9000</formula>
    </cfRule>
  </conditionalFormatting>
  <conditionalFormatting sqref="K38">
    <cfRule type="cellIs" dxfId="6938" priority="3028" stopIfTrue="1" operator="lessThanOrEqual">
      <formula>3000</formula>
    </cfRule>
    <cfRule type="cellIs" dxfId="6937" priority="3029" stopIfTrue="1" operator="between">
      <formula>3000</formula>
      <formula>9000</formula>
    </cfRule>
    <cfRule type="cellIs" dxfId="6936" priority="3030" stopIfTrue="1" operator="greaterThanOrEqual">
      <formula>9000</formula>
    </cfRule>
  </conditionalFormatting>
  <conditionalFormatting sqref="L38">
    <cfRule type="cellIs" dxfId="6935" priority="3025" stopIfTrue="1" operator="lessThanOrEqual">
      <formula>3000</formula>
    </cfRule>
    <cfRule type="cellIs" dxfId="6934" priority="3026" stopIfTrue="1" operator="between">
      <formula>3000</formula>
      <formula>9000</formula>
    </cfRule>
    <cfRule type="cellIs" dxfId="6933" priority="3027" stopIfTrue="1" operator="greaterThanOrEqual">
      <formula>9000</formula>
    </cfRule>
  </conditionalFormatting>
  <conditionalFormatting sqref="M38">
    <cfRule type="cellIs" dxfId="6932" priority="3022" stopIfTrue="1" operator="lessThanOrEqual">
      <formula>3000</formula>
    </cfRule>
    <cfRule type="cellIs" dxfId="6931" priority="3023" stopIfTrue="1" operator="between">
      <formula>3000</formula>
      <formula>9000</formula>
    </cfRule>
    <cfRule type="cellIs" dxfId="6930" priority="3024" stopIfTrue="1" operator="greaterThanOrEqual">
      <formula>9000</formula>
    </cfRule>
  </conditionalFormatting>
  <conditionalFormatting sqref="S38">
    <cfRule type="cellIs" dxfId="6929" priority="3019" stopIfTrue="1" operator="lessThanOrEqual">
      <formula>3000</formula>
    </cfRule>
    <cfRule type="cellIs" dxfId="6928" priority="3020" stopIfTrue="1" operator="between">
      <formula>3000</formula>
      <formula>9000</formula>
    </cfRule>
    <cfRule type="cellIs" dxfId="6927" priority="3021" stopIfTrue="1" operator="greaterThanOrEqual">
      <formula>9000</formula>
    </cfRule>
  </conditionalFormatting>
  <conditionalFormatting sqref="E26:F26">
    <cfRule type="cellIs" dxfId="6926" priority="3049" stopIfTrue="1" operator="lessThanOrEqual">
      <formula>3000</formula>
    </cfRule>
    <cfRule type="cellIs" dxfId="6925" priority="3050" stopIfTrue="1" operator="between">
      <formula>3000</formula>
      <formula>9000</formula>
    </cfRule>
    <cfRule type="cellIs" dxfId="6924" priority="3051" stopIfTrue="1" operator="greaterThanOrEqual">
      <formula>9000</formula>
    </cfRule>
  </conditionalFormatting>
  <conditionalFormatting sqref="O26">
    <cfRule type="cellIs" dxfId="6923" priority="3046" stopIfTrue="1" operator="lessThanOrEqual">
      <formula>3000</formula>
    </cfRule>
    <cfRule type="cellIs" dxfId="6922" priority="3047" stopIfTrue="1" operator="between">
      <formula>3000</formula>
      <formula>9000</formula>
    </cfRule>
    <cfRule type="cellIs" dxfId="6921" priority="3048" stopIfTrue="1" operator="greaterThanOrEqual">
      <formula>9000</formula>
    </cfRule>
  </conditionalFormatting>
  <conditionalFormatting sqref="P26">
    <cfRule type="cellIs" dxfId="6920" priority="3043" stopIfTrue="1" operator="lessThanOrEqual">
      <formula>3000</formula>
    </cfRule>
    <cfRule type="cellIs" dxfId="6919" priority="3044" stopIfTrue="1" operator="between">
      <formula>3000</formula>
      <formula>9000</formula>
    </cfRule>
    <cfRule type="cellIs" dxfId="6918" priority="3045" stopIfTrue="1" operator="greaterThanOrEqual">
      <formula>9000</formula>
    </cfRule>
  </conditionalFormatting>
  <conditionalFormatting sqref="P20">
    <cfRule type="cellIs" dxfId="6917" priority="3076" stopIfTrue="1" operator="lessThanOrEqual">
      <formula>3000</formula>
    </cfRule>
    <cfRule type="cellIs" dxfId="6916" priority="3077" stopIfTrue="1" operator="between">
      <formula>3000</formula>
      <formula>9000</formula>
    </cfRule>
    <cfRule type="cellIs" dxfId="6915" priority="3078" stopIfTrue="1" operator="greaterThanOrEqual">
      <formula>9000</formula>
    </cfRule>
  </conditionalFormatting>
  <conditionalFormatting sqref="Q20">
    <cfRule type="cellIs" dxfId="6914" priority="3073" stopIfTrue="1" operator="lessThanOrEqual">
      <formula>3000</formula>
    </cfRule>
    <cfRule type="cellIs" dxfId="6913" priority="3074" stopIfTrue="1" operator="between">
      <formula>3000</formula>
      <formula>9000</formula>
    </cfRule>
    <cfRule type="cellIs" dxfId="6912" priority="3075" stopIfTrue="1" operator="greaterThanOrEqual">
      <formula>9000</formula>
    </cfRule>
  </conditionalFormatting>
  <conditionalFormatting sqref="R20">
    <cfRule type="cellIs" dxfId="6911" priority="3070" stopIfTrue="1" operator="lessThanOrEqual">
      <formula>3000</formula>
    </cfRule>
    <cfRule type="cellIs" dxfId="6910" priority="3071" stopIfTrue="1" operator="between">
      <formula>3000</formula>
      <formula>9000</formula>
    </cfRule>
    <cfRule type="cellIs" dxfId="6909" priority="3072" stopIfTrue="1" operator="greaterThanOrEqual">
      <formula>9000</formula>
    </cfRule>
  </conditionalFormatting>
  <conditionalFormatting sqref="G20:H20">
    <cfRule type="cellIs" dxfId="6908" priority="3100" stopIfTrue="1" operator="lessThanOrEqual">
      <formula>3000</formula>
    </cfRule>
    <cfRule type="cellIs" dxfId="6907" priority="3101" stopIfTrue="1" operator="between">
      <formula>3000</formula>
      <formula>9000</formula>
    </cfRule>
    <cfRule type="cellIs" dxfId="6906" priority="3102" stopIfTrue="1" operator="greaterThanOrEqual">
      <formula>9000</formula>
    </cfRule>
  </conditionalFormatting>
  <conditionalFormatting sqref="J20">
    <cfRule type="cellIs" dxfId="6905" priority="3097" stopIfTrue="1" operator="lessThanOrEqual">
      <formula>3000</formula>
    </cfRule>
    <cfRule type="cellIs" dxfId="6904" priority="3098" stopIfTrue="1" operator="between">
      <formula>3000</formula>
      <formula>9000</formula>
    </cfRule>
    <cfRule type="cellIs" dxfId="6903" priority="3099" stopIfTrue="1" operator="greaterThanOrEqual">
      <formula>9000</formula>
    </cfRule>
  </conditionalFormatting>
  <conditionalFormatting sqref="K20">
    <cfRule type="cellIs" dxfId="6902" priority="3094" stopIfTrue="1" operator="lessThanOrEqual">
      <formula>3000</formula>
    </cfRule>
    <cfRule type="cellIs" dxfId="6901" priority="3095" stopIfTrue="1" operator="between">
      <formula>3000</formula>
      <formula>9000</formula>
    </cfRule>
    <cfRule type="cellIs" dxfId="6900" priority="3096" stopIfTrue="1" operator="greaterThanOrEqual">
      <formula>9000</formula>
    </cfRule>
  </conditionalFormatting>
  <conditionalFormatting sqref="S14">
    <cfRule type="cellIs" dxfId="6899" priority="3118" stopIfTrue="1" operator="lessThanOrEqual">
      <formula>3000</formula>
    </cfRule>
    <cfRule type="cellIs" dxfId="6898" priority="3119" stopIfTrue="1" operator="between">
      <formula>3000</formula>
      <formula>9000</formula>
    </cfRule>
    <cfRule type="cellIs" dxfId="6897" priority="3120" stopIfTrue="1" operator="greaterThanOrEqual">
      <formula>9000</formula>
    </cfRule>
  </conditionalFormatting>
  <conditionalFormatting sqref="E14:F14">
    <cfRule type="cellIs" dxfId="6896" priority="3115" stopIfTrue="1" operator="lessThanOrEqual">
      <formula>3000</formula>
    </cfRule>
    <cfRule type="cellIs" dxfId="6895" priority="3116" stopIfTrue="1" operator="between">
      <formula>3000</formula>
      <formula>9000</formula>
    </cfRule>
    <cfRule type="cellIs" dxfId="6894" priority="3117" stopIfTrue="1" operator="greaterThanOrEqual">
      <formula>9000</formula>
    </cfRule>
  </conditionalFormatting>
  <conditionalFormatting sqref="O8">
    <cfRule type="cellIs" dxfId="6893" priority="3145" stopIfTrue="1" operator="lessThanOrEqual">
      <formula>3000</formula>
    </cfRule>
    <cfRule type="cellIs" dxfId="6892" priority="3146" stopIfTrue="1" operator="between">
      <formula>3000</formula>
      <formula>9000</formula>
    </cfRule>
    <cfRule type="cellIs" dxfId="6891" priority="3147" stopIfTrue="1" operator="greaterThanOrEqual">
      <formula>9000</formula>
    </cfRule>
  </conditionalFormatting>
  <conditionalFormatting sqref="P8">
    <cfRule type="cellIs" dxfId="6890" priority="3142" stopIfTrue="1" operator="lessThanOrEqual">
      <formula>3000</formula>
    </cfRule>
    <cfRule type="cellIs" dxfId="6889" priority="3143" stopIfTrue="1" operator="between">
      <formula>3000</formula>
      <formula>9000</formula>
    </cfRule>
    <cfRule type="cellIs" dxfId="6888" priority="3144" stopIfTrue="1" operator="greaterThanOrEqual">
      <formula>9000</formula>
    </cfRule>
  </conditionalFormatting>
  <conditionalFormatting sqref="Q8">
    <cfRule type="cellIs" dxfId="6887" priority="3139" stopIfTrue="1" operator="lessThanOrEqual">
      <formula>3000</formula>
    </cfRule>
    <cfRule type="cellIs" dxfId="6886" priority="3140" stopIfTrue="1" operator="between">
      <formula>3000</formula>
      <formula>9000</formula>
    </cfRule>
    <cfRule type="cellIs" dxfId="6885" priority="3141" stopIfTrue="1" operator="greaterThanOrEqual">
      <formula>9000</formula>
    </cfRule>
  </conditionalFormatting>
  <conditionalFormatting sqref="R8">
    <cfRule type="cellIs" dxfId="6884" priority="3136" stopIfTrue="1" operator="lessThanOrEqual">
      <formula>3000</formula>
    </cfRule>
    <cfRule type="cellIs" dxfId="6883" priority="3137" stopIfTrue="1" operator="between">
      <formula>3000</formula>
      <formula>9000</formula>
    </cfRule>
    <cfRule type="cellIs" dxfId="6882" priority="3138" stopIfTrue="1" operator="greaterThanOrEqual">
      <formula>9000</formula>
    </cfRule>
  </conditionalFormatting>
  <conditionalFormatting sqref="G14:H14">
    <cfRule type="cellIs" dxfId="6881" priority="3133" stopIfTrue="1" operator="lessThanOrEqual">
      <formula>3000</formula>
    </cfRule>
    <cfRule type="cellIs" dxfId="6880" priority="3134" stopIfTrue="1" operator="between">
      <formula>3000</formula>
      <formula>9000</formula>
    </cfRule>
    <cfRule type="cellIs" dxfId="6879" priority="3135" stopIfTrue="1" operator="greaterThanOrEqual">
      <formula>9000</formula>
    </cfRule>
  </conditionalFormatting>
  <conditionalFormatting sqref="J14">
    <cfRule type="cellIs" dxfId="6878" priority="3130" stopIfTrue="1" operator="lessThanOrEqual">
      <formula>3000</formula>
    </cfRule>
    <cfRule type="cellIs" dxfId="6877" priority="3131" stopIfTrue="1" operator="between">
      <formula>3000</formula>
      <formula>9000</formula>
    </cfRule>
    <cfRule type="cellIs" dxfId="6876" priority="3132" stopIfTrue="1" operator="greaterThanOrEqual">
      <formula>9000</formula>
    </cfRule>
  </conditionalFormatting>
  <conditionalFormatting sqref="K14">
    <cfRule type="cellIs" dxfId="6875" priority="3127" stopIfTrue="1" operator="lessThanOrEqual">
      <formula>3000</formula>
    </cfRule>
    <cfRule type="cellIs" dxfId="6874" priority="3128" stopIfTrue="1" operator="between">
      <formula>3000</formula>
      <formula>9000</formula>
    </cfRule>
    <cfRule type="cellIs" dxfId="6873" priority="3129" stopIfTrue="1" operator="greaterThanOrEqual">
      <formula>9000</formula>
    </cfRule>
  </conditionalFormatting>
  <conditionalFormatting sqref="L14">
    <cfRule type="cellIs" dxfId="6872" priority="3124" stopIfTrue="1" operator="lessThanOrEqual">
      <formula>3000</formula>
    </cfRule>
    <cfRule type="cellIs" dxfId="6871" priority="3125" stopIfTrue="1" operator="between">
      <formula>3000</formula>
      <formula>9000</formula>
    </cfRule>
    <cfRule type="cellIs" dxfId="6870" priority="3126" stopIfTrue="1" operator="greaterThanOrEqual">
      <formula>9000</formula>
    </cfRule>
  </conditionalFormatting>
  <conditionalFormatting sqref="O14">
    <cfRule type="cellIs" dxfId="6869" priority="3112" stopIfTrue="1" operator="lessThanOrEqual">
      <formula>3000</formula>
    </cfRule>
    <cfRule type="cellIs" dxfId="6868" priority="3113" stopIfTrue="1" operator="between">
      <formula>3000</formula>
      <formula>9000</formula>
    </cfRule>
    <cfRule type="cellIs" dxfId="6867" priority="3114" stopIfTrue="1" operator="greaterThanOrEqual">
      <formula>9000</formula>
    </cfRule>
  </conditionalFormatting>
  <conditionalFormatting sqref="P14">
    <cfRule type="cellIs" dxfId="6866" priority="3109" stopIfTrue="1" operator="lessThanOrEqual">
      <formula>3000</formula>
    </cfRule>
    <cfRule type="cellIs" dxfId="6865" priority="3110" stopIfTrue="1" operator="between">
      <formula>3000</formula>
      <formula>9000</formula>
    </cfRule>
    <cfRule type="cellIs" dxfId="6864" priority="3111" stopIfTrue="1" operator="greaterThanOrEqual">
      <formula>9000</formula>
    </cfRule>
  </conditionalFormatting>
  <conditionalFormatting sqref="Q14">
    <cfRule type="cellIs" dxfId="6863" priority="3106" stopIfTrue="1" operator="lessThanOrEqual">
      <formula>3000</formula>
    </cfRule>
    <cfRule type="cellIs" dxfId="6862" priority="3107" stopIfTrue="1" operator="between">
      <formula>3000</formula>
      <formula>9000</formula>
    </cfRule>
    <cfRule type="cellIs" dxfId="6861" priority="3108" stopIfTrue="1" operator="greaterThanOrEqual">
      <formula>9000</formula>
    </cfRule>
  </conditionalFormatting>
  <conditionalFormatting sqref="R14">
    <cfRule type="cellIs" dxfId="6860" priority="3103" stopIfTrue="1" operator="lessThanOrEqual">
      <formula>3000</formula>
    </cfRule>
    <cfRule type="cellIs" dxfId="6859" priority="3104" stopIfTrue="1" operator="between">
      <formula>3000</formula>
      <formula>9000</formula>
    </cfRule>
    <cfRule type="cellIs" dxfId="6858" priority="3105" stopIfTrue="1" operator="greaterThanOrEqual">
      <formula>9000</formula>
    </cfRule>
  </conditionalFormatting>
  <conditionalFormatting sqref="M20">
    <cfRule type="cellIs" dxfId="6857" priority="3088" stopIfTrue="1" operator="lessThanOrEqual">
      <formula>3000</formula>
    </cfRule>
    <cfRule type="cellIs" dxfId="6856" priority="3089" stopIfTrue="1" operator="between">
      <formula>3000</formula>
      <formula>9000</formula>
    </cfRule>
    <cfRule type="cellIs" dxfId="6855" priority="3090" stopIfTrue="1" operator="greaterThanOrEqual">
      <formula>9000</formula>
    </cfRule>
  </conditionalFormatting>
  <conditionalFormatting sqref="S20">
    <cfRule type="cellIs" dxfId="6854" priority="3085" stopIfTrue="1" operator="lessThanOrEqual">
      <formula>3000</formula>
    </cfRule>
    <cfRule type="cellIs" dxfId="6853" priority="3086" stopIfTrue="1" operator="between">
      <formula>3000</formula>
      <formula>9000</formula>
    </cfRule>
    <cfRule type="cellIs" dxfId="6852" priority="3087" stopIfTrue="1" operator="greaterThanOrEqual">
      <formula>9000</formula>
    </cfRule>
  </conditionalFormatting>
  <conditionalFormatting sqref="E20:F20">
    <cfRule type="cellIs" dxfId="6851" priority="3082" stopIfTrue="1" operator="lessThanOrEqual">
      <formula>3000</formula>
    </cfRule>
    <cfRule type="cellIs" dxfId="6850" priority="3083" stopIfTrue="1" operator="between">
      <formula>3000</formula>
      <formula>9000</formula>
    </cfRule>
    <cfRule type="cellIs" dxfId="6849" priority="3084" stopIfTrue="1" operator="greaterThanOrEqual">
      <formula>9000</formula>
    </cfRule>
  </conditionalFormatting>
  <conditionalFormatting sqref="O20">
    <cfRule type="cellIs" dxfId="6848" priority="3079" stopIfTrue="1" operator="lessThanOrEqual">
      <formula>3000</formula>
    </cfRule>
    <cfRule type="cellIs" dxfId="6847" priority="3080" stopIfTrue="1" operator="between">
      <formula>3000</formula>
      <formula>9000</formula>
    </cfRule>
    <cfRule type="cellIs" dxfId="6846" priority="3081" stopIfTrue="1" operator="greaterThanOrEqual">
      <formula>9000</formula>
    </cfRule>
  </conditionalFormatting>
  <conditionalFormatting sqref="J26">
    <cfRule type="cellIs" dxfId="6845" priority="3064" stopIfTrue="1" operator="lessThanOrEqual">
      <formula>3000</formula>
    </cfRule>
    <cfRule type="cellIs" dxfId="6844" priority="3065" stopIfTrue="1" operator="between">
      <formula>3000</formula>
      <formula>9000</formula>
    </cfRule>
    <cfRule type="cellIs" dxfId="6843" priority="3066" stopIfTrue="1" operator="greaterThanOrEqual">
      <formula>9000</formula>
    </cfRule>
  </conditionalFormatting>
  <conditionalFormatting sqref="K26">
    <cfRule type="cellIs" dxfId="6842" priority="3061" stopIfTrue="1" operator="lessThanOrEqual">
      <formula>3000</formula>
    </cfRule>
    <cfRule type="cellIs" dxfId="6841" priority="3062" stopIfTrue="1" operator="between">
      <formula>3000</formula>
      <formula>9000</formula>
    </cfRule>
    <cfRule type="cellIs" dxfId="6840" priority="3063" stopIfTrue="1" operator="greaterThanOrEqual">
      <formula>9000</formula>
    </cfRule>
  </conditionalFormatting>
  <conditionalFormatting sqref="L26">
    <cfRule type="cellIs" dxfId="6839" priority="3058" stopIfTrue="1" operator="lessThanOrEqual">
      <formula>3000</formula>
    </cfRule>
    <cfRule type="cellIs" dxfId="6838" priority="3059" stopIfTrue="1" operator="between">
      <formula>3000</formula>
      <formula>9000</formula>
    </cfRule>
    <cfRule type="cellIs" dxfId="6837" priority="3060" stopIfTrue="1" operator="greaterThanOrEqual">
      <formula>9000</formula>
    </cfRule>
  </conditionalFormatting>
  <conditionalFormatting sqref="M26">
    <cfRule type="cellIs" dxfId="6836" priority="3055" stopIfTrue="1" operator="lessThanOrEqual">
      <formula>3000</formula>
    </cfRule>
    <cfRule type="cellIs" dxfId="6835" priority="3056" stopIfTrue="1" operator="between">
      <formula>3000</formula>
      <formula>9000</formula>
    </cfRule>
    <cfRule type="cellIs" dxfId="6834" priority="3057" stopIfTrue="1" operator="greaterThanOrEqual">
      <formula>9000</formula>
    </cfRule>
  </conditionalFormatting>
  <conditionalFormatting sqref="S26">
    <cfRule type="cellIs" dxfId="6833" priority="3052" stopIfTrue="1" operator="lessThanOrEqual">
      <formula>3000</formula>
    </cfRule>
    <cfRule type="cellIs" dxfId="6832" priority="3053" stopIfTrue="1" operator="between">
      <formula>3000</formula>
      <formula>9000</formula>
    </cfRule>
    <cfRule type="cellIs" dxfId="6831" priority="3054" stopIfTrue="1" operator="greaterThanOrEqual">
      <formula>9000</formula>
    </cfRule>
  </conditionalFormatting>
  <conditionalFormatting sqref="Q26">
    <cfRule type="cellIs" dxfId="6830" priority="3040" stopIfTrue="1" operator="lessThanOrEqual">
      <formula>3000</formula>
    </cfRule>
    <cfRule type="cellIs" dxfId="6829" priority="3041" stopIfTrue="1" operator="between">
      <formula>3000</formula>
      <formula>9000</formula>
    </cfRule>
    <cfRule type="cellIs" dxfId="6828" priority="3042" stopIfTrue="1" operator="greaterThanOrEqual">
      <formula>9000</formula>
    </cfRule>
  </conditionalFormatting>
  <conditionalFormatting sqref="R26">
    <cfRule type="cellIs" dxfId="6827" priority="3037" stopIfTrue="1" operator="lessThanOrEqual">
      <formula>3000</formula>
    </cfRule>
    <cfRule type="cellIs" dxfId="6826" priority="3038" stopIfTrue="1" operator="between">
      <formula>3000</formula>
      <formula>9000</formula>
    </cfRule>
    <cfRule type="cellIs" dxfId="6825" priority="3039" stopIfTrue="1" operator="greaterThanOrEqual">
      <formula>9000</formula>
    </cfRule>
  </conditionalFormatting>
  <conditionalFormatting sqref="G38:H38">
    <cfRule type="cellIs" dxfId="6824" priority="3034" stopIfTrue="1" operator="lessThanOrEqual">
      <formula>3000</formula>
    </cfRule>
    <cfRule type="cellIs" dxfId="6823" priority="3035" stopIfTrue="1" operator="between">
      <formula>3000</formula>
      <formula>9000</formula>
    </cfRule>
    <cfRule type="cellIs" dxfId="6822" priority="3036" stopIfTrue="1" operator="greaterThanOrEqual">
      <formula>9000</formula>
    </cfRule>
  </conditionalFormatting>
  <conditionalFormatting sqref="J38">
    <cfRule type="cellIs" dxfId="6821" priority="3031" stopIfTrue="1" operator="lessThanOrEqual">
      <formula>3000</formula>
    </cfRule>
    <cfRule type="cellIs" dxfId="6820" priority="3032" stopIfTrue="1" operator="between">
      <formula>3000</formula>
      <formula>9000</formula>
    </cfRule>
    <cfRule type="cellIs" dxfId="6819" priority="3033" stopIfTrue="1" operator="greaterThanOrEqual">
      <formula>9000</formula>
    </cfRule>
  </conditionalFormatting>
  <conditionalFormatting sqref="E38:F38">
    <cfRule type="cellIs" dxfId="6818" priority="3016" stopIfTrue="1" operator="lessThanOrEqual">
      <formula>3000</formula>
    </cfRule>
    <cfRule type="cellIs" dxfId="6817" priority="3017" stopIfTrue="1" operator="between">
      <formula>3000</formula>
      <formula>9000</formula>
    </cfRule>
    <cfRule type="cellIs" dxfId="6816" priority="3018" stopIfTrue="1" operator="greaterThanOrEqual">
      <formula>9000</formula>
    </cfRule>
  </conditionalFormatting>
  <conditionalFormatting sqref="O38">
    <cfRule type="cellIs" dxfId="6815" priority="3013" stopIfTrue="1" operator="lessThanOrEqual">
      <formula>3000</formula>
    </cfRule>
    <cfRule type="cellIs" dxfId="6814" priority="3014" stopIfTrue="1" operator="between">
      <formula>3000</formula>
      <formula>9000</formula>
    </cfRule>
    <cfRule type="cellIs" dxfId="6813" priority="3015" stopIfTrue="1" operator="greaterThanOrEqual">
      <formula>9000</formula>
    </cfRule>
  </conditionalFormatting>
  <conditionalFormatting sqref="P38">
    <cfRule type="cellIs" dxfId="6812" priority="3010" stopIfTrue="1" operator="lessThanOrEqual">
      <formula>3000</formula>
    </cfRule>
    <cfRule type="cellIs" dxfId="6811" priority="3011" stopIfTrue="1" operator="between">
      <formula>3000</formula>
      <formula>9000</formula>
    </cfRule>
    <cfRule type="cellIs" dxfId="6810" priority="3012" stopIfTrue="1" operator="greaterThanOrEqual">
      <formula>9000</formula>
    </cfRule>
  </conditionalFormatting>
  <conditionalFormatting sqref="Q38">
    <cfRule type="cellIs" dxfId="6809" priority="3007" stopIfTrue="1" operator="lessThanOrEqual">
      <formula>3000</formula>
    </cfRule>
    <cfRule type="cellIs" dxfId="6808" priority="3008" stopIfTrue="1" operator="between">
      <formula>3000</formula>
      <formula>9000</formula>
    </cfRule>
    <cfRule type="cellIs" dxfId="6807" priority="3009" stopIfTrue="1" operator="greaterThanOrEqual">
      <formula>9000</formula>
    </cfRule>
  </conditionalFormatting>
  <conditionalFormatting sqref="K50">
    <cfRule type="cellIs" dxfId="6806" priority="2995" stopIfTrue="1" operator="lessThanOrEqual">
      <formula>3000</formula>
    </cfRule>
    <cfRule type="cellIs" dxfId="6805" priority="2996" stopIfTrue="1" operator="between">
      <formula>3000</formula>
      <formula>9000</formula>
    </cfRule>
    <cfRule type="cellIs" dxfId="6804" priority="2997" stopIfTrue="1" operator="greaterThanOrEqual">
      <formula>9000</formula>
    </cfRule>
  </conditionalFormatting>
  <conditionalFormatting sqref="L50">
    <cfRule type="cellIs" dxfId="6803" priority="2992" stopIfTrue="1" operator="lessThanOrEqual">
      <formula>3000</formula>
    </cfRule>
    <cfRule type="cellIs" dxfId="6802" priority="2993" stopIfTrue="1" operator="between">
      <formula>3000</formula>
      <formula>9000</formula>
    </cfRule>
    <cfRule type="cellIs" dxfId="6801" priority="2994" stopIfTrue="1" operator="greaterThanOrEqual">
      <formula>9000</formula>
    </cfRule>
  </conditionalFormatting>
  <conditionalFormatting sqref="M50">
    <cfRule type="cellIs" dxfId="6800" priority="2989" stopIfTrue="1" operator="lessThanOrEqual">
      <formula>3000</formula>
    </cfRule>
    <cfRule type="cellIs" dxfId="6799" priority="2990" stopIfTrue="1" operator="between">
      <formula>3000</formula>
      <formula>9000</formula>
    </cfRule>
    <cfRule type="cellIs" dxfId="6798" priority="2991" stopIfTrue="1" operator="greaterThanOrEqual">
      <formula>9000</formula>
    </cfRule>
  </conditionalFormatting>
  <conditionalFormatting sqref="S50">
    <cfRule type="cellIs" dxfId="6797" priority="2986" stopIfTrue="1" operator="lessThanOrEqual">
      <formula>3000</formula>
    </cfRule>
    <cfRule type="cellIs" dxfId="6796" priority="2987" stopIfTrue="1" operator="between">
      <formula>3000</formula>
      <formula>9000</formula>
    </cfRule>
    <cfRule type="cellIs" dxfId="6795" priority="2988" stopIfTrue="1" operator="greaterThanOrEqual">
      <formula>9000</formula>
    </cfRule>
  </conditionalFormatting>
  <conditionalFormatting sqref="E50:F50">
    <cfRule type="cellIs" dxfId="6794" priority="2983" stopIfTrue="1" operator="lessThanOrEqual">
      <formula>3000</formula>
    </cfRule>
    <cfRule type="cellIs" dxfId="6793" priority="2984" stopIfTrue="1" operator="between">
      <formula>3000</formula>
      <formula>9000</formula>
    </cfRule>
    <cfRule type="cellIs" dxfId="6792" priority="2985" stopIfTrue="1" operator="greaterThanOrEqual">
      <formula>9000</formula>
    </cfRule>
  </conditionalFormatting>
  <conditionalFormatting sqref="R50">
    <cfRule type="cellIs" dxfId="6791" priority="2971" stopIfTrue="1" operator="lessThanOrEqual">
      <formula>3000</formula>
    </cfRule>
    <cfRule type="cellIs" dxfId="6790" priority="2972" stopIfTrue="1" operator="between">
      <formula>3000</formula>
      <formula>9000</formula>
    </cfRule>
    <cfRule type="cellIs" dxfId="6789" priority="2973" stopIfTrue="1" operator="greaterThanOrEqual">
      <formula>9000</formula>
    </cfRule>
  </conditionalFormatting>
  <conditionalFormatting sqref="G56:H56">
    <cfRule type="cellIs" dxfId="6788" priority="2968" stopIfTrue="1" operator="lessThanOrEqual">
      <formula>3000</formula>
    </cfRule>
    <cfRule type="cellIs" dxfId="6787" priority="2969" stopIfTrue="1" operator="between">
      <formula>3000</formula>
      <formula>9000</formula>
    </cfRule>
    <cfRule type="cellIs" dxfId="6786" priority="2970" stopIfTrue="1" operator="greaterThanOrEqual">
      <formula>9000</formula>
    </cfRule>
  </conditionalFormatting>
  <conditionalFormatting sqref="J56">
    <cfRule type="cellIs" dxfId="6785" priority="2965" stopIfTrue="1" operator="lessThanOrEqual">
      <formula>3000</formula>
    </cfRule>
    <cfRule type="cellIs" dxfId="6784" priority="2966" stopIfTrue="1" operator="between">
      <formula>3000</formula>
      <formula>9000</formula>
    </cfRule>
    <cfRule type="cellIs" dxfId="6783" priority="2967" stopIfTrue="1" operator="greaterThanOrEqual">
      <formula>9000</formula>
    </cfRule>
  </conditionalFormatting>
  <conditionalFormatting sqref="K56">
    <cfRule type="cellIs" dxfId="6782" priority="2962" stopIfTrue="1" operator="lessThanOrEqual">
      <formula>3000</formula>
    </cfRule>
    <cfRule type="cellIs" dxfId="6781" priority="2963" stopIfTrue="1" operator="between">
      <formula>3000</formula>
      <formula>9000</formula>
    </cfRule>
    <cfRule type="cellIs" dxfId="6780" priority="2964" stopIfTrue="1" operator="greaterThanOrEqual">
      <formula>9000</formula>
    </cfRule>
  </conditionalFormatting>
  <conditionalFormatting sqref="O56">
    <cfRule type="cellIs" dxfId="6779" priority="2947" stopIfTrue="1" operator="lessThanOrEqual">
      <formula>3000</formula>
    </cfRule>
    <cfRule type="cellIs" dxfId="6778" priority="2948" stopIfTrue="1" operator="between">
      <formula>3000</formula>
      <formula>9000</formula>
    </cfRule>
    <cfRule type="cellIs" dxfId="6777" priority="2949" stopIfTrue="1" operator="greaterThanOrEqual">
      <formula>9000</formula>
    </cfRule>
  </conditionalFormatting>
  <conditionalFormatting sqref="Q56">
    <cfRule type="cellIs" dxfId="6776" priority="2941" stopIfTrue="1" operator="lessThanOrEqual">
      <formula>3000</formula>
    </cfRule>
    <cfRule type="cellIs" dxfId="6775" priority="2942" stopIfTrue="1" operator="between">
      <formula>3000</formula>
      <formula>9000</formula>
    </cfRule>
    <cfRule type="cellIs" dxfId="6774" priority="2943" stopIfTrue="1" operator="greaterThanOrEqual">
      <formula>9000</formula>
    </cfRule>
  </conditionalFormatting>
  <conditionalFormatting sqref="R56">
    <cfRule type="cellIs" dxfId="6773" priority="2938" stopIfTrue="1" operator="lessThanOrEqual">
      <formula>3000</formula>
    </cfRule>
    <cfRule type="cellIs" dxfId="6772" priority="2939" stopIfTrue="1" operator="between">
      <formula>3000</formula>
      <formula>9000</formula>
    </cfRule>
    <cfRule type="cellIs" dxfId="6771" priority="2940" stopIfTrue="1" operator="greaterThanOrEqual">
      <formula>9000</formula>
    </cfRule>
  </conditionalFormatting>
  <conditionalFormatting sqref="L68">
    <cfRule type="cellIs" dxfId="6770" priority="2926" stopIfTrue="1" operator="lessThanOrEqual">
      <formula>3000</formula>
    </cfRule>
    <cfRule type="cellIs" dxfId="6769" priority="2927" stopIfTrue="1" operator="between">
      <formula>3000</formula>
      <formula>9000</formula>
    </cfRule>
    <cfRule type="cellIs" dxfId="6768" priority="2928" stopIfTrue="1" operator="greaterThanOrEqual">
      <formula>9000</formula>
    </cfRule>
  </conditionalFormatting>
  <conditionalFormatting sqref="M68">
    <cfRule type="cellIs" dxfId="6767" priority="2923" stopIfTrue="1" operator="lessThanOrEqual">
      <formula>3000</formula>
    </cfRule>
    <cfRule type="cellIs" dxfId="6766" priority="2924" stopIfTrue="1" operator="between">
      <formula>3000</formula>
      <formula>9000</formula>
    </cfRule>
    <cfRule type="cellIs" dxfId="6765" priority="2925" stopIfTrue="1" operator="greaterThanOrEqual">
      <formula>9000</formula>
    </cfRule>
  </conditionalFormatting>
  <conditionalFormatting sqref="S68">
    <cfRule type="cellIs" dxfId="6764" priority="2920" stopIfTrue="1" operator="lessThanOrEqual">
      <formula>3000</formula>
    </cfRule>
    <cfRule type="cellIs" dxfId="6763" priority="2921" stopIfTrue="1" operator="between">
      <formula>3000</formula>
      <formula>9000</formula>
    </cfRule>
    <cfRule type="cellIs" dxfId="6762" priority="2922" stopIfTrue="1" operator="greaterThanOrEqual">
      <formula>9000</formula>
    </cfRule>
  </conditionalFormatting>
  <conditionalFormatting sqref="E68:F68">
    <cfRule type="cellIs" dxfId="6761" priority="2917" stopIfTrue="1" operator="lessThanOrEqual">
      <formula>3000</formula>
    </cfRule>
    <cfRule type="cellIs" dxfId="6760" priority="2918" stopIfTrue="1" operator="between">
      <formula>3000</formula>
      <formula>9000</formula>
    </cfRule>
    <cfRule type="cellIs" dxfId="6759" priority="2919" stopIfTrue="1" operator="greaterThanOrEqual">
      <formula>9000</formula>
    </cfRule>
  </conditionalFormatting>
  <conditionalFormatting sqref="G74:H74">
    <cfRule type="cellIs" dxfId="6758" priority="2902" stopIfTrue="1" operator="lessThanOrEqual">
      <formula>3000</formula>
    </cfRule>
    <cfRule type="cellIs" dxfId="6757" priority="2903" stopIfTrue="1" operator="between">
      <formula>3000</formula>
      <formula>9000</formula>
    </cfRule>
    <cfRule type="cellIs" dxfId="6756" priority="2904" stopIfTrue="1" operator="greaterThanOrEqual">
      <formula>9000</formula>
    </cfRule>
  </conditionalFormatting>
  <conditionalFormatting sqref="J74">
    <cfRule type="cellIs" dxfId="6755" priority="2899" stopIfTrue="1" operator="lessThanOrEqual">
      <formula>3000</formula>
    </cfRule>
    <cfRule type="cellIs" dxfId="6754" priority="2900" stopIfTrue="1" operator="between">
      <formula>3000</formula>
      <formula>9000</formula>
    </cfRule>
    <cfRule type="cellIs" dxfId="6753" priority="2901" stopIfTrue="1" operator="greaterThanOrEqual">
      <formula>9000</formula>
    </cfRule>
  </conditionalFormatting>
  <conditionalFormatting sqref="K74">
    <cfRule type="cellIs" dxfId="6752" priority="2896" stopIfTrue="1" operator="lessThanOrEqual">
      <formula>3000</formula>
    </cfRule>
    <cfRule type="cellIs" dxfId="6751" priority="2897" stopIfTrue="1" operator="between">
      <formula>3000</formula>
      <formula>9000</formula>
    </cfRule>
    <cfRule type="cellIs" dxfId="6750" priority="2898" stopIfTrue="1" operator="greaterThanOrEqual">
      <formula>9000</formula>
    </cfRule>
  </conditionalFormatting>
  <conditionalFormatting sqref="L74">
    <cfRule type="cellIs" dxfId="6749" priority="2893" stopIfTrue="1" operator="lessThanOrEqual">
      <formula>3000</formula>
    </cfRule>
    <cfRule type="cellIs" dxfId="6748" priority="2894" stopIfTrue="1" operator="between">
      <formula>3000</formula>
      <formula>9000</formula>
    </cfRule>
    <cfRule type="cellIs" dxfId="6747" priority="2895" stopIfTrue="1" operator="greaterThanOrEqual">
      <formula>9000</formula>
    </cfRule>
  </conditionalFormatting>
  <conditionalFormatting sqref="O74">
    <cfRule type="cellIs" dxfId="6746" priority="2881" stopIfTrue="1" operator="lessThanOrEqual">
      <formula>3000</formula>
    </cfRule>
    <cfRule type="cellIs" dxfId="6745" priority="2882" stopIfTrue="1" operator="between">
      <formula>3000</formula>
      <formula>9000</formula>
    </cfRule>
    <cfRule type="cellIs" dxfId="6744" priority="2883" stopIfTrue="1" operator="greaterThanOrEqual">
      <formula>9000</formula>
    </cfRule>
  </conditionalFormatting>
  <conditionalFormatting sqref="P74">
    <cfRule type="cellIs" dxfId="6743" priority="2878" stopIfTrue="1" operator="lessThanOrEqual">
      <formula>3000</formula>
    </cfRule>
    <cfRule type="cellIs" dxfId="6742" priority="2879" stopIfTrue="1" operator="between">
      <formula>3000</formula>
      <formula>9000</formula>
    </cfRule>
    <cfRule type="cellIs" dxfId="6741" priority="2880" stopIfTrue="1" operator="greaterThanOrEqual">
      <formula>9000</formula>
    </cfRule>
  </conditionalFormatting>
  <conditionalFormatting sqref="Q74">
    <cfRule type="cellIs" dxfId="6740" priority="2875" stopIfTrue="1" operator="lessThanOrEqual">
      <formula>3000</formula>
    </cfRule>
    <cfRule type="cellIs" dxfId="6739" priority="2876" stopIfTrue="1" operator="between">
      <formula>3000</formula>
      <formula>9000</formula>
    </cfRule>
    <cfRule type="cellIs" dxfId="6738" priority="2877" stopIfTrue="1" operator="greaterThanOrEqual">
      <formula>9000</formula>
    </cfRule>
  </conditionalFormatting>
  <conditionalFormatting sqref="R74">
    <cfRule type="cellIs" dxfId="6737" priority="2872" stopIfTrue="1" operator="lessThanOrEqual">
      <formula>3000</formula>
    </cfRule>
    <cfRule type="cellIs" dxfId="6736" priority="2873" stopIfTrue="1" operator="between">
      <formula>3000</formula>
      <formula>9000</formula>
    </cfRule>
    <cfRule type="cellIs" dxfId="6735" priority="2874" stopIfTrue="1" operator="greaterThanOrEqual">
      <formula>9000</formula>
    </cfRule>
  </conditionalFormatting>
  <conditionalFormatting sqref="M80">
    <cfRule type="cellIs" dxfId="6734" priority="2857" stopIfTrue="1" operator="lessThanOrEqual">
      <formula>3000</formula>
    </cfRule>
    <cfRule type="cellIs" dxfId="6733" priority="2858" stopIfTrue="1" operator="between">
      <formula>3000</formula>
      <formula>9000</formula>
    </cfRule>
    <cfRule type="cellIs" dxfId="6732" priority="2859" stopIfTrue="1" operator="greaterThanOrEqual">
      <formula>9000</formula>
    </cfRule>
  </conditionalFormatting>
  <conditionalFormatting sqref="S80">
    <cfRule type="cellIs" dxfId="6731" priority="2854" stopIfTrue="1" operator="lessThanOrEqual">
      <formula>3000</formula>
    </cfRule>
    <cfRule type="cellIs" dxfId="6730" priority="2855" stopIfTrue="1" operator="between">
      <formula>3000</formula>
      <formula>9000</formula>
    </cfRule>
    <cfRule type="cellIs" dxfId="6729" priority="2856" stopIfTrue="1" operator="greaterThanOrEqual">
      <formula>9000</formula>
    </cfRule>
  </conditionalFormatting>
  <conditionalFormatting sqref="O80">
    <cfRule type="cellIs" dxfId="6728" priority="2848" stopIfTrue="1" operator="lessThanOrEqual">
      <formula>3000</formula>
    </cfRule>
    <cfRule type="cellIs" dxfId="6727" priority="2849" stopIfTrue="1" operator="between">
      <formula>3000</formula>
      <formula>9000</formula>
    </cfRule>
    <cfRule type="cellIs" dxfId="6726" priority="2850" stopIfTrue="1" operator="greaterThanOrEqual">
      <formula>9000</formula>
    </cfRule>
  </conditionalFormatting>
  <conditionalFormatting sqref="G116:H116">
    <cfRule type="cellIs" dxfId="6725" priority="2836" stopIfTrue="1" operator="lessThanOrEqual">
      <formula>3000</formula>
    </cfRule>
    <cfRule type="cellIs" dxfId="6724" priority="2837" stopIfTrue="1" operator="between">
      <formula>3000</formula>
      <formula>9000</formula>
    </cfRule>
    <cfRule type="cellIs" dxfId="6723" priority="2838" stopIfTrue="1" operator="greaterThanOrEqual">
      <formula>9000</formula>
    </cfRule>
  </conditionalFormatting>
  <conditionalFormatting sqref="J116">
    <cfRule type="cellIs" dxfId="6722" priority="2833" stopIfTrue="1" operator="lessThanOrEqual">
      <formula>3000</formula>
    </cfRule>
    <cfRule type="cellIs" dxfId="6721" priority="2834" stopIfTrue="1" operator="between">
      <formula>3000</formula>
      <formula>9000</formula>
    </cfRule>
    <cfRule type="cellIs" dxfId="6720" priority="2835" stopIfTrue="1" operator="greaterThanOrEqual">
      <formula>9000</formula>
    </cfRule>
  </conditionalFormatting>
  <conditionalFormatting sqref="K116">
    <cfRule type="cellIs" dxfId="6719" priority="2830" stopIfTrue="1" operator="lessThanOrEqual">
      <formula>3000</formula>
    </cfRule>
    <cfRule type="cellIs" dxfId="6718" priority="2831" stopIfTrue="1" operator="between">
      <formula>3000</formula>
      <formula>9000</formula>
    </cfRule>
    <cfRule type="cellIs" dxfId="6717" priority="2832" stopIfTrue="1" operator="greaterThanOrEqual">
      <formula>9000</formula>
    </cfRule>
  </conditionalFormatting>
  <conditionalFormatting sqref="L116">
    <cfRule type="cellIs" dxfId="6716" priority="2827" stopIfTrue="1" operator="lessThanOrEqual">
      <formula>3000</formula>
    </cfRule>
    <cfRule type="cellIs" dxfId="6715" priority="2828" stopIfTrue="1" operator="between">
      <formula>3000</formula>
      <formula>9000</formula>
    </cfRule>
    <cfRule type="cellIs" dxfId="6714" priority="2829" stopIfTrue="1" operator="greaterThanOrEqual">
      <formula>9000</formula>
    </cfRule>
  </conditionalFormatting>
  <conditionalFormatting sqref="M116">
    <cfRule type="cellIs" dxfId="6713" priority="2824" stopIfTrue="1" operator="lessThanOrEqual">
      <formula>3000</formula>
    </cfRule>
    <cfRule type="cellIs" dxfId="6712" priority="2825" stopIfTrue="1" operator="between">
      <formula>3000</formula>
      <formula>9000</formula>
    </cfRule>
    <cfRule type="cellIs" dxfId="6711" priority="2826" stopIfTrue="1" operator="greaterThanOrEqual">
      <formula>9000</formula>
    </cfRule>
  </conditionalFormatting>
  <conditionalFormatting sqref="P116">
    <cfRule type="cellIs" dxfId="6710" priority="2812" stopIfTrue="1" operator="lessThanOrEqual">
      <formula>3000</formula>
    </cfRule>
    <cfRule type="cellIs" dxfId="6709" priority="2813" stopIfTrue="1" operator="between">
      <formula>3000</formula>
      <formula>9000</formula>
    </cfRule>
    <cfRule type="cellIs" dxfId="6708" priority="2814" stopIfTrue="1" operator="greaterThanOrEqual">
      <formula>9000</formula>
    </cfRule>
  </conditionalFormatting>
  <conditionalFormatting sqref="Q116">
    <cfRule type="cellIs" dxfId="6707" priority="2809" stopIfTrue="1" operator="lessThanOrEqual">
      <formula>3000</formula>
    </cfRule>
    <cfRule type="cellIs" dxfId="6706" priority="2810" stopIfTrue="1" operator="between">
      <formula>3000</formula>
      <formula>9000</formula>
    </cfRule>
    <cfRule type="cellIs" dxfId="6705" priority="2811" stopIfTrue="1" operator="greaterThanOrEqual">
      <formula>9000</formula>
    </cfRule>
  </conditionalFormatting>
  <conditionalFormatting sqref="R116">
    <cfRule type="cellIs" dxfId="6704" priority="2806" stopIfTrue="1" operator="lessThanOrEqual">
      <formula>3000</formula>
    </cfRule>
    <cfRule type="cellIs" dxfId="6703" priority="2807" stopIfTrue="1" operator="between">
      <formula>3000</formula>
      <formula>9000</formula>
    </cfRule>
    <cfRule type="cellIs" dxfId="6702" priority="2808" stopIfTrue="1" operator="greaterThanOrEqual">
      <formula>9000</formula>
    </cfRule>
  </conditionalFormatting>
  <conditionalFormatting sqref="G122:H122">
    <cfRule type="cellIs" dxfId="6701" priority="2803" stopIfTrue="1" operator="lessThanOrEqual">
      <formula>3000</formula>
    </cfRule>
    <cfRule type="cellIs" dxfId="6700" priority="2804" stopIfTrue="1" operator="between">
      <formula>3000</formula>
      <formula>9000</formula>
    </cfRule>
    <cfRule type="cellIs" dxfId="6699" priority="2805" stopIfTrue="1" operator="greaterThanOrEqual">
      <formula>9000</formula>
    </cfRule>
  </conditionalFormatting>
  <conditionalFormatting sqref="S122">
    <cfRule type="cellIs" dxfId="6698" priority="2788" stopIfTrue="1" operator="lessThanOrEqual">
      <formula>3000</formula>
    </cfRule>
    <cfRule type="cellIs" dxfId="6697" priority="2789" stopIfTrue="1" operator="between">
      <formula>3000</formula>
      <formula>9000</formula>
    </cfRule>
    <cfRule type="cellIs" dxfId="6696" priority="2790" stopIfTrue="1" operator="greaterThanOrEqual">
      <formula>9000</formula>
    </cfRule>
  </conditionalFormatting>
  <conditionalFormatting sqref="E122:F122">
    <cfRule type="cellIs" dxfId="6695" priority="2785" stopIfTrue="1" operator="lessThanOrEqual">
      <formula>3000</formula>
    </cfRule>
    <cfRule type="cellIs" dxfId="6694" priority="2786" stopIfTrue="1" operator="between">
      <formula>3000</formula>
      <formula>9000</formula>
    </cfRule>
    <cfRule type="cellIs" dxfId="6693" priority="2787" stopIfTrue="1" operator="greaterThanOrEqual">
      <formula>9000</formula>
    </cfRule>
  </conditionalFormatting>
  <conditionalFormatting sqref="O122">
    <cfRule type="cellIs" dxfId="6692" priority="2782" stopIfTrue="1" operator="lessThanOrEqual">
      <formula>3000</formula>
    </cfRule>
    <cfRule type="cellIs" dxfId="6691" priority="2783" stopIfTrue="1" operator="between">
      <formula>3000</formula>
      <formula>9000</formula>
    </cfRule>
    <cfRule type="cellIs" dxfId="6690" priority="2784" stopIfTrue="1" operator="greaterThanOrEqual">
      <formula>9000</formula>
    </cfRule>
  </conditionalFormatting>
  <conditionalFormatting sqref="P122">
    <cfRule type="cellIs" dxfId="6689" priority="2779" stopIfTrue="1" operator="lessThanOrEqual">
      <formula>3000</formula>
    </cfRule>
    <cfRule type="cellIs" dxfId="6688" priority="2780" stopIfTrue="1" operator="between">
      <formula>3000</formula>
      <formula>9000</formula>
    </cfRule>
    <cfRule type="cellIs" dxfId="6687" priority="2781" stopIfTrue="1" operator="greaterThanOrEqual">
      <formula>9000</formula>
    </cfRule>
  </conditionalFormatting>
  <conditionalFormatting sqref="J128">
    <cfRule type="cellIs" dxfId="6686" priority="2767" stopIfTrue="1" operator="lessThanOrEqual">
      <formula>3000</formula>
    </cfRule>
    <cfRule type="cellIs" dxfId="6685" priority="2768" stopIfTrue="1" operator="between">
      <formula>3000</formula>
      <formula>9000</formula>
    </cfRule>
    <cfRule type="cellIs" dxfId="6684" priority="2769" stopIfTrue="1" operator="greaterThanOrEqual">
      <formula>9000</formula>
    </cfRule>
  </conditionalFormatting>
  <conditionalFormatting sqref="K128">
    <cfRule type="cellIs" dxfId="6683" priority="2764" stopIfTrue="1" operator="lessThanOrEqual">
      <formula>3000</formula>
    </cfRule>
    <cfRule type="cellIs" dxfId="6682" priority="2765" stopIfTrue="1" operator="between">
      <formula>3000</formula>
      <formula>9000</formula>
    </cfRule>
    <cfRule type="cellIs" dxfId="6681" priority="2766" stopIfTrue="1" operator="greaterThanOrEqual">
      <formula>9000</formula>
    </cfRule>
  </conditionalFormatting>
  <conditionalFormatting sqref="L128">
    <cfRule type="cellIs" dxfId="6680" priority="2761" stopIfTrue="1" operator="lessThanOrEqual">
      <formula>3000</formula>
    </cfRule>
    <cfRule type="cellIs" dxfId="6679" priority="2762" stopIfTrue="1" operator="between">
      <formula>3000</formula>
      <formula>9000</formula>
    </cfRule>
    <cfRule type="cellIs" dxfId="6678" priority="2763" stopIfTrue="1" operator="greaterThanOrEqual">
      <formula>9000</formula>
    </cfRule>
  </conditionalFormatting>
  <conditionalFormatting sqref="M128">
    <cfRule type="cellIs" dxfId="6677" priority="2758" stopIfTrue="1" operator="lessThanOrEqual">
      <formula>3000</formula>
    </cfRule>
    <cfRule type="cellIs" dxfId="6676" priority="2759" stopIfTrue="1" operator="between">
      <formula>3000</formula>
      <formula>9000</formula>
    </cfRule>
    <cfRule type="cellIs" dxfId="6675" priority="2760" stopIfTrue="1" operator="greaterThanOrEqual">
      <formula>9000</formula>
    </cfRule>
  </conditionalFormatting>
  <conditionalFormatting sqref="S128">
    <cfRule type="cellIs" dxfId="6674" priority="2755" stopIfTrue="1" operator="lessThanOrEqual">
      <formula>3000</formula>
    </cfRule>
    <cfRule type="cellIs" dxfId="6673" priority="2756" stopIfTrue="1" operator="between">
      <formula>3000</formula>
      <formula>9000</formula>
    </cfRule>
    <cfRule type="cellIs" dxfId="6672" priority="2757" stopIfTrue="1" operator="greaterThanOrEqual">
      <formula>9000</formula>
    </cfRule>
  </conditionalFormatting>
  <conditionalFormatting sqref="G188:H188">
    <cfRule type="cellIs" dxfId="6671" priority="2539" stopIfTrue="1" operator="lessThanOrEqual">
      <formula>3000</formula>
    </cfRule>
    <cfRule type="cellIs" dxfId="6670" priority="2540" stopIfTrue="1" operator="between">
      <formula>3000</formula>
      <formula>9000</formula>
    </cfRule>
    <cfRule type="cellIs" dxfId="6669" priority="2541" stopIfTrue="1" operator="greaterThanOrEqual">
      <formula>9000</formula>
    </cfRule>
  </conditionalFormatting>
  <conditionalFormatting sqref="J188">
    <cfRule type="cellIs" dxfId="6668" priority="2536" stopIfTrue="1" operator="lessThanOrEqual">
      <formula>3000</formula>
    </cfRule>
    <cfRule type="cellIs" dxfId="6667" priority="2537" stopIfTrue="1" operator="between">
      <formula>3000</formula>
      <formula>9000</formula>
    </cfRule>
    <cfRule type="cellIs" dxfId="6666" priority="2538" stopIfTrue="1" operator="greaterThanOrEqual">
      <formula>9000</formula>
    </cfRule>
  </conditionalFormatting>
  <conditionalFormatting sqref="K188">
    <cfRule type="cellIs" dxfId="6665" priority="2533" stopIfTrue="1" operator="lessThanOrEqual">
      <formula>3000</formula>
    </cfRule>
    <cfRule type="cellIs" dxfId="6664" priority="2534" stopIfTrue="1" operator="between">
      <formula>3000</formula>
      <formula>9000</formula>
    </cfRule>
    <cfRule type="cellIs" dxfId="6663" priority="2535" stopIfTrue="1" operator="greaterThanOrEqual">
      <formula>9000</formula>
    </cfRule>
  </conditionalFormatting>
  <conditionalFormatting sqref="L188">
    <cfRule type="cellIs" dxfId="6662" priority="2530" stopIfTrue="1" operator="lessThanOrEqual">
      <formula>3000</formula>
    </cfRule>
    <cfRule type="cellIs" dxfId="6661" priority="2531" stopIfTrue="1" operator="between">
      <formula>3000</formula>
      <formula>9000</formula>
    </cfRule>
    <cfRule type="cellIs" dxfId="6660" priority="2532" stopIfTrue="1" operator="greaterThanOrEqual">
      <formula>9000</formula>
    </cfRule>
  </conditionalFormatting>
  <conditionalFormatting sqref="M188">
    <cfRule type="cellIs" dxfId="6659" priority="2527" stopIfTrue="1" operator="lessThanOrEqual">
      <formula>3000</formula>
    </cfRule>
    <cfRule type="cellIs" dxfId="6658" priority="2528" stopIfTrue="1" operator="between">
      <formula>3000</formula>
      <formula>9000</formula>
    </cfRule>
    <cfRule type="cellIs" dxfId="6657" priority="2529" stopIfTrue="1" operator="greaterThanOrEqual">
      <formula>9000</formula>
    </cfRule>
  </conditionalFormatting>
  <conditionalFormatting sqref="S188">
    <cfRule type="cellIs" dxfId="6656" priority="2524" stopIfTrue="1" operator="lessThanOrEqual">
      <formula>3000</formula>
    </cfRule>
    <cfRule type="cellIs" dxfId="6655" priority="2525" stopIfTrue="1" operator="between">
      <formula>3000</formula>
      <formula>9000</formula>
    </cfRule>
    <cfRule type="cellIs" dxfId="6654" priority="2526" stopIfTrue="1" operator="greaterThanOrEqual">
      <formula>9000</formula>
    </cfRule>
  </conditionalFormatting>
  <conditionalFormatting sqref="E188:F188">
    <cfRule type="cellIs" dxfId="6653" priority="2521" stopIfTrue="1" operator="lessThanOrEqual">
      <formula>3000</formula>
    </cfRule>
    <cfRule type="cellIs" dxfId="6652" priority="2522" stopIfTrue="1" operator="between">
      <formula>3000</formula>
      <formula>9000</formula>
    </cfRule>
    <cfRule type="cellIs" dxfId="6651" priority="2523" stopIfTrue="1" operator="greaterThanOrEqual">
      <formula>9000</formula>
    </cfRule>
  </conditionalFormatting>
  <conditionalFormatting sqref="O188">
    <cfRule type="cellIs" dxfId="6650" priority="2518" stopIfTrue="1" operator="lessThanOrEqual">
      <formula>3000</formula>
    </cfRule>
    <cfRule type="cellIs" dxfId="6649" priority="2519" stopIfTrue="1" operator="between">
      <formula>3000</formula>
      <formula>9000</formula>
    </cfRule>
    <cfRule type="cellIs" dxfId="6648" priority="2520" stopIfTrue="1" operator="greaterThanOrEqual">
      <formula>9000</formula>
    </cfRule>
  </conditionalFormatting>
  <conditionalFormatting sqref="P188">
    <cfRule type="cellIs" dxfId="6647" priority="2515" stopIfTrue="1" operator="lessThanOrEqual">
      <formula>3000</formula>
    </cfRule>
    <cfRule type="cellIs" dxfId="6646" priority="2516" stopIfTrue="1" operator="between">
      <formula>3000</formula>
      <formula>9000</formula>
    </cfRule>
    <cfRule type="cellIs" dxfId="6645" priority="2517" stopIfTrue="1" operator="greaterThanOrEqual">
      <formula>9000</formula>
    </cfRule>
  </conditionalFormatting>
  <conditionalFormatting sqref="Q188">
    <cfRule type="cellIs" dxfId="6644" priority="2512" stopIfTrue="1" operator="lessThanOrEqual">
      <formula>3000</formula>
    </cfRule>
    <cfRule type="cellIs" dxfId="6643" priority="2513" stopIfTrue="1" operator="between">
      <formula>3000</formula>
      <formula>9000</formula>
    </cfRule>
    <cfRule type="cellIs" dxfId="6642" priority="2514" stopIfTrue="1" operator="greaterThanOrEqual">
      <formula>9000</formula>
    </cfRule>
  </conditionalFormatting>
  <conditionalFormatting sqref="R188">
    <cfRule type="cellIs" dxfId="6641" priority="2509" stopIfTrue="1" operator="lessThanOrEqual">
      <formula>3000</formula>
    </cfRule>
    <cfRule type="cellIs" dxfId="6640" priority="2510" stopIfTrue="1" operator="between">
      <formula>3000</formula>
      <formula>9000</formula>
    </cfRule>
    <cfRule type="cellIs" dxfId="6639" priority="2511" stopIfTrue="1" operator="greaterThanOrEqual">
      <formula>9000</formula>
    </cfRule>
  </conditionalFormatting>
  <conditionalFormatting sqref="G194:H194">
    <cfRule type="cellIs" dxfId="6638" priority="2506" stopIfTrue="1" operator="lessThanOrEqual">
      <formula>3000</formula>
    </cfRule>
    <cfRule type="cellIs" dxfId="6637" priority="2507" stopIfTrue="1" operator="between">
      <formula>3000</formula>
      <formula>9000</formula>
    </cfRule>
    <cfRule type="cellIs" dxfId="6636" priority="2508" stopIfTrue="1" operator="greaterThanOrEqual">
      <formula>9000</formula>
    </cfRule>
  </conditionalFormatting>
  <conditionalFormatting sqref="J194">
    <cfRule type="cellIs" dxfId="6635" priority="2503" stopIfTrue="1" operator="lessThanOrEqual">
      <formula>3000</formula>
    </cfRule>
    <cfRule type="cellIs" dxfId="6634" priority="2504" stopIfTrue="1" operator="between">
      <formula>3000</formula>
      <formula>9000</formula>
    </cfRule>
    <cfRule type="cellIs" dxfId="6633" priority="2505" stopIfTrue="1" operator="greaterThanOrEqual">
      <formula>9000</formula>
    </cfRule>
  </conditionalFormatting>
  <conditionalFormatting sqref="K194">
    <cfRule type="cellIs" dxfId="6632" priority="2500" stopIfTrue="1" operator="lessThanOrEqual">
      <formula>3000</formula>
    </cfRule>
    <cfRule type="cellIs" dxfId="6631" priority="2501" stopIfTrue="1" operator="between">
      <formula>3000</formula>
      <formula>9000</formula>
    </cfRule>
    <cfRule type="cellIs" dxfId="6630" priority="2502" stopIfTrue="1" operator="greaterThanOrEqual">
      <formula>9000</formula>
    </cfRule>
  </conditionalFormatting>
  <conditionalFormatting sqref="L194">
    <cfRule type="cellIs" dxfId="6629" priority="2497" stopIfTrue="1" operator="lessThanOrEqual">
      <formula>3000</formula>
    </cfRule>
    <cfRule type="cellIs" dxfId="6628" priority="2498" stopIfTrue="1" operator="between">
      <formula>3000</formula>
      <formula>9000</formula>
    </cfRule>
    <cfRule type="cellIs" dxfId="6627" priority="2499" stopIfTrue="1" operator="greaterThanOrEqual">
      <formula>9000</formula>
    </cfRule>
  </conditionalFormatting>
  <conditionalFormatting sqref="M194">
    <cfRule type="cellIs" dxfId="6626" priority="2494" stopIfTrue="1" operator="lessThanOrEqual">
      <formula>3000</formula>
    </cfRule>
    <cfRule type="cellIs" dxfId="6625" priority="2495" stopIfTrue="1" operator="between">
      <formula>3000</formula>
      <formula>9000</formula>
    </cfRule>
    <cfRule type="cellIs" dxfId="6624" priority="2496" stopIfTrue="1" operator="greaterThanOrEqual">
      <formula>9000</formula>
    </cfRule>
  </conditionalFormatting>
  <conditionalFormatting sqref="S194">
    <cfRule type="cellIs" dxfId="6623" priority="2491" stopIfTrue="1" operator="lessThanOrEqual">
      <formula>3000</formula>
    </cfRule>
    <cfRule type="cellIs" dxfId="6622" priority="2492" stopIfTrue="1" operator="between">
      <formula>3000</formula>
      <formula>9000</formula>
    </cfRule>
    <cfRule type="cellIs" dxfId="6621" priority="2493" stopIfTrue="1" operator="greaterThanOrEqual">
      <formula>9000</formula>
    </cfRule>
  </conditionalFormatting>
  <conditionalFormatting sqref="E194:F194">
    <cfRule type="cellIs" dxfId="6620" priority="2488" stopIfTrue="1" operator="lessThanOrEqual">
      <formula>3000</formula>
    </cfRule>
    <cfRule type="cellIs" dxfId="6619" priority="2489" stopIfTrue="1" operator="between">
      <formula>3000</formula>
      <formula>9000</formula>
    </cfRule>
    <cfRule type="cellIs" dxfId="6618" priority="2490" stopIfTrue="1" operator="greaterThanOrEqual">
      <formula>9000</formula>
    </cfRule>
  </conditionalFormatting>
  <conditionalFormatting sqref="O194">
    <cfRule type="cellIs" dxfId="6617" priority="2485" stopIfTrue="1" operator="lessThanOrEqual">
      <formula>3000</formula>
    </cfRule>
    <cfRule type="cellIs" dxfId="6616" priority="2486" stopIfTrue="1" operator="between">
      <formula>3000</formula>
      <formula>9000</formula>
    </cfRule>
    <cfRule type="cellIs" dxfId="6615" priority="2487" stopIfTrue="1" operator="greaterThanOrEqual">
      <formula>9000</formula>
    </cfRule>
  </conditionalFormatting>
  <conditionalFormatting sqref="P194">
    <cfRule type="cellIs" dxfId="6614" priority="2482" stopIfTrue="1" operator="lessThanOrEqual">
      <formula>3000</formula>
    </cfRule>
    <cfRule type="cellIs" dxfId="6613" priority="2483" stopIfTrue="1" operator="between">
      <formula>3000</formula>
      <formula>9000</formula>
    </cfRule>
    <cfRule type="cellIs" dxfId="6612" priority="2484" stopIfTrue="1" operator="greaterThanOrEqual">
      <formula>9000</formula>
    </cfRule>
  </conditionalFormatting>
  <conditionalFormatting sqref="Q194">
    <cfRule type="cellIs" dxfId="6611" priority="2479" stopIfTrue="1" operator="lessThanOrEqual">
      <formula>3000</formula>
    </cfRule>
    <cfRule type="cellIs" dxfId="6610" priority="2480" stopIfTrue="1" operator="between">
      <formula>3000</formula>
      <formula>9000</formula>
    </cfRule>
    <cfRule type="cellIs" dxfId="6609" priority="2481" stopIfTrue="1" operator="greaterThanOrEqual">
      <formula>9000</formula>
    </cfRule>
  </conditionalFormatting>
  <conditionalFormatting sqref="R194">
    <cfRule type="cellIs" dxfId="6608" priority="2476" stopIfTrue="1" operator="lessThanOrEqual">
      <formula>3000</formula>
    </cfRule>
    <cfRule type="cellIs" dxfId="6607" priority="2477" stopIfTrue="1" operator="between">
      <formula>3000</formula>
      <formula>9000</formula>
    </cfRule>
    <cfRule type="cellIs" dxfId="6606" priority="2478" stopIfTrue="1" operator="greaterThanOrEqual">
      <formula>9000</formula>
    </cfRule>
  </conditionalFormatting>
  <conditionalFormatting sqref="G206:H206">
    <cfRule type="cellIs" dxfId="6605" priority="2473" stopIfTrue="1" operator="lessThanOrEqual">
      <formula>3000</formula>
    </cfRule>
    <cfRule type="cellIs" dxfId="6604" priority="2474" stopIfTrue="1" operator="between">
      <formula>3000</formula>
      <formula>9000</formula>
    </cfRule>
    <cfRule type="cellIs" dxfId="6603" priority="2475" stopIfTrue="1" operator="greaterThanOrEqual">
      <formula>9000</formula>
    </cfRule>
  </conditionalFormatting>
  <conditionalFormatting sqref="J206">
    <cfRule type="cellIs" dxfId="6602" priority="2470" stopIfTrue="1" operator="lessThanOrEqual">
      <formula>3000</formula>
    </cfRule>
    <cfRule type="cellIs" dxfId="6601" priority="2471" stopIfTrue="1" operator="between">
      <formula>3000</formula>
      <formula>9000</formula>
    </cfRule>
    <cfRule type="cellIs" dxfId="6600" priority="2472" stopIfTrue="1" operator="greaterThanOrEqual">
      <formula>9000</formula>
    </cfRule>
  </conditionalFormatting>
  <conditionalFormatting sqref="K206">
    <cfRule type="cellIs" dxfId="6599" priority="2467" stopIfTrue="1" operator="lessThanOrEqual">
      <formula>3000</formula>
    </cfRule>
    <cfRule type="cellIs" dxfId="6598" priority="2468" stopIfTrue="1" operator="between">
      <formula>3000</formula>
      <formula>9000</formula>
    </cfRule>
    <cfRule type="cellIs" dxfId="6597" priority="2469" stopIfTrue="1" operator="greaterThanOrEqual">
      <formula>9000</formula>
    </cfRule>
  </conditionalFormatting>
  <conditionalFormatting sqref="L206">
    <cfRule type="cellIs" dxfId="6596" priority="2464" stopIfTrue="1" operator="lessThanOrEqual">
      <formula>3000</formula>
    </cfRule>
    <cfRule type="cellIs" dxfId="6595" priority="2465" stopIfTrue="1" operator="between">
      <formula>3000</formula>
      <formula>9000</formula>
    </cfRule>
    <cfRule type="cellIs" dxfId="6594" priority="2466" stopIfTrue="1" operator="greaterThanOrEqual">
      <formula>9000</formula>
    </cfRule>
  </conditionalFormatting>
  <conditionalFormatting sqref="M206">
    <cfRule type="cellIs" dxfId="6593" priority="2461" stopIfTrue="1" operator="lessThanOrEqual">
      <formula>3000</formula>
    </cfRule>
    <cfRule type="cellIs" dxfId="6592" priority="2462" stopIfTrue="1" operator="between">
      <formula>3000</formula>
      <formula>9000</formula>
    </cfRule>
    <cfRule type="cellIs" dxfId="6591" priority="2463" stopIfTrue="1" operator="greaterThanOrEqual">
      <formula>9000</formula>
    </cfRule>
  </conditionalFormatting>
  <conditionalFormatting sqref="S206">
    <cfRule type="cellIs" dxfId="6590" priority="2458" stopIfTrue="1" operator="lessThanOrEqual">
      <formula>3000</formula>
    </cfRule>
    <cfRule type="cellIs" dxfId="6589" priority="2459" stopIfTrue="1" operator="between">
      <formula>3000</formula>
      <formula>9000</formula>
    </cfRule>
    <cfRule type="cellIs" dxfId="6588" priority="2460" stopIfTrue="1" operator="greaterThanOrEqual">
      <formula>9000</formula>
    </cfRule>
  </conditionalFormatting>
  <conditionalFormatting sqref="E206:F206">
    <cfRule type="cellIs" dxfId="6587" priority="2455" stopIfTrue="1" operator="lessThanOrEqual">
      <formula>3000</formula>
    </cfRule>
    <cfRule type="cellIs" dxfId="6586" priority="2456" stopIfTrue="1" operator="between">
      <formula>3000</formula>
      <formula>9000</formula>
    </cfRule>
    <cfRule type="cellIs" dxfId="6585" priority="2457" stopIfTrue="1" operator="greaterThanOrEqual">
      <formula>9000</formula>
    </cfRule>
  </conditionalFormatting>
  <conditionalFormatting sqref="O206">
    <cfRule type="cellIs" dxfId="6584" priority="2452" stopIfTrue="1" operator="lessThanOrEqual">
      <formula>3000</formula>
    </cfRule>
    <cfRule type="cellIs" dxfId="6583" priority="2453" stopIfTrue="1" operator="between">
      <formula>3000</formula>
      <formula>9000</formula>
    </cfRule>
    <cfRule type="cellIs" dxfId="6582" priority="2454" stopIfTrue="1" operator="greaterThanOrEqual">
      <formula>9000</formula>
    </cfRule>
  </conditionalFormatting>
  <conditionalFormatting sqref="P206">
    <cfRule type="cellIs" dxfId="6581" priority="2449" stopIfTrue="1" operator="lessThanOrEqual">
      <formula>3000</formula>
    </cfRule>
    <cfRule type="cellIs" dxfId="6580" priority="2450" stopIfTrue="1" operator="between">
      <formula>3000</formula>
      <formula>9000</formula>
    </cfRule>
    <cfRule type="cellIs" dxfId="6579" priority="2451" stopIfTrue="1" operator="greaterThanOrEqual">
      <formula>9000</formula>
    </cfRule>
  </conditionalFormatting>
  <conditionalFormatting sqref="Q206">
    <cfRule type="cellIs" dxfId="6578" priority="2446" stopIfTrue="1" operator="lessThanOrEqual">
      <formula>3000</formula>
    </cfRule>
    <cfRule type="cellIs" dxfId="6577" priority="2447" stopIfTrue="1" operator="between">
      <formula>3000</formula>
      <formula>9000</formula>
    </cfRule>
    <cfRule type="cellIs" dxfId="6576" priority="2448" stopIfTrue="1" operator="greaterThanOrEqual">
      <formula>9000</formula>
    </cfRule>
  </conditionalFormatting>
  <conditionalFormatting sqref="R206">
    <cfRule type="cellIs" dxfId="6575" priority="2443" stopIfTrue="1" operator="lessThanOrEqual">
      <formula>3000</formula>
    </cfRule>
    <cfRule type="cellIs" dxfId="6574" priority="2444" stopIfTrue="1" operator="between">
      <formula>3000</formula>
      <formula>9000</formula>
    </cfRule>
    <cfRule type="cellIs" dxfId="6573" priority="2445" stopIfTrue="1" operator="greaterThanOrEqual">
      <formula>9000</formula>
    </cfRule>
  </conditionalFormatting>
  <conditionalFormatting sqref="G212:H212">
    <cfRule type="cellIs" dxfId="6572" priority="2440" stopIfTrue="1" operator="lessThanOrEqual">
      <formula>3000</formula>
    </cfRule>
    <cfRule type="cellIs" dxfId="6571" priority="2441" stopIfTrue="1" operator="between">
      <formula>3000</formula>
      <formula>9000</formula>
    </cfRule>
    <cfRule type="cellIs" dxfId="6570" priority="2442" stopIfTrue="1" operator="greaterThanOrEqual">
      <formula>9000</formula>
    </cfRule>
  </conditionalFormatting>
  <conditionalFormatting sqref="J212">
    <cfRule type="cellIs" dxfId="6569" priority="2437" stopIfTrue="1" operator="lessThanOrEqual">
      <formula>3000</formula>
    </cfRule>
    <cfRule type="cellIs" dxfId="6568" priority="2438" stopIfTrue="1" operator="between">
      <formula>3000</formula>
      <formula>9000</formula>
    </cfRule>
    <cfRule type="cellIs" dxfId="6567" priority="2439" stopIfTrue="1" operator="greaterThanOrEqual">
      <formula>9000</formula>
    </cfRule>
  </conditionalFormatting>
  <conditionalFormatting sqref="K212">
    <cfRule type="cellIs" dxfId="6566" priority="2434" stopIfTrue="1" operator="lessThanOrEqual">
      <formula>3000</formula>
    </cfRule>
    <cfRule type="cellIs" dxfId="6565" priority="2435" stopIfTrue="1" operator="between">
      <formula>3000</formula>
      <formula>9000</formula>
    </cfRule>
    <cfRule type="cellIs" dxfId="6564" priority="2436" stopIfTrue="1" operator="greaterThanOrEqual">
      <formula>9000</formula>
    </cfRule>
  </conditionalFormatting>
  <conditionalFormatting sqref="L212">
    <cfRule type="cellIs" dxfId="6563" priority="2431" stopIfTrue="1" operator="lessThanOrEqual">
      <formula>3000</formula>
    </cfRule>
    <cfRule type="cellIs" dxfId="6562" priority="2432" stopIfTrue="1" operator="between">
      <formula>3000</formula>
      <formula>9000</formula>
    </cfRule>
    <cfRule type="cellIs" dxfId="6561" priority="2433" stopIfTrue="1" operator="greaterThanOrEqual">
      <formula>9000</formula>
    </cfRule>
  </conditionalFormatting>
  <conditionalFormatting sqref="M212">
    <cfRule type="cellIs" dxfId="6560" priority="2428" stopIfTrue="1" operator="lessThanOrEqual">
      <formula>3000</formula>
    </cfRule>
    <cfRule type="cellIs" dxfId="6559" priority="2429" stopIfTrue="1" operator="between">
      <formula>3000</formula>
      <formula>9000</formula>
    </cfRule>
    <cfRule type="cellIs" dxfId="6558" priority="2430" stopIfTrue="1" operator="greaterThanOrEqual">
      <formula>9000</formula>
    </cfRule>
  </conditionalFormatting>
  <conditionalFormatting sqref="S212">
    <cfRule type="cellIs" dxfId="6557" priority="2425" stopIfTrue="1" operator="lessThanOrEqual">
      <formula>3000</formula>
    </cfRule>
    <cfRule type="cellIs" dxfId="6556" priority="2426" stopIfTrue="1" operator="between">
      <formula>3000</formula>
      <formula>9000</formula>
    </cfRule>
    <cfRule type="cellIs" dxfId="6555" priority="2427" stopIfTrue="1" operator="greaterThanOrEqual">
      <formula>9000</formula>
    </cfRule>
  </conditionalFormatting>
  <conditionalFormatting sqref="E212:F212">
    <cfRule type="cellIs" dxfId="6554" priority="2422" stopIfTrue="1" operator="lessThanOrEqual">
      <formula>3000</formula>
    </cfRule>
    <cfRule type="cellIs" dxfId="6553" priority="2423" stopIfTrue="1" operator="between">
      <formula>3000</formula>
      <formula>9000</formula>
    </cfRule>
    <cfRule type="cellIs" dxfId="6552" priority="2424" stopIfTrue="1" operator="greaterThanOrEqual">
      <formula>9000</formula>
    </cfRule>
  </conditionalFormatting>
  <conditionalFormatting sqref="O212">
    <cfRule type="cellIs" dxfId="6551" priority="2419" stopIfTrue="1" operator="lessThanOrEqual">
      <formula>3000</formula>
    </cfRule>
    <cfRule type="cellIs" dxfId="6550" priority="2420" stopIfTrue="1" operator="between">
      <formula>3000</formula>
      <formula>9000</formula>
    </cfRule>
    <cfRule type="cellIs" dxfId="6549" priority="2421" stopIfTrue="1" operator="greaterThanOrEqual">
      <formula>9000</formula>
    </cfRule>
  </conditionalFormatting>
  <conditionalFormatting sqref="P212">
    <cfRule type="cellIs" dxfId="6548" priority="2416" stopIfTrue="1" operator="lessThanOrEqual">
      <formula>3000</formula>
    </cfRule>
    <cfRule type="cellIs" dxfId="6547" priority="2417" stopIfTrue="1" operator="between">
      <formula>3000</formula>
      <formula>9000</formula>
    </cfRule>
    <cfRule type="cellIs" dxfId="6546" priority="2418" stopIfTrue="1" operator="greaterThanOrEqual">
      <formula>9000</formula>
    </cfRule>
  </conditionalFormatting>
  <conditionalFormatting sqref="Q212">
    <cfRule type="cellIs" dxfId="6545" priority="2413" stopIfTrue="1" operator="lessThanOrEqual">
      <formula>3000</formula>
    </cfRule>
    <cfRule type="cellIs" dxfId="6544" priority="2414" stopIfTrue="1" operator="between">
      <formula>3000</formula>
      <formula>9000</formula>
    </cfRule>
    <cfRule type="cellIs" dxfId="6543" priority="2415" stopIfTrue="1" operator="greaterThanOrEqual">
      <formula>9000</formula>
    </cfRule>
  </conditionalFormatting>
  <conditionalFormatting sqref="R212">
    <cfRule type="cellIs" dxfId="6542" priority="2410" stopIfTrue="1" operator="lessThanOrEqual">
      <formula>3000</formula>
    </cfRule>
    <cfRule type="cellIs" dxfId="6541" priority="2411" stopIfTrue="1" operator="between">
      <formula>3000</formula>
      <formula>9000</formula>
    </cfRule>
    <cfRule type="cellIs" dxfId="6540" priority="2412" stopIfTrue="1" operator="greaterThanOrEqual">
      <formula>9000</formula>
    </cfRule>
  </conditionalFormatting>
  <conditionalFormatting sqref="G236:H236">
    <cfRule type="cellIs" dxfId="6539" priority="2407" stopIfTrue="1" operator="lessThanOrEqual">
      <formula>3000</formula>
    </cfRule>
    <cfRule type="cellIs" dxfId="6538" priority="2408" stopIfTrue="1" operator="between">
      <formula>3000</formula>
      <formula>9000</formula>
    </cfRule>
    <cfRule type="cellIs" dxfId="6537" priority="2409" stopIfTrue="1" operator="greaterThanOrEqual">
      <formula>9000</formula>
    </cfRule>
  </conditionalFormatting>
  <conditionalFormatting sqref="J236">
    <cfRule type="cellIs" dxfId="6536" priority="2404" stopIfTrue="1" operator="lessThanOrEqual">
      <formula>3000</formula>
    </cfRule>
    <cfRule type="cellIs" dxfId="6535" priority="2405" stopIfTrue="1" operator="between">
      <formula>3000</formula>
      <formula>9000</formula>
    </cfRule>
    <cfRule type="cellIs" dxfId="6534" priority="2406" stopIfTrue="1" operator="greaterThanOrEqual">
      <formula>9000</formula>
    </cfRule>
  </conditionalFormatting>
  <conditionalFormatting sqref="K236">
    <cfRule type="cellIs" dxfId="6533" priority="2401" stopIfTrue="1" operator="lessThanOrEqual">
      <formula>3000</formula>
    </cfRule>
    <cfRule type="cellIs" dxfId="6532" priority="2402" stopIfTrue="1" operator="between">
      <formula>3000</formula>
      <formula>9000</formula>
    </cfRule>
    <cfRule type="cellIs" dxfId="6531" priority="2403" stopIfTrue="1" operator="greaterThanOrEqual">
      <formula>9000</formula>
    </cfRule>
  </conditionalFormatting>
  <conditionalFormatting sqref="L236">
    <cfRule type="cellIs" dxfId="6530" priority="2398" stopIfTrue="1" operator="lessThanOrEqual">
      <formula>3000</formula>
    </cfRule>
    <cfRule type="cellIs" dxfId="6529" priority="2399" stopIfTrue="1" operator="between">
      <formula>3000</formula>
      <formula>9000</formula>
    </cfRule>
    <cfRule type="cellIs" dxfId="6528" priority="2400" stopIfTrue="1" operator="greaterThanOrEqual">
      <formula>9000</formula>
    </cfRule>
  </conditionalFormatting>
  <conditionalFormatting sqref="M236">
    <cfRule type="cellIs" dxfId="6527" priority="2395" stopIfTrue="1" operator="lessThanOrEqual">
      <formula>3000</formula>
    </cfRule>
    <cfRule type="cellIs" dxfId="6526" priority="2396" stopIfTrue="1" operator="between">
      <formula>3000</formula>
      <formula>9000</formula>
    </cfRule>
    <cfRule type="cellIs" dxfId="6525" priority="2397" stopIfTrue="1" operator="greaterThanOrEqual">
      <formula>9000</formula>
    </cfRule>
  </conditionalFormatting>
  <conditionalFormatting sqref="S236">
    <cfRule type="cellIs" dxfId="6524" priority="2392" stopIfTrue="1" operator="lessThanOrEqual">
      <formula>3000</formula>
    </cfRule>
    <cfRule type="cellIs" dxfId="6523" priority="2393" stopIfTrue="1" operator="between">
      <formula>3000</formula>
      <formula>9000</formula>
    </cfRule>
    <cfRule type="cellIs" dxfId="6522" priority="2394" stopIfTrue="1" operator="greaterThanOrEqual">
      <formula>9000</formula>
    </cfRule>
  </conditionalFormatting>
  <conditionalFormatting sqref="E236:F236">
    <cfRule type="cellIs" dxfId="6521" priority="2389" stopIfTrue="1" operator="lessThanOrEqual">
      <formula>3000</formula>
    </cfRule>
    <cfRule type="cellIs" dxfId="6520" priority="2390" stopIfTrue="1" operator="between">
      <formula>3000</formula>
      <formula>9000</formula>
    </cfRule>
    <cfRule type="cellIs" dxfId="6519" priority="2391" stopIfTrue="1" operator="greaterThanOrEqual">
      <formula>9000</formula>
    </cfRule>
  </conditionalFormatting>
  <conditionalFormatting sqref="O236">
    <cfRule type="cellIs" dxfId="6518" priority="2386" stopIfTrue="1" operator="lessThanOrEqual">
      <formula>3000</formula>
    </cfRule>
    <cfRule type="cellIs" dxfId="6517" priority="2387" stopIfTrue="1" operator="between">
      <formula>3000</formula>
      <formula>9000</formula>
    </cfRule>
    <cfRule type="cellIs" dxfId="6516" priority="2388" stopIfTrue="1" operator="greaterThanOrEqual">
      <formula>9000</formula>
    </cfRule>
  </conditionalFormatting>
  <conditionalFormatting sqref="P236">
    <cfRule type="cellIs" dxfId="6515" priority="2383" stopIfTrue="1" operator="lessThanOrEqual">
      <formula>3000</formula>
    </cfRule>
    <cfRule type="cellIs" dxfId="6514" priority="2384" stopIfTrue="1" operator="between">
      <formula>3000</formula>
      <formula>9000</formula>
    </cfRule>
    <cfRule type="cellIs" dxfId="6513" priority="2385" stopIfTrue="1" operator="greaterThanOrEqual">
      <formula>9000</formula>
    </cfRule>
  </conditionalFormatting>
  <conditionalFormatting sqref="Q236">
    <cfRule type="cellIs" dxfId="6512" priority="2380" stopIfTrue="1" operator="lessThanOrEqual">
      <formula>3000</formula>
    </cfRule>
    <cfRule type="cellIs" dxfId="6511" priority="2381" stopIfTrue="1" operator="between">
      <formula>3000</formula>
      <formula>9000</formula>
    </cfRule>
    <cfRule type="cellIs" dxfId="6510" priority="2382" stopIfTrue="1" operator="greaterThanOrEqual">
      <formula>9000</formula>
    </cfRule>
  </conditionalFormatting>
  <conditionalFormatting sqref="R236">
    <cfRule type="cellIs" dxfId="6509" priority="2377" stopIfTrue="1" operator="lessThanOrEqual">
      <formula>3000</formula>
    </cfRule>
    <cfRule type="cellIs" dxfId="6508" priority="2378" stopIfTrue="1" operator="between">
      <formula>3000</formula>
      <formula>9000</formula>
    </cfRule>
    <cfRule type="cellIs" dxfId="6507" priority="2379" stopIfTrue="1" operator="greaterThanOrEqual">
      <formula>9000</formula>
    </cfRule>
  </conditionalFormatting>
  <conditionalFormatting sqref="G242:H242">
    <cfRule type="cellIs" dxfId="6506" priority="2374" stopIfTrue="1" operator="lessThanOrEqual">
      <formula>3000</formula>
    </cfRule>
    <cfRule type="cellIs" dxfId="6505" priority="2375" stopIfTrue="1" operator="between">
      <formula>3000</formula>
      <formula>9000</formula>
    </cfRule>
    <cfRule type="cellIs" dxfId="6504" priority="2376" stopIfTrue="1" operator="greaterThanOrEqual">
      <formula>9000</formula>
    </cfRule>
  </conditionalFormatting>
  <conditionalFormatting sqref="J242">
    <cfRule type="cellIs" dxfId="6503" priority="2371" stopIfTrue="1" operator="lessThanOrEqual">
      <formula>3000</formula>
    </cfRule>
    <cfRule type="cellIs" dxfId="6502" priority="2372" stopIfTrue="1" operator="between">
      <formula>3000</formula>
      <formula>9000</formula>
    </cfRule>
    <cfRule type="cellIs" dxfId="6501" priority="2373" stopIfTrue="1" operator="greaterThanOrEqual">
      <formula>9000</formula>
    </cfRule>
  </conditionalFormatting>
  <conditionalFormatting sqref="K242">
    <cfRule type="cellIs" dxfId="6500" priority="2368" stopIfTrue="1" operator="lessThanOrEqual">
      <formula>3000</formula>
    </cfRule>
    <cfRule type="cellIs" dxfId="6499" priority="2369" stopIfTrue="1" operator="between">
      <formula>3000</formula>
      <formula>9000</formula>
    </cfRule>
    <cfRule type="cellIs" dxfId="6498" priority="2370" stopIfTrue="1" operator="greaterThanOrEqual">
      <formula>9000</formula>
    </cfRule>
  </conditionalFormatting>
  <conditionalFormatting sqref="L242">
    <cfRule type="cellIs" dxfId="6497" priority="2365" stopIfTrue="1" operator="lessThanOrEqual">
      <formula>3000</formula>
    </cfRule>
    <cfRule type="cellIs" dxfId="6496" priority="2366" stopIfTrue="1" operator="between">
      <formula>3000</formula>
      <formula>9000</formula>
    </cfRule>
    <cfRule type="cellIs" dxfId="6495" priority="2367" stopIfTrue="1" operator="greaterThanOrEqual">
      <formula>9000</formula>
    </cfRule>
  </conditionalFormatting>
  <conditionalFormatting sqref="M242">
    <cfRule type="cellIs" dxfId="6494" priority="2362" stopIfTrue="1" operator="lessThanOrEqual">
      <formula>3000</formula>
    </cfRule>
    <cfRule type="cellIs" dxfId="6493" priority="2363" stopIfTrue="1" operator="between">
      <formula>3000</formula>
      <formula>9000</formula>
    </cfRule>
    <cfRule type="cellIs" dxfId="6492" priority="2364" stopIfTrue="1" operator="greaterThanOrEqual">
      <formula>9000</formula>
    </cfRule>
  </conditionalFormatting>
  <conditionalFormatting sqref="S242">
    <cfRule type="cellIs" dxfId="6491" priority="2359" stopIfTrue="1" operator="lessThanOrEqual">
      <formula>3000</formula>
    </cfRule>
    <cfRule type="cellIs" dxfId="6490" priority="2360" stopIfTrue="1" operator="between">
      <formula>3000</formula>
      <formula>9000</formula>
    </cfRule>
    <cfRule type="cellIs" dxfId="6489" priority="2361" stopIfTrue="1" operator="greaterThanOrEqual">
      <formula>9000</formula>
    </cfRule>
  </conditionalFormatting>
  <conditionalFormatting sqref="E242:F242">
    <cfRule type="cellIs" dxfId="6488" priority="2356" stopIfTrue="1" operator="lessThanOrEqual">
      <formula>3000</formula>
    </cfRule>
    <cfRule type="cellIs" dxfId="6487" priority="2357" stopIfTrue="1" operator="between">
      <formula>3000</formula>
      <formula>9000</formula>
    </cfRule>
    <cfRule type="cellIs" dxfId="6486" priority="2358" stopIfTrue="1" operator="greaterThanOrEqual">
      <formula>9000</formula>
    </cfRule>
  </conditionalFormatting>
  <conditionalFormatting sqref="O242">
    <cfRule type="cellIs" dxfId="6485" priority="2353" stopIfTrue="1" operator="lessThanOrEqual">
      <formula>3000</formula>
    </cfRule>
    <cfRule type="cellIs" dxfId="6484" priority="2354" stopIfTrue="1" operator="between">
      <formula>3000</formula>
      <formula>9000</formula>
    </cfRule>
    <cfRule type="cellIs" dxfId="6483" priority="2355" stopIfTrue="1" operator="greaterThanOrEqual">
      <formula>9000</formula>
    </cfRule>
  </conditionalFormatting>
  <conditionalFormatting sqref="P242">
    <cfRule type="cellIs" dxfId="6482" priority="2350" stopIfTrue="1" operator="lessThanOrEqual">
      <formula>3000</formula>
    </cfRule>
    <cfRule type="cellIs" dxfId="6481" priority="2351" stopIfTrue="1" operator="between">
      <formula>3000</formula>
      <formula>9000</formula>
    </cfRule>
    <cfRule type="cellIs" dxfId="6480" priority="2352" stopIfTrue="1" operator="greaterThanOrEqual">
      <formula>9000</formula>
    </cfRule>
  </conditionalFormatting>
  <conditionalFormatting sqref="Q242">
    <cfRule type="cellIs" dxfId="6479" priority="2347" stopIfTrue="1" operator="lessThanOrEqual">
      <formula>3000</formula>
    </cfRule>
    <cfRule type="cellIs" dxfId="6478" priority="2348" stopIfTrue="1" operator="between">
      <formula>3000</formula>
      <formula>9000</formula>
    </cfRule>
    <cfRule type="cellIs" dxfId="6477" priority="2349" stopIfTrue="1" operator="greaterThanOrEqual">
      <formula>9000</formula>
    </cfRule>
  </conditionalFormatting>
  <conditionalFormatting sqref="R242">
    <cfRule type="cellIs" dxfId="6476" priority="2344" stopIfTrue="1" operator="lessThanOrEqual">
      <formula>3000</formula>
    </cfRule>
    <cfRule type="cellIs" dxfId="6475" priority="2345" stopIfTrue="1" operator="between">
      <formula>3000</formula>
      <formula>9000</formula>
    </cfRule>
    <cfRule type="cellIs" dxfId="6474" priority="2346" stopIfTrue="1" operator="greaterThanOrEqual">
      <formula>9000</formula>
    </cfRule>
  </conditionalFormatting>
  <conditionalFormatting sqref="G248:H248">
    <cfRule type="cellIs" dxfId="6473" priority="2341" stopIfTrue="1" operator="lessThanOrEqual">
      <formula>3000</formula>
    </cfRule>
    <cfRule type="cellIs" dxfId="6472" priority="2342" stopIfTrue="1" operator="between">
      <formula>3000</formula>
      <formula>9000</formula>
    </cfRule>
    <cfRule type="cellIs" dxfId="6471" priority="2343" stopIfTrue="1" operator="greaterThanOrEqual">
      <formula>9000</formula>
    </cfRule>
  </conditionalFormatting>
  <conditionalFormatting sqref="J248">
    <cfRule type="cellIs" dxfId="6470" priority="2338" stopIfTrue="1" operator="lessThanOrEqual">
      <formula>3000</formula>
    </cfRule>
    <cfRule type="cellIs" dxfId="6469" priority="2339" stopIfTrue="1" operator="between">
      <formula>3000</formula>
      <formula>9000</formula>
    </cfRule>
    <cfRule type="cellIs" dxfId="6468" priority="2340" stopIfTrue="1" operator="greaterThanOrEqual">
      <formula>9000</formula>
    </cfRule>
  </conditionalFormatting>
  <conditionalFormatting sqref="K248">
    <cfRule type="cellIs" dxfId="6467" priority="2335" stopIfTrue="1" operator="lessThanOrEqual">
      <formula>3000</formula>
    </cfRule>
    <cfRule type="cellIs" dxfId="6466" priority="2336" stopIfTrue="1" operator="between">
      <formula>3000</formula>
      <formula>9000</formula>
    </cfRule>
    <cfRule type="cellIs" dxfId="6465" priority="2337" stopIfTrue="1" operator="greaterThanOrEqual">
      <formula>9000</formula>
    </cfRule>
  </conditionalFormatting>
  <conditionalFormatting sqref="L248">
    <cfRule type="cellIs" dxfId="6464" priority="2332" stopIfTrue="1" operator="lessThanOrEqual">
      <formula>3000</formula>
    </cfRule>
    <cfRule type="cellIs" dxfId="6463" priority="2333" stopIfTrue="1" operator="between">
      <formula>3000</formula>
      <formula>9000</formula>
    </cfRule>
    <cfRule type="cellIs" dxfId="6462" priority="2334" stopIfTrue="1" operator="greaterThanOrEqual">
      <formula>9000</formula>
    </cfRule>
  </conditionalFormatting>
  <conditionalFormatting sqref="M248">
    <cfRule type="cellIs" dxfId="6461" priority="2329" stopIfTrue="1" operator="lessThanOrEqual">
      <formula>3000</formula>
    </cfRule>
    <cfRule type="cellIs" dxfId="6460" priority="2330" stopIfTrue="1" operator="between">
      <formula>3000</formula>
      <formula>9000</formula>
    </cfRule>
    <cfRule type="cellIs" dxfId="6459" priority="2331" stopIfTrue="1" operator="greaterThanOrEqual">
      <formula>9000</formula>
    </cfRule>
  </conditionalFormatting>
  <conditionalFormatting sqref="S248">
    <cfRule type="cellIs" dxfId="6458" priority="2326" stopIfTrue="1" operator="lessThanOrEqual">
      <formula>3000</formula>
    </cfRule>
    <cfRule type="cellIs" dxfId="6457" priority="2327" stopIfTrue="1" operator="between">
      <formula>3000</formula>
      <formula>9000</formula>
    </cfRule>
    <cfRule type="cellIs" dxfId="6456" priority="2328" stopIfTrue="1" operator="greaterThanOrEqual">
      <formula>9000</formula>
    </cfRule>
  </conditionalFormatting>
  <conditionalFormatting sqref="E248:F248">
    <cfRule type="cellIs" dxfId="6455" priority="2323" stopIfTrue="1" operator="lessThanOrEqual">
      <formula>3000</formula>
    </cfRule>
    <cfRule type="cellIs" dxfId="6454" priority="2324" stopIfTrue="1" operator="between">
      <formula>3000</formula>
      <formula>9000</formula>
    </cfRule>
    <cfRule type="cellIs" dxfId="6453" priority="2325" stopIfTrue="1" operator="greaterThanOrEqual">
      <formula>9000</formula>
    </cfRule>
  </conditionalFormatting>
  <conditionalFormatting sqref="O248">
    <cfRule type="cellIs" dxfId="6452" priority="2320" stopIfTrue="1" operator="lessThanOrEqual">
      <formula>3000</formula>
    </cfRule>
    <cfRule type="cellIs" dxfId="6451" priority="2321" stopIfTrue="1" operator="between">
      <formula>3000</formula>
      <formula>9000</formula>
    </cfRule>
    <cfRule type="cellIs" dxfId="6450" priority="2322" stopIfTrue="1" operator="greaterThanOrEqual">
      <formula>9000</formula>
    </cfRule>
  </conditionalFormatting>
  <conditionalFormatting sqref="P248">
    <cfRule type="cellIs" dxfId="6449" priority="2317" stopIfTrue="1" operator="lessThanOrEqual">
      <formula>3000</formula>
    </cfRule>
    <cfRule type="cellIs" dxfId="6448" priority="2318" stopIfTrue="1" operator="between">
      <formula>3000</formula>
      <formula>9000</formula>
    </cfRule>
    <cfRule type="cellIs" dxfId="6447" priority="2319" stopIfTrue="1" operator="greaterThanOrEqual">
      <formula>9000</formula>
    </cfRule>
  </conditionalFormatting>
  <conditionalFormatting sqref="Q248">
    <cfRule type="cellIs" dxfId="6446" priority="2314" stopIfTrue="1" operator="lessThanOrEqual">
      <formula>3000</formula>
    </cfRule>
    <cfRule type="cellIs" dxfId="6445" priority="2315" stopIfTrue="1" operator="between">
      <formula>3000</formula>
      <formula>9000</formula>
    </cfRule>
    <cfRule type="cellIs" dxfId="6444" priority="2316" stopIfTrue="1" operator="greaterThanOrEqual">
      <formula>9000</formula>
    </cfRule>
  </conditionalFormatting>
  <conditionalFormatting sqref="R248">
    <cfRule type="cellIs" dxfId="6443" priority="2311" stopIfTrue="1" operator="lessThanOrEqual">
      <formula>3000</formula>
    </cfRule>
    <cfRule type="cellIs" dxfId="6442" priority="2312" stopIfTrue="1" operator="between">
      <formula>3000</formula>
      <formula>9000</formula>
    </cfRule>
    <cfRule type="cellIs" dxfId="6441" priority="2313" stopIfTrue="1" operator="greaterThanOrEqual">
      <formula>9000</formula>
    </cfRule>
  </conditionalFormatting>
  <conditionalFormatting sqref="G254:H254">
    <cfRule type="cellIs" dxfId="6440" priority="2308" stopIfTrue="1" operator="lessThanOrEqual">
      <formula>3000</formula>
    </cfRule>
    <cfRule type="cellIs" dxfId="6439" priority="2309" stopIfTrue="1" operator="between">
      <formula>3000</formula>
      <formula>9000</formula>
    </cfRule>
    <cfRule type="cellIs" dxfId="6438" priority="2310" stopIfTrue="1" operator="greaterThanOrEqual">
      <formula>9000</formula>
    </cfRule>
  </conditionalFormatting>
  <conditionalFormatting sqref="J254">
    <cfRule type="cellIs" dxfId="6437" priority="2305" stopIfTrue="1" operator="lessThanOrEqual">
      <formula>3000</formula>
    </cfRule>
    <cfRule type="cellIs" dxfId="6436" priority="2306" stopIfTrue="1" operator="between">
      <formula>3000</formula>
      <formula>9000</formula>
    </cfRule>
    <cfRule type="cellIs" dxfId="6435" priority="2307" stopIfTrue="1" operator="greaterThanOrEqual">
      <formula>9000</formula>
    </cfRule>
  </conditionalFormatting>
  <conditionalFormatting sqref="K254">
    <cfRule type="cellIs" dxfId="6434" priority="2302" stopIfTrue="1" operator="lessThanOrEqual">
      <formula>3000</formula>
    </cfRule>
    <cfRule type="cellIs" dxfId="6433" priority="2303" stopIfTrue="1" operator="between">
      <formula>3000</formula>
      <formula>9000</formula>
    </cfRule>
    <cfRule type="cellIs" dxfId="6432" priority="2304" stopIfTrue="1" operator="greaterThanOrEqual">
      <formula>9000</formula>
    </cfRule>
  </conditionalFormatting>
  <conditionalFormatting sqref="L254">
    <cfRule type="cellIs" dxfId="6431" priority="2299" stopIfTrue="1" operator="lessThanOrEqual">
      <formula>3000</formula>
    </cfRule>
    <cfRule type="cellIs" dxfId="6430" priority="2300" stopIfTrue="1" operator="between">
      <formula>3000</formula>
      <formula>9000</formula>
    </cfRule>
    <cfRule type="cellIs" dxfId="6429" priority="2301" stopIfTrue="1" operator="greaterThanOrEqual">
      <formula>9000</formula>
    </cfRule>
  </conditionalFormatting>
  <conditionalFormatting sqref="M254">
    <cfRule type="cellIs" dxfId="6428" priority="2296" stopIfTrue="1" operator="lessThanOrEqual">
      <formula>3000</formula>
    </cfRule>
    <cfRule type="cellIs" dxfId="6427" priority="2297" stopIfTrue="1" operator="between">
      <formula>3000</formula>
      <formula>9000</formula>
    </cfRule>
    <cfRule type="cellIs" dxfId="6426" priority="2298" stopIfTrue="1" operator="greaterThanOrEqual">
      <formula>9000</formula>
    </cfRule>
  </conditionalFormatting>
  <conditionalFormatting sqref="S254">
    <cfRule type="cellIs" dxfId="6425" priority="2293" stopIfTrue="1" operator="lessThanOrEqual">
      <formula>3000</formula>
    </cfRule>
    <cfRule type="cellIs" dxfId="6424" priority="2294" stopIfTrue="1" operator="between">
      <formula>3000</formula>
      <formula>9000</formula>
    </cfRule>
    <cfRule type="cellIs" dxfId="6423" priority="2295" stopIfTrue="1" operator="greaterThanOrEqual">
      <formula>9000</formula>
    </cfRule>
  </conditionalFormatting>
  <conditionalFormatting sqref="E254:F254">
    <cfRule type="cellIs" dxfId="6422" priority="2290" stopIfTrue="1" operator="lessThanOrEqual">
      <formula>3000</formula>
    </cfRule>
    <cfRule type="cellIs" dxfId="6421" priority="2291" stopIfTrue="1" operator="between">
      <formula>3000</formula>
      <formula>9000</formula>
    </cfRule>
    <cfRule type="cellIs" dxfId="6420" priority="2292" stopIfTrue="1" operator="greaterThanOrEqual">
      <formula>9000</formula>
    </cfRule>
  </conditionalFormatting>
  <conditionalFormatting sqref="O254">
    <cfRule type="cellIs" dxfId="6419" priority="2287" stopIfTrue="1" operator="lessThanOrEqual">
      <formula>3000</formula>
    </cfRule>
    <cfRule type="cellIs" dxfId="6418" priority="2288" stopIfTrue="1" operator="between">
      <formula>3000</formula>
      <formula>9000</formula>
    </cfRule>
    <cfRule type="cellIs" dxfId="6417" priority="2289" stopIfTrue="1" operator="greaterThanOrEqual">
      <formula>9000</formula>
    </cfRule>
  </conditionalFormatting>
  <conditionalFormatting sqref="P254">
    <cfRule type="cellIs" dxfId="6416" priority="2284" stopIfTrue="1" operator="lessThanOrEqual">
      <formula>3000</formula>
    </cfRule>
    <cfRule type="cellIs" dxfId="6415" priority="2285" stopIfTrue="1" operator="between">
      <formula>3000</formula>
      <formula>9000</formula>
    </cfRule>
    <cfRule type="cellIs" dxfId="6414" priority="2286" stopIfTrue="1" operator="greaterThanOrEqual">
      <formula>9000</formula>
    </cfRule>
  </conditionalFormatting>
  <conditionalFormatting sqref="Q254">
    <cfRule type="cellIs" dxfId="6413" priority="2281" stopIfTrue="1" operator="lessThanOrEqual">
      <formula>3000</formula>
    </cfRule>
    <cfRule type="cellIs" dxfId="6412" priority="2282" stopIfTrue="1" operator="between">
      <formula>3000</formula>
      <formula>9000</formula>
    </cfRule>
    <cfRule type="cellIs" dxfId="6411" priority="2283" stopIfTrue="1" operator="greaterThanOrEqual">
      <formula>9000</formula>
    </cfRule>
  </conditionalFormatting>
  <conditionalFormatting sqref="R254">
    <cfRule type="cellIs" dxfId="6410" priority="2278" stopIfTrue="1" operator="lessThanOrEqual">
      <formula>3000</formula>
    </cfRule>
    <cfRule type="cellIs" dxfId="6409" priority="2279" stopIfTrue="1" operator="between">
      <formula>3000</formula>
      <formula>9000</formula>
    </cfRule>
    <cfRule type="cellIs" dxfId="6408" priority="2280" stopIfTrue="1" operator="greaterThanOrEqual">
      <formula>9000</formula>
    </cfRule>
  </conditionalFormatting>
  <conditionalFormatting sqref="G260:H260">
    <cfRule type="cellIs" dxfId="6407" priority="2275" stopIfTrue="1" operator="lessThanOrEqual">
      <formula>3000</formula>
    </cfRule>
    <cfRule type="cellIs" dxfId="6406" priority="2276" stopIfTrue="1" operator="between">
      <formula>3000</formula>
      <formula>9000</formula>
    </cfRule>
    <cfRule type="cellIs" dxfId="6405" priority="2277" stopIfTrue="1" operator="greaterThanOrEqual">
      <formula>9000</formula>
    </cfRule>
  </conditionalFormatting>
  <conditionalFormatting sqref="J260">
    <cfRule type="cellIs" dxfId="6404" priority="2272" stopIfTrue="1" operator="lessThanOrEqual">
      <formula>3000</formula>
    </cfRule>
    <cfRule type="cellIs" dxfId="6403" priority="2273" stopIfTrue="1" operator="between">
      <formula>3000</formula>
      <formula>9000</formula>
    </cfRule>
    <cfRule type="cellIs" dxfId="6402" priority="2274" stopIfTrue="1" operator="greaterThanOrEqual">
      <formula>9000</formula>
    </cfRule>
  </conditionalFormatting>
  <conditionalFormatting sqref="K260">
    <cfRule type="cellIs" dxfId="6401" priority="2269" stopIfTrue="1" operator="lessThanOrEqual">
      <formula>3000</formula>
    </cfRule>
    <cfRule type="cellIs" dxfId="6400" priority="2270" stopIfTrue="1" operator="between">
      <formula>3000</formula>
      <formula>9000</formula>
    </cfRule>
    <cfRule type="cellIs" dxfId="6399" priority="2271" stopIfTrue="1" operator="greaterThanOrEqual">
      <formula>9000</formula>
    </cfRule>
  </conditionalFormatting>
  <conditionalFormatting sqref="L260">
    <cfRule type="cellIs" dxfId="6398" priority="2266" stopIfTrue="1" operator="lessThanOrEqual">
      <formula>3000</formula>
    </cfRule>
    <cfRule type="cellIs" dxfId="6397" priority="2267" stopIfTrue="1" operator="between">
      <formula>3000</formula>
      <formula>9000</formula>
    </cfRule>
    <cfRule type="cellIs" dxfId="6396" priority="2268" stopIfTrue="1" operator="greaterThanOrEqual">
      <formula>9000</formula>
    </cfRule>
  </conditionalFormatting>
  <conditionalFormatting sqref="M260">
    <cfRule type="cellIs" dxfId="6395" priority="2263" stopIfTrue="1" operator="lessThanOrEqual">
      <formula>3000</formula>
    </cfRule>
    <cfRule type="cellIs" dxfId="6394" priority="2264" stopIfTrue="1" operator="between">
      <formula>3000</formula>
      <formula>9000</formula>
    </cfRule>
    <cfRule type="cellIs" dxfId="6393" priority="2265" stopIfTrue="1" operator="greaterThanOrEqual">
      <formula>9000</formula>
    </cfRule>
  </conditionalFormatting>
  <conditionalFormatting sqref="S260">
    <cfRule type="cellIs" dxfId="6392" priority="2260" stopIfTrue="1" operator="lessThanOrEqual">
      <formula>3000</formula>
    </cfRule>
    <cfRule type="cellIs" dxfId="6391" priority="2261" stopIfTrue="1" operator="between">
      <formula>3000</formula>
      <formula>9000</formula>
    </cfRule>
    <cfRule type="cellIs" dxfId="6390" priority="2262" stopIfTrue="1" operator="greaterThanOrEqual">
      <formula>9000</formula>
    </cfRule>
  </conditionalFormatting>
  <conditionalFormatting sqref="E260:F260">
    <cfRule type="cellIs" dxfId="6389" priority="2257" stopIfTrue="1" operator="lessThanOrEqual">
      <formula>3000</formula>
    </cfRule>
    <cfRule type="cellIs" dxfId="6388" priority="2258" stopIfTrue="1" operator="between">
      <formula>3000</formula>
      <formula>9000</formula>
    </cfRule>
    <cfRule type="cellIs" dxfId="6387" priority="2259" stopIfTrue="1" operator="greaterThanOrEqual">
      <formula>9000</formula>
    </cfRule>
  </conditionalFormatting>
  <conditionalFormatting sqref="O260">
    <cfRule type="cellIs" dxfId="6386" priority="2254" stopIfTrue="1" operator="lessThanOrEqual">
      <formula>3000</formula>
    </cfRule>
    <cfRule type="cellIs" dxfId="6385" priority="2255" stopIfTrue="1" operator="between">
      <formula>3000</formula>
      <formula>9000</formula>
    </cfRule>
    <cfRule type="cellIs" dxfId="6384" priority="2256" stopIfTrue="1" operator="greaterThanOrEqual">
      <formula>9000</formula>
    </cfRule>
  </conditionalFormatting>
  <conditionalFormatting sqref="P260">
    <cfRule type="cellIs" dxfId="6383" priority="2251" stopIfTrue="1" operator="lessThanOrEqual">
      <formula>3000</formula>
    </cfRule>
    <cfRule type="cellIs" dxfId="6382" priority="2252" stopIfTrue="1" operator="between">
      <formula>3000</formula>
      <formula>9000</formula>
    </cfRule>
    <cfRule type="cellIs" dxfId="6381" priority="2253" stopIfTrue="1" operator="greaterThanOrEqual">
      <formula>9000</formula>
    </cfRule>
  </conditionalFormatting>
  <conditionalFormatting sqref="Q260">
    <cfRule type="cellIs" dxfId="6380" priority="2248" stopIfTrue="1" operator="lessThanOrEqual">
      <formula>3000</formula>
    </cfRule>
    <cfRule type="cellIs" dxfId="6379" priority="2249" stopIfTrue="1" operator="between">
      <formula>3000</formula>
      <formula>9000</formula>
    </cfRule>
    <cfRule type="cellIs" dxfId="6378" priority="2250" stopIfTrue="1" operator="greaterThanOrEqual">
      <formula>9000</formula>
    </cfRule>
  </conditionalFormatting>
  <conditionalFormatting sqref="R260">
    <cfRule type="cellIs" dxfId="6377" priority="2245" stopIfTrue="1" operator="lessThanOrEqual">
      <formula>3000</formula>
    </cfRule>
    <cfRule type="cellIs" dxfId="6376" priority="2246" stopIfTrue="1" operator="between">
      <formula>3000</formula>
      <formula>9000</formula>
    </cfRule>
    <cfRule type="cellIs" dxfId="6375" priority="2247" stopIfTrue="1" operator="greaterThanOrEqual">
      <formula>9000</formula>
    </cfRule>
  </conditionalFormatting>
  <conditionalFormatting sqref="G182:H182">
    <cfRule type="cellIs" dxfId="6374" priority="2242" stopIfTrue="1" operator="lessThanOrEqual">
      <formula>3000</formula>
    </cfRule>
    <cfRule type="cellIs" dxfId="6373" priority="2243" stopIfTrue="1" operator="between">
      <formula>3000</formula>
      <formula>9000</formula>
    </cfRule>
    <cfRule type="cellIs" dxfId="6372" priority="2244" stopIfTrue="1" operator="greaterThanOrEqual">
      <formula>9000</formula>
    </cfRule>
  </conditionalFormatting>
  <conditionalFormatting sqref="J182">
    <cfRule type="cellIs" dxfId="6371" priority="2239" stopIfTrue="1" operator="lessThanOrEqual">
      <formula>3000</formula>
    </cfRule>
    <cfRule type="cellIs" dxfId="6370" priority="2240" stopIfTrue="1" operator="between">
      <formula>3000</formula>
      <formula>9000</formula>
    </cfRule>
    <cfRule type="cellIs" dxfId="6369" priority="2241" stopIfTrue="1" operator="greaterThanOrEqual">
      <formula>9000</formula>
    </cfRule>
  </conditionalFormatting>
  <conditionalFormatting sqref="K182">
    <cfRule type="cellIs" dxfId="6368" priority="2236" stopIfTrue="1" operator="lessThanOrEqual">
      <formula>3000</formula>
    </cfRule>
    <cfRule type="cellIs" dxfId="6367" priority="2237" stopIfTrue="1" operator="between">
      <formula>3000</formula>
      <formula>9000</formula>
    </cfRule>
    <cfRule type="cellIs" dxfId="6366" priority="2238" stopIfTrue="1" operator="greaterThanOrEqual">
      <formula>9000</formula>
    </cfRule>
  </conditionalFormatting>
  <conditionalFormatting sqref="L182">
    <cfRule type="cellIs" dxfId="6365" priority="2233" stopIfTrue="1" operator="lessThanOrEqual">
      <formula>3000</formula>
    </cfRule>
    <cfRule type="cellIs" dxfId="6364" priority="2234" stopIfTrue="1" operator="between">
      <formula>3000</formula>
      <formula>9000</formula>
    </cfRule>
    <cfRule type="cellIs" dxfId="6363" priority="2235" stopIfTrue="1" operator="greaterThanOrEqual">
      <formula>9000</formula>
    </cfRule>
  </conditionalFormatting>
  <conditionalFormatting sqref="M182">
    <cfRule type="cellIs" dxfId="6362" priority="2230" stopIfTrue="1" operator="lessThanOrEqual">
      <formula>3000</formula>
    </cfRule>
    <cfRule type="cellIs" dxfId="6361" priority="2231" stopIfTrue="1" operator="between">
      <formula>3000</formula>
      <formula>9000</formula>
    </cfRule>
    <cfRule type="cellIs" dxfId="6360" priority="2232" stopIfTrue="1" operator="greaterThanOrEqual">
      <formula>9000</formula>
    </cfRule>
  </conditionalFormatting>
  <conditionalFormatting sqref="S182">
    <cfRule type="cellIs" dxfId="6359" priority="2227" stopIfTrue="1" operator="lessThanOrEqual">
      <formula>3000</formula>
    </cfRule>
    <cfRule type="cellIs" dxfId="6358" priority="2228" stopIfTrue="1" operator="between">
      <formula>3000</formula>
      <formula>9000</formula>
    </cfRule>
    <cfRule type="cellIs" dxfId="6357" priority="2229" stopIfTrue="1" operator="greaterThanOrEqual">
      <formula>9000</formula>
    </cfRule>
  </conditionalFormatting>
  <conditionalFormatting sqref="E182:F182">
    <cfRule type="cellIs" dxfId="6356" priority="2224" stopIfTrue="1" operator="lessThanOrEqual">
      <formula>3000</formula>
    </cfRule>
    <cfRule type="cellIs" dxfId="6355" priority="2225" stopIfTrue="1" operator="between">
      <formula>3000</formula>
      <formula>9000</formula>
    </cfRule>
    <cfRule type="cellIs" dxfId="6354" priority="2226" stopIfTrue="1" operator="greaterThanOrEqual">
      <formula>9000</formula>
    </cfRule>
  </conditionalFormatting>
  <conditionalFormatting sqref="O182">
    <cfRule type="cellIs" dxfId="6353" priority="2221" stopIfTrue="1" operator="lessThanOrEqual">
      <formula>3000</formula>
    </cfRule>
    <cfRule type="cellIs" dxfId="6352" priority="2222" stopIfTrue="1" operator="between">
      <formula>3000</formula>
      <formula>9000</formula>
    </cfRule>
    <cfRule type="cellIs" dxfId="6351" priority="2223" stopIfTrue="1" operator="greaterThanOrEqual">
      <formula>9000</formula>
    </cfRule>
  </conditionalFormatting>
  <conditionalFormatting sqref="P182">
    <cfRule type="cellIs" dxfId="6350" priority="2218" stopIfTrue="1" operator="lessThanOrEqual">
      <formula>3000</formula>
    </cfRule>
    <cfRule type="cellIs" dxfId="6349" priority="2219" stopIfTrue="1" operator="between">
      <formula>3000</formula>
      <formula>9000</formula>
    </cfRule>
    <cfRule type="cellIs" dxfId="6348" priority="2220" stopIfTrue="1" operator="greaterThanOrEqual">
      <formula>9000</formula>
    </cfRule>
  </conditionalFormatting>
  <conditionalFormatting sqref="Q182">
    <cfRule type="cellIs" dxfId="6347" priority="2215" stopIfTrue="1" operator="lessThanOrEqual">
      <formula>3000</formula>
    </cfRule>
    <cfRule type="cellIs" dxfId="6346" priority="2216" stopIfTrue="1" operator="between">
      <formula>3000</formula>
      <formula>9000</formula>
    </cfRule>
    <cfRule type="cellIs" dxfId="6345" priority="2217" stopIfTrue="1" operator="greaterThanOrEqual">
      <formula>9000</formula>
    </cfRule>
  </conditionalFormatting>
  <conditionalFormatting sqref="R182">
    <cfRule type="cellIs" dxfId="6344" priority="2212" stopIfTrue="1" operator="lessThanOrEqual">
      <formula>3000</formula>
    </cfRule>
    <cfRule type="cellIs" dxfId="6343" priority="2213" stopIfTrue="1" operator="between">
      <formula>3000</formula>
      <formula>9000</formula>
    </cfRule>
    <cfRule type="cellIs" dxfId="6342" priority="2214" stopIfTrue="1" operator="greaterThanOrEqual">
      <formula>9000</formula>
    </cfRule>
  </conditionalFormatting>
  <conditionalFormatting sqref="G200:H200">
    <cfRule type="cellIs" dxfId="6341" priority="2209" stopIfTrue="1" operator="lessThanOrEqual">
      <formula>3000</formula>
    </cfRule>
    <cfRule type="cellIs" dxfId="6340" priority="2210" stopIfTrue="1" operator="between">
      <formula>3000</formula>
      <formula>9000</formula>
    </cfRule>
    <cfRule type="cellIs" dxfId="6339" priority="2211" stopIfTrue="1" operator="greaterThanOrEqual">
      <formula>9000</formula>
    </cfRule>
  </conditionalFormatting>
  <conditionalFormatting sqref="J200">
    <cfRule type="cellIs" dxfId="6338" priority="2206" stopIfTrue="1" operator="lessThanOrEqual">
      <formula>3000</formula>
    </cfRule>
    <cfRule type="cellIs" dxfId="6337" priority="2207" stopIfTrue="1" operator="between">
      <formula>3000</formula>
      <formula>9000</formula>
    </cfRule>
    <cfRule type="cellIs" dxfId="6336" priority="2208" stopIfTrue="1" operator="greaterThanOrEqual">
      <formula>9000</formula>
    </cfRule>
  </conditionalFormatting>
  <conditionalFormatting sqref="K200">
    <cfRule type="cellIs" dxfId="6335" priority="2203" stopIfTrue="1" operator="lessThanOrEqual">
      <formula>3000</formula>
    </cfRule>
    <cfRule type="cellIs" dxfId="6334" priority="2204" stopIfTrue="1" operator="between">
      <formula>3000</formula>
      <formula>9000</formula>
    </cfRule>
    <cfRule type="cellIs" dxfId="6333" priority="2205" stopIfTrue="1" operator="greaterThanOrEqual">
      <formula>9000</formula>
    </cfRule>
  </conditionalFormatting>
  <conditionalFormatting sqref="L200">
    <cfRule type="cellIs" dxfId="6332" priority="2200" stopIfTrue="1" operator="lessThanOrEqual">
      <formula>3000</formula>
    </cfRule>
    <cfRule type="cellIs" dxfId="6331" priority="2201" stopIfTrue="1" operator="between">
      <formula>3000</formula>
      <formula>9000</formula>
    </cfRule>
    <cfRule type="cellIs" dxfId="6330" priority="2202" stopIfTrue="1" operator="greaterThanOrEqual">
      <formula>9000</formula>
    </cfRule>
  </conditionalFormatting>
  <conditionalFormatting sqref="M200">
    <cfRule type="cellIs" dxfId="6329" priority="2197" stopIfTrue="1" operator="lessThanOrEqual">
      <formula>3000</formula>
    </cfRule>
    <cfRule type="cellIs" dxfId="6328" priority="2198" stopIfTrue="1" operator="between">
      <formula>3000</formula>
      <formula>9000</formula>
    </cfRule>
    <cfRule type="cellIs" dxfId="6327" priority="2199" stopIfTrue="1" operator="greaterThanOrEqual">
      <formula>9000</formula>
    </cfRule>
  </conditionalFormatting>
  <conditionalFormatting sqref="S200">
    <cfRule type="cellIs" dxfId="6326" priority="2194" stopIfTrue="1" operator="lessThanOrEqual">
      <formula>3000</formula>
    </cfRule>
    <cfRule type="cellIs" dxfId="6325" priority="2195" stopIfTrue="1" operator="between">
      <formula>3000</formula>
      <formula>9000</formula>
    </cfRule>
    <cfRule type="cellIs" dxfId="6324" priority="2196" stopIfTrue="1" operator="greaterThanOrEqual">
      <formula>9000</formula>
    </cfRule>
  </conditionalFormatting>
  <conditionalFormatting sqref="E200:F200">
    <cfRule type="cellIs" dxfId="6323" priority="2191" stopIfTrue="1" operator="lessThanOrEqual">
      <formula>3000</formula>
    </cfRule>
    <cfRule type="cellIs" dxfId="6322" priority="2192" stopIfTrue="1" operator="between">
      <formula>3000</formula>
      <formula>9000</formula>
    </cfRule>
    <cfRule type="cellIs" dxfId="6321" priority="2193" stopIfTrue="1" operator="greaterThanOrEqual">
      <formula>9000</formula>
    </cfRule>
  </conditionalFormatting>
  <conditionalFormatting sqref="O200">
    <cfRule type="cellIs" dxfId="6320" priority="2188" stopIfTrue="1" operator="lessThanOrEqual">
      <formula>3000</formula>
    </cfRule>
    <cfRule type="cellIs" dxfId="6319" priority="2189" stopIfTrue="1" operator="between">
      <formula>3000</formula>
      <formula>9000</formula>
    </cfRule>
    <cfRule type="cellIs" dxfId="6318" priority="2190" stopIfTrue="1" operator="greaterThanOrEqual">
      <formula>9000</formula>
    </cfRule>
  </conditionalFormatting>
  <conditionalFormatting sqref="P200">
    <cfRule type="cellIs" dxfId="6317" priority="2185" stopIfTrue="1" operator="lessThanOrEqual">
      <formula>3000</formula>
    </cfRule>
    <cfRule type="cellIs" dxfId="6316" priority="2186" stopIfTrue="1" operator="between">
      <formula>3000</formula>
      <formula>9000</formula>
    </cfRule>
    <cfRule type="cellIs" dxfId="6315" priority="2187" stopIfTrue="1" operator="greaterThanOrEqual">
      <formula>9000</formula>
    </cfRule>
  </conditionalFormatting>
  <conditionalFormatting sqref="Q200">
    <cfRule type="cellIs" dxfId="6314" priority="2182" stopIfTrue="1" operator="lessThanOrEqual">
      <formula>3000</formula>
    </cfRule>
    <cfRule type="cellIs" dxfId="6313" priority="2183" stopIfTrue="1" operator="between">
      <formula>3000</formula>
      <formula>9000</formula>
    </cfRule>
    <cfRule type="cellIs" dxfId="6312" priority="2184" stopIfTrue="1" operator="greaterThanOrEqual">
      <formula>9000</formula>
    </cfRule>
  </conditionalFormatting>
  <conditionalFormatting sqref="R200">
    <cfRule type="cellIs" dxfId="6311" priority="2179" stopIfTrue="1" operator="lessThanOrEqual">
      <formula>3000</formula>
    </cfRule>
    <cfRule type="cellIs" dxfId="6310" priority="2180" stopIfTrue="1" operator="between">
      <formula>3000</formula>
      <formula>9000</formula>
    </cfRule>
    <cfRule type="cellIs" dxfId="6309" priority="2181" stopIfTrue="1" operator="greaterThanOrEqual">
      <formula>9000</formula>
    </cfRule>
  </conditionalFormatting>
  <conditionalFormatting sqref="E8:H8">
    <cfRule type="cellIs" dxfId="6308" priority="2176" stopIfTrue="1" operator="lessThanOrEqual">
      <formula>3000</formula>
    </cfRule>
    <cfRule type="cellIs" dxfId="6307" priority="2177" stopIfTrue="1" operator="between">
      <formula>3000</formula>
      <formula>9000</formula>
    </cfRule>
    <cfRule type="cellIs" dxfId="6306" priority="2178" stopIfTrue="1" operator="greaterThanOrEqual">
      <formula>9000</formula>
    </cfRule>
  </conditionalFormatting>
  <conditionalFormatting sqref="E86:F86">
    <cfRule type="cellIs" dxfId="6305" priority="2155" stopIfTrue="1" operator="lessThanOrEqual">
      <formula>3000</formula>
    </cfRule>
    <cfRule type="cellIs" dxfId="6304" priority="2156" stopIfTrue="1" operator="between">
      <formula>3000</formula>
      <formula>9000</formula>
    </cfRule>
    <cfRule type="cellIs" dxfId="6303" priority="2157" stopIfTrue="1" operator="greaterThanOrEqual">
      <formula>9000</formula>
    </cfRule>
  </conditionalFormatting>
  <conditionalFormatting sqref="P86">
    <cfRule type="cellIs" dxfId="6302" priority="2149" stopIfTrue="1" operator="lessThanOrEqual">
      <formula>3000</formula>
    </cfRule>
    <cfRule type="cellIs" dxfId="6301" priority="2150" stopIfTrue="1" operator="between">
      <formula>3000</formula>
      <formula>9000</formula>
    </cfRule>
    <cfRule type="cellIs" dxfId="6300" priority="2151" stopIfTrue="1" operator="greaterThanOrEqual">
      <formula>9000</formula>
    </cfRule>
  </conditionalFormatting>
  <conditionalFormatting sqref="Q86">
    <cfRule type="cellIs" dxfId="6299" priority="2146" stopIfTrue="1" operator="lessThanOrEqual">
      <formula>3000</formula>
    </cfRule>
    <cfRule type="cellIs" dxfId="6298" priority="2147" stopIfTrue="1" operator="between">
      <formula>3000</formula>
      <formula>9000</formula>
    </cfRule>
    <cfRule type="cellIs" dxfId="6297" priority="2148" stopIfTrue="1" operator="greaterThanOrEqual">
      <formula>9000</formula>
    </cfRule>
  </conditionalFormatting>
  <conditionalFormatting sqref="R86">
    <cfRule type="cellIs" dxfId="6296" priority="2143" stopIfTrue="1" operator="lessThanOrEqual">
      <formula>3000</formula>
    </cfRule>
    <cfRule type="cellIs" dxfId="6295" priority="2144" stopIfTrue="1" operator="between">
      <formula>3000</formula>
      <formula>9000</formula>
    </cfRule>
    <cfRule type="cellIs" dxfId="6294" priority="2145" stopIfTrue="1" operator="greaterThanOrEqual">
      <formula>9000</formula>
    </cfRule>
  </conditionalFormatting>
  <conditionalFormatting sqref="G86:H86">
    <cfRule type="cellIs" dxfId="6293" priority="2173" stopIfTrue="1" operator="lessThanOrEqual">
      <formula>3000</formula>
    </cfRule>
    <cfRule type="cellIs" dxfId="6292" priority="2174" stopIfTrue="1" operator="between">
      <formula>3000</formula>
      <formula>9000</formula>
    </cfRule>
    <cfRule type="cellIs" dxfId="6291" priority="2175" stopIfTrue="1" operator="greaterThanOrEqual">
      <formula>9000</formula>
    </cfRule>
  </conditionalFormatting>
  <conditionalFormatting sqref="J86">
    <cfRule type="cellIs" dxfId="6290" priority="2170" stopIfTrue="1" operator="lessThanOrEqual">
      <formula>3000</formula>
    </cfRule>
    <cfRule type="cellIs" dxfId="6289" priority="2171" stopIfTrue="1" operator="between">
      <formula>3000</formula>
      <formula>9000</formula>
    </cfRule>
    <cfRule type="cellIs" dxfId="6288" priority="2172" stopIfTrue="1" operator="greaterThanOrEqual">
      <formula>9000</formula>
    </cfRule>
  </conditionalFormatting>
  <conditionalFormatting sqref="K86">
    <cfRule type="cellIs" dxfId="6287" priority="2167" stopIfTrue="1" operator="lessThanOrEqual">
      <formula>3000</formula>
    </cfRule>
    <cfRule type="cellIs" dxfId="6286" priority="2168" stopIfTrue="1" operator="between">
      <formula>3000</formula>
      <formula>9000</formula>
    </cfRule>
    <cfRule type="cellIs" dxfId="6285" priority="2169" stopIfTrue="1" operator="greaterThanOrEqual">
      <formula>9000</formula>
    </cfRule>
  </conditionalFormatting>
  <conditionalFormatting sqref="L86">
    <cfRule type="cellIs" dxfId="6284" priority="2164" stopIfTrue="1" operator="lessThanOrEqual">
      <formula>3000</formula>
    </cfRule>
    <cfRule type="cellIs" dxfId="6283" priority="2165" stopIfTrue="1" operator="between">
      <formula>3000</formula>
      <formula>9000</formula>
    </cfRule>
    <cfRule type="cellIs" dxfId="6282" priority="2166" stopIfTrue="1" operator="greaterThanOrEqual">
      <formula>9000</formula>
    </cfRule>
  </conditionalFormatting>
  <conditionalFormatting sqref="M86">
    <cfRule type="cellIs" dxfId="6281" priority="2161" stopIfTrue="1" operator="lessThanOrEqual">
      <formula>3000</formula>
    </cfRule>
    <cfRule type="cellIs" dxfId="6280" priority="2162" stopIfTrue="1" operator="between">
      <formula>3000</formula>
      <formula>9000</formula>
    </cfRule>
    <cfRule type="cellIs" dxfId="6279" priority="2163" stopIfTrue="1" operator="greaterThanOrEqual">
      <formula>9000</formula>
    </cfRule>
  </conditionalFormatting>
  <conditionalFormatting sqref="S86">
    <cfRule type="cellIs" dxfId="6278" priority="2158" stopIfTrue="1" operator="lessThanOrEqual">
      <formula>3000</formula>
    </cfRule>
    <cfRule type="cellIs" dxfId="6277" priority="2159" stopIfTrue="1" operator="between">
      <formula>3000</formula>
      <formula>9000</formula>
    </cfRule>
    <cfRule type="cellIs" dxfId="6276" priority="2160" stopIfTrue="1" operator="greaterThanOrEqual">
      <formula>9000</formula>
    </cfRule>
  </conditionalFormatting>
  <conditionalFormatting sqref="O86">
    <cfRule type="cellIs" dxfId="6275" priority="2152" stopIfTrue="1" operator="lessThanOrEqual">
      <formula>3000</formula>
    </cfRule>
    <cfRule type="cellIs" dxfId="6274" priority="2153" stopIfTrue="1" operator="between">
      <formula>3000</formula>
      <formula>9000</formula>
    </cfRule>
    <cfRule type="cellIs" dxfId="6273" priority="2154" stopIfTrue="1" operator="greaterThanOrEqual">
      <formula>9000</formula>
    </cfRule>
  </conditionalFormatting>
  <conditionalFormatting sqref="E92:F92">
    <cfRule type="cellIs" dxfId="6272" priority="2122" stopIfTrue="1" operator="lessThanOrEqual">
      <formula>3000</formula>
    </cfRule>
    <cfRule type="cellIs" dxfId="6271" priority="2123" stopIfTrue="1" operator="between">
      <formula>3000</formula>
      <formula>9000</formula>
    </cfRule>
    <cfRule type="cellIs" dxfId="6270" priority="2124" stopIfTrue="1" operator="greaterThanOrEqual">
      <formula>9000</formula>
    </cfRule>
  </conditionalFormatting>
  <conditionalFormatting sqref="P92">
    <cfRule type="cellIs" dxfId="6269" priority="2116" stopIfTrue="1" operator="lessThanOrEqual">
      <formula>3000</formula>
    </cfRule>
    <cfRule type="cellIs" dxfId="6268" priority="2117" stopIfTrue="1" operator="between">
      <formula>3000</formula>
      <formula>9000</formula>
    </cfRule>
    <cfRule type="cellIs" dxfId="6267" priority="2118" stopIfTrue="1" operator="greaterThanOrEqual">
      <formula>9000</formula>
    </cfRule>
  </conditionalFormatting>
  <conditionalFormatting sqref="Q92">
    <cfRule type="cellIs" dxfId="6266" priority="2113" stopIfTrue="1" operator="lessThanOrEqual">
      <formula>3000</formula>
    </cfRule>
    <cfRule type="cellIs" dxfId="6265" priority="2114" stopIfTrue="1" operator="between">
      <formula>3000</formula>
      <formula>9000</formula>
    </cfRule>
    <cfRule type="cellIs" dxfId="6264" priority="2115" stopIfTrue="1" operator="greaterThanOrEqual">
      <formula>9000</formula>
    </cfRule>
  </conditionalFormatting>
  <conditionalFormatting sqref="R92">
    <cfRule type="cellIs" dxfId="6263" priority="2110" stopIfTrue="1" operator="lessThanOrEqual">
      <formula>3000</formula>
    </cfRule>
    <cfRule type="cellIs" dxfId="6262" priority="2111" stopIfTrue="1" operator="between">
      <formula>3000</formula>
      <formula>9000</formula>
    </cfRule>
    <cfRule type="cellIs" dxfId="6261" priority="2112" stopIfTrue="1" operator="greaterThanOrEqual">
      <formula>9000</formula>
    </cfRule>
  </conditionalFormatting>
  <conditionalFormatting sqref="G92:H92">
    <cfRule type="cellIs" dxfId="6260" priority="2140" stopIfTrue="1" operator="lessThanOrEqual">
      <formula>3000</formula>
    </cfRule>
    <cfRule type="cellIs" dxfId="6259" priority="2141" stopIfTrue="1" operator="between">
      <formula>3000</formula>
      <formula>9000</formula>
    </cfRule>
    <cfRule type="cellIs" dxfId="6258" priority="2142" stopIfTrue="1" operator="greaterThanOrEqual">
      <formula>9000</formula>
    </cfRule>
  </conditionalFormatting>
  <conditionalFormatting sqref="J92">
    <cfRule type="cellIs" dxfId="6257" priority="2137" stopIfTrue="1" operator="lessThanOrEqual">
      <formula>3000</formula>
    </cfRule>
    <cfRule type="cellIs" dxfId="6256" priority="2138" stopIfTrue="1" operator="between">
      <formula>3000</formula>
      <formula>9000</formula>
    </cfRule>
    <cfRule type="cellIs" dxfId="6255" priority="2139" stopIfTrue="1" operator="greaterThanOrEqual">
      <formula>9000</formula>
    </cfRule>
  </conditionalFormatting>
  <conditionalFormatting sqref="K92">
    <cfRule type="cellIs" dxfId="6254" priority="2134" stopIfTrue="1" operator="lessThanOrEqual">
      <formula>3000</formula>
    </cfRule>
    <cfRule type="cellIs" dxfId="6253" priority="2135" stopIfTrue="1" operator="between">
      <formula>3000</formula>
      <formula>9000</formula>
    </cfRule>
    <cfRule type="cellIs" dxfId="6252" priority="2136" stopIfTrue="1" operator="greaterThanOrEqual">
      <formula>9000</formula>
    </cfRule>
  </conditionalFormatting>
  <conditionalFormatting sqref="L92">
    <cfRule type="cellIs" dxfId="6251" priority="2131" stopIfTrue="1" operator="lessThanOrEqual">
      <formula>3000</formula>
    </cfRule>
    <cfRule type="cellIs" dxfId="6250" priority="2132" stopIfTrue="1" operator="between">
      <formula>3000</formula>
      <formula>9000</formula>
    </cfRule>
    <cfRule type="cellIs" dxfId="6249" priority="2133" stopIfTrue="1" operator="greaterThanOrEqual">
      <formula>9000</formula>
    </cfRule>
  </conditionalFormatting>
  <conditionalFormatting sqref="M92">
    <cfRule type="cellIs" dxfId="6248" priority="2128" stopIfTrue="1" operator="lessThanOrEqual">
      <formula>3000</formula>
    </cfRule>
    <cfRule type="cellIs" dxfId="6247" priority="2129" stopIfTrue="1" operator="between">
      <formula>3000</formula>
      <formula>9000</formula>
    </cfRule>
    <cfRule type="cellIs" dxfId="6246" priority="2130" stopIfTrue="1" operator="greaterThanOrEqual">
      <formula>9000</formula>
    </cfRule>
  </conditionalFormatting>
  <conditionalFormatting sqref="S92">
    <cfRule type="cellIs" dxfId="6245" priority="2125" stopIfTrue="1" operator="lessThanOrEqual">
      <formula>3000</formula>
    </cfRule>
    <cfRule type="cellIs" dxfId="6244" priority="2126" stopIfTrue="1" operator="between">
      <formula>3000</formula>
      <formula>9000</formula>
    </cfRule>
    <cfRule type="cellIs" dxfId="6243" priority="2127" stopIfTrue="1" operator="greaterThanOrEqual">
      <formula>9000</formula>
    </cfRule>
  </conditionalFormatting>
  <conditionalFormatting sqref="O92">
    <cfRule type="cellIs" dxfId="6242" priority="2119" stopIfTrue="1" operator="lessThanOrEqual">
      <formula>3000</formula>
    </cfRule>
    <cfRule type="cellIs" dxfId="6241" priority="2120" stopIfTrue="1" operator="between">
      <formula>3000</formula>
      <formula>9000</formula>
    </cfRule>
    <cfRule type="cellIs" dxfId="6240" priority="2121" stopIfTrue="1" operator="greaterThanOrEqual">
      <formula>9000</formula>
    </cfRule>
  </conditionalFormatting>
  <conditionalFormatting sqref="E98:F98">
    <cfRule type="cellIs" dxfId="6239" priority="2089" stopIfTrue="1" operator="lessThanOrEqual">
      <formula>3000</formula>
    </cfRule>
    <cfRule type="cellIs" dxfId="6238" priority="2090" stopIfTrue="1" operator="between">
      <formula>3000</formula>
      <formula>9000</formula>
    </cfRule>
    <cfRule type="cellIs" dxfId="6237" priority="2091" stopIfTrue="1" operator="greaterThanOrEqual">
      <formula>9000</formula>
    </cfRule>
  </conditionalFormatting>
  <conditionalFormatting sqref="P98">
    <cfRule type="cellIs" dxfId="6236" priority="2083" stopIfTrue="1" operator="lessThanOrEqual">
      <formula>3000</formula>
    </cfRule>
    <cfRule type="cellIs" dxfId="6235" priority="2084" stopIfTrue="1" operator="between">
      <formula>3000</formula>
      <formula>9000</formula>
    </cfRule>
    <cfRule type="cellIs" dxfId="6234" priority="2085" stopIfTrue="1" operator="greaterThanOrEqual">
      <formula>9000</formula>
    </cfRule>
  </conditionalFormatting>
  <conditionalFormatting sqref="Q98">
    <cfRule type="cellIs" dxfId="6233" priority="2080" stopIfTrue="1" operator="lessThanOrEqual">
      <formula>3000</formula>
    </cfRule>
    <cfRule type="cellIs" dxfId="6232" priority="2081" stopIfTrue="1" operator="between">
      <formula>3000</formula>
      <formula>9000</formula>
    </cfRule>
    <cfRule type="cellIs" dxfId="6231" priority="2082" stopIfTrue="1" operator="greaterThanOrEqual">
      <formula>9000</formula>
    </cfRule>
  </conditionalFormatting>
  <conditionalFormatting sqref="R98">
    <cfRule type="cellIs" dxfId="6230" priority="2077" stopIfTrue="1" operator="lessThanOrEqual">
      <formula>3000</formula>
    </cfRule>
    <cfRule type="cellIs" dxfId="6229" priority="2078" stopIfTrue="1" operator="between">
      <formula>3000</formula>
      <formula>9000</formula>
    </cfRule>
    <cfRule type="cellIs" dxfId="6228" priority="2079" stopIfTrue="1" operator="greaterThanOrEqual">
      <formula>9000</formula>
    </cfRule>
  </conditionalFormatting>
  <conditionalFormatting sqref="G98:H98">
    <cfRule type="cellIs" dxfId="6227" priority="2107" stopIfTrue="1" operator="lessThanOrEqual">
      <formula>3000</formula>
    </cfRule>
    <cfRule type="cellIs" dxfId="6226" priority="2108" stopIfTrue="1" operator="between">
      <formula>3000</formula>
      <formula>9000</formula>
    </cfRule>
    <cfRule type="cellIs" dxfId="6225" priority="2109" stopIfTrue="1" operator="greaterThanOrEqual">
      <formula>9000</formula>
    </cfRule>
  </conditionalFormatting>
  <conditionalFormatting sqref="J98">
    <cfRule type="cellIs" dxfId="6224" priority="2104" stopIfTrue="1" operator="lessThanOrEqual">
      <formula>3000</formula>
    </cfRule>
    <cfRule type="cellIs" dxfId="6223" priority="2105" stopIfTrue="1" operator="between">
      <formula>3000</formula>
      <formula>9000</formula>
    </cfRule>
    <cfRule type="cellIs" dxfId="6222" priority="2106" stopIfTrue="1" operator="greaterThanOrEqual">
      <formula>9000</formula>
    </cfRule>
  </conditionalFormatting>
  <conditionalFormatting sqref="K98">
    <cfRule type="cellIs" dxfId="6221" priority="2101" stopIfTrue="1" operator="lessThanOrEqual">
      <formula>3000</formula>
    </cfRule>
    <cfRule type="cellIs" dxfId="6220" priority="2102" stopIfTrue="1" operator="between">
      <formula>3000</formula>
      <formula>9000</formula>
    </cfRule>
    <cfRule type="cellIs" dxfId="6219" priority="2103" stopIfTrue="1" operator="greaterThanOrEqual">
      <formula>9000</formula>
    </cfRule>
  </conditionalFormatting>
  <conditionalFormatting sqref="L98">
    <cfRule type="cellIs" dxfId="6218" priority="2098" stopIfTrue="1" operator="lessThanOrEqual">
      <formula>3000</formula>
    </cfRule>
    <cfRule type="cellIs" dxfId="6217" priority="2099" stopIfTrue="1" operator="between">
      <formula>3000</formula>
      <formula>9000</formula>
    </cfRule>
    <cfRule type="cellIs" dxfId="6216" priority="2100" stopIfTrue="1" operator="greaterThanOrEqual">
      <formula>9000</formula>
    </cfRule>
  </conditionalFormatting>
  <conditionalFormatting sqref="M98">
    <cfRule type="cellIs" dxfId="6215" priority="2095" stopIfTrue="1" operator="lessThanOrEqual">
      <formula>3000</formula>
    </cfRule>
    <cfRule type="cellIs" dxfId="6214" priority="2096" stopIfTrue="1" operator="between">
      <formula>3000</formula>
      <formula>9000</formula>
    </cfRule>
    <cfRule type="cellIs" dxfId="6213" priority="2097" stopIfTrue="1" operator="greaterThanOrEqual">
      <formula>9000</formula>
    </cfRule>
  </conditionalFormatting>
  <conditionalFormatting sqref="S98">
    <cfRule type="cellIs" dxfId="6212" priority="2092" stopIfTrue="1" operator="lessThanOrEqual">
      <formula>3000</formula>
    </cfRule>
    <cfRule type="cellIs" dxfId="6211" priority="2093" stopIfTrue="1" operator="between">
      <formula>3000</formula>
      <formula>9000</formula>
    </cfRule>
    <cfRule type="cellIs" dxfId="6210" priority="2094" stopIfTrue="1" operator="greaterThanOrEqual">
      <formula>9000</formula>
    </cfRule>
  </conditionalFormatting>
  <conditionalFormatting sqref="O98">
    <cfRule type="cellIs" dxfId="6209" priority="2086" stopIfTrue="1" operator="lessThanOrEqual">
      <formula>3000</formula>
    </cfRule>
    <cfRule type="cellIs" dxfId="6208" priority="2087" stopIfTrue="1" operator="between">
      <formula>3000</formula>
      <formula>9000</formula>
    </cfRule>
    <cfRule type="cellIs" dxfId="6207" priority="2088" stopIfTrue="1" operator="greaterThanOrEqual">
      <formula>9000</formula>
    </cfRule>
  </conditionalFormatting>
  <conditionalFormatting sqref="E104:F104">
    <cfRule type="cellIs" dxfId="6206" priority="2056" stopIfTrue="1" operator="lessThanOrEqual">
      <formula>3000</formula>
    </cfRule>
    <cfRule type="cellIs" dxfId="6205" priority="2057" stopIfTrue="1" operator="between">
      <formula>3000</formula>
      <formula>9000</formula>
    </cfRule>
    <cfRule type="cellIs" dxfId="6204" priority="2058" stopIfTrue="1" operator="greaterThanOrEqual">
      <formula>9000</formula>
    </cfRule>
  </conditionalFormatting>
  <conditionalFormatting sqref="P104">
    <cfRule type="cellIs" dxfId="6203" priority="2050" stopIfTrue="1" operator="lessThanOrEqual">
      <formula>3000</formula>
    </cfRule>
    <cfRule type="cellIs" dxfId="6202" priority="2051" stopIfTrue="1" operator="between">
      <formula>3000</formula>
      <formula>9000</formula>
    </cfRule>
    <cfRule type="cellIs" dxfId="6201" priority="2052" stopIfTrue="1" operator="greaterThanOrEqual">
      <formula>9000</formula>
    </cfRule>
  </conditionalFormatting>
  <conditionalFormatting sqref="Q104">
    <cfRule type="cellIs" dxfId="6200" priority="2047" stopIfTrue="1" operator="lessThanOrEqual">
      <formula>3000</formula>
    </cfRule>
    <cfRule type="cellIs" dxfId="6199" priority="2048" stopIfTrue="1" operator="between">
      <formula>3000</formula>
      <formula>9000</formula>
    </cfRule>
    <cfRule type="cellIs" dxfId="6198" priority="2049" stopIfTrue="1" operator="greaterThanOrEqual">
      <formula>9000</formula>
    </cfRule>
  </conditionalFormatting>
  <conditionalFormatting sqref="R104">
    <cfRule type="cellIs" dxfId="6197" priority="2044" stopIfTrue="1" operator="lessThanOrEqual">
      <formula>3000</formula>
    </cfRule>
    <cfRule type="cellIs" dxfId="6196" priority="2045" stopIfTrue="1" operator="between">
      <formula>3000</formula>
      <formula>9000</formula>
    </cfRule>
    <cfRule type="cellIs" dxfId="6195" priority="2046" stopIfTrue="1" operator="greaterThanOrEqual">
      <formula>9000</formula>
    </cfRule>
  </conditionalFormatting>
  <conditionalFormatting sqref="G104:H104">
    <cfRule type="cellIs" dxfId="6194" priority="2074" stopIfTrue="1" operator="lessThanOrEqual">
      <formula>3000</formula>
    </cfRule>
    <cfRule type="cellIs" dxfId="6193" priority="2075" stopIfTrue="1" operator="between">
      <formula>3000</formula>
      <formula>9000</formula>
    </cfRule>
    <cfRule type="cellIs" dxfId="6192" priority="2076" stopIfTrue="1" operator="greaterThanOrEqual">
      <formula>9000</formula>
    </cfRule>
  </conditionalFormatting>
  <conditionalFormatting sqref="J104">
    <cfRule type="cellIs" dxfId="6191" priority="2071" stopIfTrue="1" operator="lessThanOrEqual">
      <formula>3000</formula>
    </cfRule>
    <cfRule type="cellIs" dxfId="6190" priority="2072" stopIfTrue="1" operator="between">
      <formula>3000</formula>
      <formula>9000</formula>
    </cfRule>
    <cfRule type="cellIs" dxfId="6189" priority="2073" stopIfTrue="1" operator="greaterThanOrEqual">
      <formula>9000</formula>
    </cfRule>
  </conditionalFormatting>
  <conditionalFormatting sqref="K104">
    <cfRule type="cellIs" dxfId="6188" priority="2068" stopIfTrue="1" operator="lessThanOrEqual">
      <formula>3000</formula>
    </cfRule>
    <cfRule type="cellIs" dxfId="6187" priority="2069" stopIfTrue="1" operator="between">
      <formula>3000</formula>
      <formula>9000</formula>
    </cfRule>
    <cfRule type="cellIs" dxfId="6186" priority="2070" stopIfTrue="1" operator="greaterThanOrEqual">
      <formula>9000</formula>
    </cfRule>
  </conditionalFormatting>
  <conditionalFormatting sqref="L104">
    <cfRule type="cellIs" dxfId="6185" priority="2065" stopIfTrue="1" operator="lessThanOrEqual">
      <formula>3000</formula>
    </cfRule>
    <cfRule type="cellIs" dxfId="6184" priority="2066" stopIfTrue="1" operator="between">
      <formula>3000</formula>
      <formula>9000</formula>
    </cfRule>
    <cfRule type="cellIs" dxfId="6183" priority="2067" stopIfTrue="1" operator="greaterThanOrEqual">
      <formula>9000</formula>
    </cfRule>
  </conditionalFormatting>
  <conditionalFormatting sqref="M104">
    <cfRule type="cellIs" dxfId="6182" priority="2062" stopIfTrue="1" operator="lessThanOrEqual">
      <formula>3000</formula>
    </cfRule>
    <cfRule type="cellIs" dxfId="6181" priority="2063" stopIfTrue="1" operator="between">
      <formula>3000</formula>
      <formula>9000</formula>
    </cfRule>
    <cfRule type="cellIs" dxfId="6180" priority="2064" stopIfTrue="1" operator="greaterThanOrEqual">
      <formula>9000</formula>
    </cfRule>
  </conditionalFormatting>
  <conditionalFormatting sqref="S104">
    <cfRule type="cellIs" dxfId="6179" priority="2059" stopIfTrue="1" operator="lessThanOrEqual">
      <formula>3000</formula>
    </cfRule>
    <cfRule type="cellIs" dxfId="6178" priority="2060" stopIfTrue="1" operator="between">
      <formula>3000</formula>
      <formula>9000</formula>
    </cfRule>
    <cfRule type="cellIs" dxfId="6177" priority="2061" stopIfTrue="1" operator="greaterThanOrEqual">
      <formula>9000</formula>
    </cfRule>
  </conditionalFormatting>
  <conditionalFormatting sqref="O104">
    <cfRule type="cellIs" dxfId="6176" priority="2053" stopIfTrue="1" operator="lessThanOrEqual">
      <formula>3000</formula>
    </cfRule>
    <cfRule type="cellIs" dxfId="6175" priority="2054" stopIfTrue="1" operator="between">
      <formula>3000</formula>
      <formula>9000</formula>
    </cfRule>
    <cfRule type="cellIs" dxfId="6174" priority="2055" stopIfTrue="1" operator="greaterThanOrEqual">
      <formula>9000</formula>
    </cfRule>
  </conditionalFormatting>
  <conditionalFormatting sqref="E110:F110">
    <cfRule type="cellIs" dxfId="6173" priority="2023" stopIfTrue="1" operator="lessThanOrEqual">
      <formula>3000</formula>
    </cfRule>
    <cfRule type="cellIs" dxfId="6172" priority="2024" stopIfTrue="1" operator="between">
      <formula>3000</formula>
      <formula>9000</formula>
    </cfRule>
    <cfRule type="cellIs" dxfId="6171" priority="2025" stopIfTrue="1" operator="greaterThanOrEqual">
      <formula>9000</formula>
    </cfRule>
  </conditionalFormatting>
  <conditionalFormatting sqref="P110">
    <cfRule type="cellIs" dxfId="6170" priority="2017" stopIfTrue="1" operator="lessThanOrEqual">
      <formula>3000</formula>
    </cfRule>
    <cfRule type="cellIs" dxfId="6169" priority="2018" stopIfTrue="1" operator="between">
      <formula>3000</formula>
      <formula>9000</formula>
    </cfRule>
    <cfRule type="cellIs" dxfId="6168" priority="2019" stopIfTrue="1" operator="greaterThanOrEqual">
      <formula>9000</formula>
    </cfRule>
  </conditionalFormatting>
  <conditionalFormatting sqref="Q110">
    <cfRule type="cellIs" dxfId="6167" priority="2014" stopIfTrue="1" operator="lessThanOrEqual">
      <formula>3000</formula>
    </cfRule>
    <cfRule type="cellIs" dxfId="6166" priority="2015" stopIfTrue="1" operator="between">
      <formula>3000</formula>
      <formula>9000</formula>
    </cfRule>
    <cfRule type="cellIs" dxfId="6165" priority="2016" stopIfTrue="1" operator="greaterThanOrEqual">
      <formula>9000</formula>
    </cfRule>
  </conditionalFormatting>
  <conditionalFormatting sqref="R110">
    <cfRule type="cellIs" dxfId="6164" priority="2011" stopIfTrue="1" operator="lessThanOrEqual">
      <formula>3000</formula>
    </cfRule>
    <cfRule type="cellIs" dxfId="6163" priority="2012" stopIfTrue="1" operator="between">
      <formula>3000</formula>
      <formula>9000</formula>
    </cfRule>
    <cfRule type="cellIs" dxfId="6162" priority="2013" stopIfTrue="1" operator="greaterThanOrEqual">
      <formula>9000</formula>
    </cfRule>
  </conditionalFormatting>
  <conditionalFormatting sqref="G110:H110">
    <cfRule type="cellIs" dxfId="6161" priority="2041" stopIfTrue="1" operator="lessThanOrEqual">
      <formula>3000</formula>
    </cfRule>
    <cfRule type="cellIs" dxfId="6160" priority="2042" stopIfTrue="1" operator="between">
      <formula>3000</formula>
      <formula>9000</formula>
    </cfRule>
    <cfRule type="cellIs" dxfId="6159" priority="2043" stopIfTrue="1" operator="greaterThanOrEqual">
      <formula>9000</formula>
    </cfRule>
  </conditionalFormatting>
  <conditionalFormatting sqref="J110">
    <cfRule type="cellIs" dxfId="6158" priority="2038" stopIfTrue="1" operator="lessThanOrEqual">
      <formula>3000</formula>
    </cfRule>
    <cfRule type="cellIs" dxfId="6157" priority="2039" stopIfTrue="1" operator="between">
      <formula>3000</formula>
      <formula>9000</formula>
    </cfRule>
    <cfRule type="cellIs" dxfId="6156" priority="2040" stopIfTrue="1" operator="greaterThanOrEqual">
      <formula>9000</formula>
    </cfRule>
  </conditionalFormatting>
  <conditionalFormatting sqref="K110">
    <cfRule type="cellIs" dxfId="6155" priority="2035" stopIfTrue="1" operator="lessThanOrEqual">
      <formula>3000</formula>
    </cfRule>
    <cfRule type="cellIs" dxfId="6154" priority="2036" stopIfTrue="1" operator="between">
      <formula>3000</formula>
      <formula>9000</formula>
    </cfRule>
    <cfRule type="cellIs" dxfId="6153" priority="2037" stopIfTrue="1" operator="greaterThanOrEqual">
      <formula>9000</formula>
    </cfRule>
  </conditionalFormatting>
  <conditionalFormatting sqref="L110">
    <cfRule type="cellIs" dxfId="6152" priority="2032" stopIfTrue="1" operator="lessThanOrEqual">
      <formula>3000</formula>
    </cfRule>
    <cfRule type="cellIs" dxfId="6151" priority="2033" stopIfTrue="1" operator="between">
      <formula>3000</formula>
      <formula>9000</formula>
    </cfRule>
    <cfRule type="cellIs" dxfId="6150" priority="2034" stopIfTrue="1" operator="greaterThanOrEqual">
      <formula>9000</formula>
    </cfRule>
  </conditionalFormatting>
  <conditionalFormatting sqref="M110">
    <cfRule type="cellIs" dxfId="6149" priority="2029" stopIfTrue="1" operator="lessThanOrEqual">
      <formula>3000</formula>
    </cfRule>
    <cfRule type="cellIs" dxfId="6148" priority="2030" stopIfTrue="1" operator="between">
      <formula>3000</formula>
      <formula>9000</formula>
    </cfRule>
    <cfRule type="cellIs" dxfId="6147" priority="2031" stopIfTrue="1" operator="greaterThanOrEqual">
      <formula>9000</formula>
    </cfRule>
  </conditionalFormatting>
  <conditionalFormatting sqref="S110">
    <cfRule type="cellIs" dxfId="6146" priority="2026" stopIfTrue="1" operator="lessThanOrEqual">
      <formula>3000</formula>
    </cfRule>
    <cfRule type="cellIs" dxfId="6145" priority="2027" stopIfTrue="1" operator="between">
      <formula>3000</formula>
      <formula>9000</formula>
    </cfRule>
    <cfRule type="cellIs" dxfId="6144" priority="2028" stopIfTrue="1" operator="greaterThanOrEqual">
      <formula>9000</formula>
    </cfRule>
  </conditionalFormatting>
  <conditionalFormatting sqref="O110">
    <cfRule type="cellIs" dxfId="6143" priority="2020" stopIfTrue="1" operator="lessThanOrEqual">
      <formula>3000</formula>
    </cfRule>
    <cfRule type="cellIs" dxfId="6142" priority="2021" stopIfTrue="1" operator="between">
      <formula>3000</formula>
      <formula>9000</formula>
    </cfRule>
    <cfRule type="cellIs" dxfId="6141" priority="2022" stopIfTrue="1" operator="greaterThanOrEqual">
      <formula>9000</formula>
    </cfRule>
  </conditionalFormatting>
  <conditionalFormatting sqref="G158:H158">
    <cfRule type="cellIs" dxfId="6140" priority="2008" stopIfTrue="1" operator="lessThanOrEqual">
      <formula>3000</formula>
    </cfRule>
    <cfRule type="cellIs" dxfId="6139" priority="2009" stopIfTrue="1" operator="between">
      <formula>3000</formula>
      <formula>9000</formula>
    </cfRule>
    <cfRule type="cellIs" dxfId="6138" priority="2010" stopIfTrue="1" operator="greaterThanOrEqual">
      <formula>9000</formula>
    </cfRule>
  </conditionalFormatting>
  <conditionalFormatting sqref="J158">
    <cfRule type="cellIs" dxfId="6137" priority="2005" stopIfTrue="1" operator="lessThanOrEqual">
      <formula>3000</formula>
    </cfRule>
    <cfRule type="cellIs" dxfId="6136" priority="2006" stopIfTrue="1" operator="between">
      <formula>3000</formula>
      <formula>9000</formula>
    </cfRule>
    <cfRule type="cellIs" dxfId="6135" priority="2007" stopIfTrue="1" operator="greaterThanOrEqual">
      <formula>9000</formula>
    </cfRule>
  </conditionalFormatting>
  <conditionalFormatting sqref="K158">
    <cfRule type="cellIs" dxfId="6134" priority="2002" stopIfTrue="1" operator="lessThanOrEqual">
      <formula>3000</formula>
    </cfRule>
    <cfRule type="cellIs" dxfId="6133" priority="2003" stopIfTrue="1" operator="between">
      <formula>3000</formula>
      <formula>9000</formula>
    </cfRule>
    <cfRule type="cellIs" dxfId="6132" priority="2004" stopIfTrue="1" operator="greaterThanOrEqual">
      <formula>9000</formula>
    </cfRule>
  </conditionalFormatting>
  <conditionalFormatting sqref="L158">
    <cfRule type="cellIs" dxfId="6131" priority="1999" stopIfTrue="1" operator="lessThanOrEqual">
      <formula>3000</formula>
    </cfRule>
    <cfRule type="cellIs" dxfId="6130" priority="2000" stopIfTrue="1" operator="between">
      <formula>3000</formula>
      <formula>9000</formula>
    </cfRule>
    <cfRule type="cellIs" dxfId="6129" priority="2001" stopIfTrue="1" operator="greaterThanOrEqual">
      <formula>9000</formula>
    </cfRule>
  </conditionalFormatting>
  <conditionalFormatting sqref="M158">
    <cfRule type="cellIs" dxfId="6128" priority="1996" stopIfTrue="1" operator="lessThanOrEqual">
      <formula>3000</formula>
    </cfRule>
    <cfRule type="cellIs" dxfId="6127" priority="1997" stopIfTrue="1" operator="between">
      <formula>3000</formula>
      <formula>9000</formula>
    </cfRule>
    <cfRule type="cellIs" dxfId="6126" priority="1998" stopIfTrue="1" operator="greaterThanOrEqual">
      <formula>9000</formula>
    </cfRule>
  </conditionalFormatting>
  <conditionalFormatting sqref="S158">
    <cfRule type="cellIs" dxfId="6125" priority="1993" stopIfTrue="1" operator="lessThanOrEqual">
      <formula>3000</formula>
    </cfRule>
    <cfRule type="cellIs" dxfId="6124" priority="1994" stopIfTrue="1" operator="between">
      <formula>3000</formula>
      <formula>9000</formula>
    </cfRule>
    <cfRule type="cellIs" dxfId="6123" priority="1995" stopIfTrue="1" operator="greaterThanOrEqual">
      <formula>9000</formula>
    </cfRule>
  </conditionalFormatting>
  <conditionalFormatting sqref="E158:F158">
    <cfRule type="cellIs" dxfId="6122" priority="1990" stopIfTrue="1" operator="lessThanOrEqual">
      <formula>3000</formula>
    </cfRule>
    <cfRule type="cellIs" dxfId="6121" priority="1991" stopIfTrue="1" operator="between">
      <formula>3000</formula>
      <formula>9000</formula>
    </cfRule>
    <cfRule type="cellIs" dxfId="6120" priority="1992" stopIfTrue="1" operator="greaterThanOrEqual">
      <formula>9000</formula>
    </cfRule>
  </conditionalFormatting>
  <conditionalFormatting sqref="O158">
    <cfRule type="cellIs" dxfId="6119" priority="1987" stopIfTrue="1" operator="lessThanOrEqual">
      <formula>3000</formula>
    </cfRule>
    <cfRule type="cellIs" dxfId="6118" priority="1988" stopIfTrue="1" operator="between">
      <formula>3000</formula>
      <formula>9000</formula>
    </cfRule>
    <cfRule type="cellIs" dxfId="6117" priority="1989" stopIfTrue="1" operator="greaterThanOrEqual">
      <formula>9000</formula>
    </cfRule>
  </conditionalFormatting>
  <conditionalFormatting sqref="P158">
    <cfRule type="cellIs" dxfId="6116" priority="1984" stopIfTrue="1" operator="lessThanOrEqual">
      <formula>3000</formula>
    </cfRule>
    <cfRule type="cellIs" dxfId="6115" priority="1985" stopIfTrue="1" operator="between">
      <formula>3000</formula>
      <formula>9000</formula>
    </cfRule>
    <cfRule type="cellIs" dxfId="6114" priority="1986" stopIfTrue="1" operator="greaterThanOrEqual">
      <formula>9000</formula>
    </cfRule>
  </conditionalFormatting>
  <conditionalFormatting sqref="Q158">
    <cfRule type="cellIs" dxfId="6113" priority="1981" stopIfTrue="1" operator="lessThanOrEqual">
      <formula>3000</formula>
    </cfRule>
    <cfRule type="cellIs" dxfId="6112" priority="1982" stopIfTrue="1" operator="between">
      <formula>3000</formula>
      <formula>9000</formula>
    </cfRule>
    <cfRule type="cellIs" dxfId="6111" priority="1983" stopIfTrue="1" operator="greaterThanOrEqual">
      <formula>9000</formula>
    </cfRule>
  </conditionalFormatting>
  <conditionalFormatting sqref="R158">
    <cfRule type="cellIs" dxfId="6110" priority="1978" stopIfTrue="1" operator="lessThanOrEqual">
      <formula>3000</formula>
    </cfRule>
    <cfRule type="cellIs" dxfId="6109" priority="1979" stopIfTrue="1" operator="between">
      <formula>3000</formula>
      <formula>9000</formula>
    </cfRule>
    <cfRule type="cellIs" dxfId="6108" priority="1980" stopIfTrue="1" operator="greaterThanOrEqual">
      <formula>9000</formula>
    </cfRule>
  </conditionalFormatting>
  <conditionalFormatting sqref="R44">
    <cfRule type="cellIs" dxfId="6107" priority="1945" stopIfTrue="1" operator="lessThanOrEqual">
      <formula>3000</formula>
    </cfRule>
    <cfRule type="cellIs" dxfId="6106" priority="1946" stopIfTrue="1" operator="between">
      <formula>3000</formula>
      <formula>9000</formula>
    </cfRule>
    <cfRule type="cellIs" dxfId="6105" priority="1947" stopIfTrue="1" operator="greaterThanOrEqual">
      <formula>9000</formula>
    </cfRule>
  </conditionalFormatting>
  <conditionalFormatting sqref="K44">
    <cfRule type="cellIs" dxfId="6104" priority="1969" stopIfTrue="1" operator="lessThanOrEqual">
      <formula>3000</formula>
    </cfRule>
    <cfRule type="cellIs" dxfId="6103" priority="1970" stopIfTrue="1" operator="between">
      <formula>3000</formula>
      <formula>9000</formula>
    </cfRule>
    <cfRule type="cellIs" dxfId="6102" priority="1971" stopIfTrue="1" operator="greaterThanOrEqual">
      <formula>9000</formula>
    </cfRule>
  </conditionalFormatting>
  <conditionalFormatting sqref="L44">
    <cfRule type="cellIs" dxfId="6101" priority="1966" stopIfTrue="1" operator="lessThanOrEqual">
      <formula>3000</formula>
    </cfRule>
    <cfRule type="cellIs" dxfId="6100" priority="1967" stopIfTrue="1" operator="between">
      <formula>3000</formula>
      <formula>9000</formula>
    </cfRule>
    <cfRule type="cellIs" dxfId="6099" priority="1968" stopIfTrue="1" operator="greaterThanOrEqual">
      <formula>9000</formula>
    </cfRule>
  </conditionalFormatting>
  <conditionalFormatting sqref="M44">
    <cfRule type="cellIs" dxfId="6098" priority="1963" stopIfTrue="1" operator="lessThanOrEqual">
      <formula>3000</formula>
    </cfRule>
    <cfRule type="cellIs" dxfId="6097" priority="1964" stopIfTrue="1" operator="between">
      <formula>3000</formula>
      <formula>9000</formula>
    </cfRule>
    <cfRule type="cellIs" dxfId="6096" priority="1965" stopIfTrue="1" operator="greaterThanOrEqual">
      <formula>9000</formula>
    </cfRule>
  </conditionalFormatting>
  <conditionalFormatting sqref="S44">
    <cfRule type="cellIs" dxfId="6095" priority="1960" stopIfTrue="1" operator="lessThanOrEqual">
      <formula>3000</formula>
    </cfRule>
    <cfRule type="cellIs" dxfId="6094" priority="1961" stopIfTrue="1" operator="between">
      <formula>3000</formula>
      <formula>9000</formula>
    </cfRule>
    <cfRule type="cellIs" dxfId="6093" priority="1962" stopIfTrue="1" operator="greaterThanOrEqual">
      <formula>9000</formula>
    </cfRule>
  </conditionalFormatting>
  <conditionalFormatting sqref="G44:H44">
    <cfRule type="cellIs" dxfId="6092" priority="1975" stopIfTrue="1" operator="lessThanOrEqual">
      <formula>3000</formula>
    </cfRule>
    <cfRule type="cellIs" dxfId="6091" priority="1976" stopIfTrue="1" operator="between">
      <formula>3000</formula>
      <formula>9000</formula>
    </cfRule>
    <cfRule type="cellIs" dxfId="6090" priority="1977" stopIfTrue="1" operator="greaterThanOrEqual">
      <formula>9000</formula>
    </cfRule>
  </conditionalFormatting>
  <conditionalFormatting sqref="J44">
    <cfRule type="cellIs" dxfId="6089" priority="1972" stopIfTrue="1" operator="lessThanOrEqual">
      <formula>3000</formula>
    </cfRule>
    <cfRule type="cellIs" dxfId="6088" priority="1973" stopIfTrue="1" operator="between">
      <formula>3000</formula>
      <formula>9000</formula>
    </cfRule>
    <cfRule type="cellIs" dxfId="6087" priority="1974" stopIfTrue="1" operator="greaterThanOrEqual">
      <formula>9000</formula>
    </cfRule>
  </conditionalFormatting>
  <conditionalFormatting sqref="E44:F44">
    <cfRule type="cellIs" dxfId="6086" priority="1957" stopIfTrue="1" operator="lessThanOrEqual">
      <formula>3000</formula>
    </cfRule>
    <cfRule type="cellIs" dxfId="6085" priority="1958" stopIfTrue="1" operator="between">
      <formula>3000</formula>
      <formula>9000</formula>
    </cfRule>
    <cfRule type="cellIs" dxfId="6084" priority="1959" stopIfTrue="1" operator="greaterThanOrEqual">
      <formula>9000</formula>
    </cfRule>
  </conditionalFormatting>
  <conditionalFormatting sqref="O44">
    <cfRule type="cellIs" dxfId="6083" priority="1954" stopIfTrue="1" operator="lessThanOrEqual">
      <formula>3000</formula>
    </cfRule>
    <cfRule type="cellIs" dxfId="6082" priority="1955" stopIfTrue="1" operator="between">
      <formula>3000</formula>
      <formula>9000</formula>
    </cfRule>
    <cfRule type="cellIs" dxfId="6081" priority="1956" stopIfTrue="1" operator="greaterThanOrEqual">
      <formula>9000</formula>
    </cfRule>
  </conditionalFormatting>
  <conditionalFormatting sqref="P44">
    <cfRule type="cellIs" dxfId="6080" priority="1951" stopIfTrue="1" operator="lessThanOrEqual">
      <formula>3000</formula>
    </cfRule>
    <cfRule type="cellIs" dxfId="6079" priority="1952" stopIfTrue="1" operator="between">
      <formula>3000</formula>
      <formula>9000</formula>
    </cfRule>
    <cfRule type="cellIs" dxfId="6078" priority="1953" stopIfTrue="1" operator="greaterThanOrEqual">
      <formula>9000</formula>
    </cfRule>
  </conditionalFormatting>
  <conditionalFormatting sqref="Q44">
    <cfRule type="cellIs" dxfId="6077" priority="1948" stopIfTrue="1" operator="lessThanOrEqual">
      <formula>3000</formula>
    </cfRule>
    <cfRule type="cellIs" dxfId="6076" priority="1949" stopIfTrue="1" operator="between">
      <formula>3000</formula>
      <formula>9000</formula>
    </cfRule>
    <cfRule type="cellIs" dxfId="6075" priority="1950" stopIfTrue="1" operator="greaterThanOrEqual">
      <formula>9000</formula>
    </cfRule>
  </conditionalFormatting>
  <conditionalFormatting sqref="P62">
    <cfRule type="cellIs" dxfId="6074" priority="1918" stopIfTrue="1" operator="lessThanOrEqual">
      <formula>3000</formula>
    </cfRule>
    <cfRule type="cellIs" dxfId="6073" priority="1919" stopIfTrue="1" operator="between">
      <formula>3000</formula>
      <formula>9000</formula>
    </cfRule>
    <cfRule type="cellIs" dxfId="6072" priority="1920" stopIfTrue="1" operator="greaterThanOrEqual">
      <formula>9000</formula>
    </cfRule>
  </conditionalFormatting>
  <conditionalFormatting sqref="L62">
    <cfRule type="cellIs" dxfId="6071" priority="1933" stopIfTrue="1" operator="lessThanOrEqual">
      <formula>3000</formula>
    </cfRule>
    <cfRule type="cellIs" dxfId="6070" priority="1934" stopIfTrue="1" operator="between">
      <formula>3000</formula>
      <formula>9000</formula>
    </cfRule>
    <cfRule type="cellIs" dxfId="6069" priority="1935" stopIfTrue="1" operator="greaterThanOrEqual">
      <formula>9000</formula>
    </cfRule>
  </conditionalFormatting>
  <conditionalFormatting sqref="M62">
    <cfRule type="cellIs" dxfId="6068" priority="1930" stopIfTrue="1" operator="lessThanOrEqual">
      <formula>3000</formula>
    </cfRule>
    <cfRule type="cellIs" dxfId="6067" priority="1931" stopIfTrue="1" operator="between">
      <formula>3000</formula>
      <formula>9000</formula>
    </cfRule>
    <cfRule type="cellIs" dxfId="6066" priority="1932" stopIfTrue="1" operator="greaterThanOrEqual">
      <formula>9000</formula>
    </cfRule>
  </conditionalFormatting>
  <conditionalFormatting sqref="S62">
    <cfRule type="cellIs" dxfId="6065" priority="1927" stopIfTrue="1" operator="lessThanOrEqual">
      <formula>3000</formula>
    </cfRule>
    <cfRule type="cellIs" dxfId="6064" priority="1928" stopIfTrue="1" operator="between">
      <formula>3000</formula>
      <formula>9000</formula>
    </cfRule>
    <cfRule type="cellIs" dxfId="6063" priority="1929" stopIfTrue="1" operator="greaterThanOrEqual">
      <formula>9000</formula>
    </cfRule>
  </conditionalFormatting>
  <conditionalFormatting sqref="E62:F62">
    <cfRule type="cellIs" dxfId="6062" priority="1924" stopIfTrue="1" operator="lessThanOrEqual">
      <formula>3000</formula>
    </cfRule>
    <cfRule type="cellIs" dxfId="6061" priority="1925" stopIfTrue="1" operator="between">
      <formula>3000</formula>
      <formula>9000</formula>
    </cfRule>
    <cfRule type="cellIs" dxfId="6060" priority="1926" stopIfTrue="1" operator="greaterThanOrEqual">
      <formula>9000</formula>
    </cfRule>
  </conditionalFormatting>
  <conditionalFormatting sqref="G62:H62">
    <cfRule type="cellIs" dxfId="6059" priority="1942" stopIfTrue="1" operator="lessThanOrEqual">
      <formula>3000</formula>
    </cfRule>
    <cfRule type="cellIs" dxfId="6058" priority="1943" stopIfTrue="1" operator="between">
      <formula>3000</formula>
      <formula>9000</formula>
    </cfRule>
    <cfRule type="cellIs" dxfId="6057" priority="1944" stopIfTrue="1" operator="greaterThanOrEqual">
      <formula>9000</formula>
    </cfRule>
  </conditionalFormatting>
  <conditionalFormatting sqref="J62">
    <cfRule type="cellIs" dxfId="6056" priority="1939" stopIfTrue="1" operator="lessThanOrEqual">
      <formula>3000</formula>
    </cfRule>
    <cfRule type="cellIs" dxfId="6055" priority="1940" stopIfTrue="1" operator="between">
      <formula>3000</formula>
      <formula>9000</formula>
    </cfRule>
    <cfRule type="cellIs" dxfId="6054" priority="1941" stopIfTrue="1" operator="greaterThanOrEqual">
      <formula>9000</formula>
    </cfRule>
  </conditionalFormatting>
  <conditionalFormatting sqref="K62">
    <cfRule type="cellIs" dxfId="6053" priority="1936" stopIfTrue="1" operator="lessThanOrEqual">
      <formula>3000</formula>
    </cfRule>
    <cfRule type="cellIs" dxfId="6052" priority="1937" stopIfTrue="1" operator="between">
      <formula>3000</formula>
      <formula>9000</formula>
    </cfRule>
    <cfRule type="cellIs" dxfId="6051" priority="1938" stopIfTrue="1" operator="greaterThanOrEqual">
      <formula>9000</formula>
    </cfRule>
  </conditionalFormatting>
  <conditionalFormatting sqref="O62">
    <cfRule type="cellIs" dxfId="6050" priority="1921" stopIfTrue="1" operator="lessThanOrEqual">
      <formula>3000</formula>
    </cfRule>
    <cfRule type="cellIs" dxfId="6049" priority="1922" stopIfTrue="1" operator="between">
      <formula>3000</formula>
      <formula>9000</formula>
    </cfRule>
    <cfRule type="cellIs" dxfId="6048" priority="1923" stopIfTrue="1" operator="greaterThanOrEqual">
      <formula>9000</formula>
    </cfRule>
  </conditionalFormatting>
  <conditionalFormatting sqref="Q62">
    <cfRule type="cellIs" dxfId="6047" priority="1915" stopIfTrue="1" operator="lessThanOrEqual">
      <formula>3000</formula>
    </cfRule>
    <cfRule type="cellIs" dxfId="6046" priority="1916" stopIfTrue="1" operator="between">
      <formula>3000</formula>
      <formula>9000</formula>
    </cfRule>
    <cfRule type="cellIs" dxfId="6045" priority="1917" stopIfTrue="1" operator="greaterThanOrEqual">
      <formula>9000</formula>
    </cfRule>
  </conditionalFormatting>
  <conditionalFormatting sqref="R62">
    <cfRule type="cellIs" dxfId="6044" priority="1912" stopIfTrue="1" operator="lessThanOrEqual">
      <formula>3000</formula>
    </cfRule>
    <cfRule type="cellIs" dxfId="6043" priority="1913" stopIfTrue="1" operator="between">
      <formula>3000</formula>
      <formula>9000</formula>
    </cfRule>
    <cfRule type="cellIs" dxfId="6042" priority="1914" stopIfTrue="1" operator="greaterThanOrEqual">
      <formula>9000</formula>
    </cfRule>
  </conditionalFormatting>
  <conditionalFormatting sqref="G218:H218">
    <cfRule type="cellIs" dxfId="6041" priority="1909" stopIfTrue="1" operator="lessThanOrEqual">
      <formula>3000</formula>
    </cfRule>
    <cfRule type="cellIs" dxfId="6040" priority="1910" stopIfTrue="1" operator="between">
      <formula>3000</formula>
      <formula>9000</formula>
    </cfRule>
    <cfRule type="cellIs" dxfId="6039" priority="1911" stopIfTrue="1" operator="greaterThanOrEqual">
      <formula>9000</formula>
    </cfRule>
  </conditionalFormatting>
  <conditionalFormatting sqref="J218">
    <cfRule type="cellIs" dxfId="6038" priority="1906" stopIfTrue="1" operator="lessThanOrEqual">
      <formula>3000</formula>
    </cfRule>
    <cfRule type="cellIs" dxfId="6037" priority="1907" stopIfTrue="1" operator="between">
      <formula>3000</formula>
      <formula>9000</formula>
    </cfRule>
    <cfRule type="cellIs" dxfId="6036" priority="1908" stopIfTrue="1" operator="greaterThanOrEqual">
      <formula>9000</formula>
    </cfRule>
  </conditionalFormatting>
  <conditionalFormatting sqref="K218">
    <cfRule type="cellIs" dxfId="6035" priority="1903" stopIfTrue="1" operator="lessThanOrEqual">
      <formula>3000</formula>
    </cfRule>
    <cfRule type="cellIs" dxfId="6034" priority="1904" stopIfTrue="1" operator="between">
      <formula>3000</formula>
      <formula>9000</formula>
    </cfRule>
    <cfRule type="cellIs" dxfId="6033" priority="1905" stopIfTrue="1" operator="greaterThanOrEqual">
      <formula>9000</formula>
    </cfRule>
  </conditionalFormatting>
  <conditionalFormatting sqref="L218">
    <cfRule type="cellIs" dxfId="6032" priority="1900" stopIfTrue="1" operator="lessThanOrEqual">
      <formula>3000</formula>
    </cfRule>
    <cfRule type="cellIs" dxfId="6031" priority="1901" stopIfTrue="1" operator="between">
      <formula>3000</formula>
      <formula>9000</formula>
    </cfRule>
    <cfRule type="cellIs" dxfId="6030" priority="1902" stopIfTrue="1" operator="greaterThanOrEqual">
      <formula>9000</formula>
    </cfRule>
  </conditionalFormatting>
  <conditionalFormatting sqref="M218">
    <cfRule type="cellIs" dxfId="6029" priority="1897" stopIfTrue="1" operator="lessThanOrEqual">
      <formula>3000</formula>
    </cfRule>
    <cfRule type="cellIs" dxfId="6028" priority="1898" stopIfTrue="1" operator="between">
      <formula>3000</formula>
      <formula>9000</formula>
    </cfRule>
    <cfRule type="cellIs" dxfId="6027" priority="1899" stopIfTrue="1" operator="greaterThanOrEqual">
      <formula>9000</formula>
    </cfRule>
  </conditionalFormatting>
  <conditionalFormatting sqref="S218">
    <cfRule type="cellIs" dxfId="6026" priority="1894" stopIfTrue="1" operator="lessThanOrEqual">
      <formula>3000</formula>
    </cfRule>
    <cfRule type="cellIs" dxfId="6025" priority="1895" stopIfTrue="1" operator="between">
      <formula>3000</formula>
      <formula>9000</formula>
    </cfRule>
    <cfRule type="cellIs" dxfId="6024" priority="1896" stopIfTrue="1" operator="greaterThanOrEqual">
      <formula>9000</formula>
    </cfRule>
  </conditionalFormatting>
  <conditionalFormatting sqref="E218:F218">
    <cfRule type="cellIs" dxfId="6023" priority="1891" stopIfTrue="1" operator="lessThanOrEqual">
      <formula>3000</formula>
    </cfRule>
    <cfRule type="cellIs" dxfId="6022" priority="1892" stopIfTrue="1" operator="between">
      <formula>3000</formula>
      <formula>9000</formula>
    </cfRule>
    <cfRule type="cellIs" dxfId="6021" priority="1893" stopIfTrue="1" operator="greaterThanOrEqual">
      <formula>9000</formula>
    </cfRule>
  </conditionalFormatting>
  <conditionalFormatting sqref="O218">
    <cfRule type="cellIs" dxfId="6020" priority="1888" stopIfTrue="1" operator="lessThanOrEqual">
      <formula>3000</formula>
    </cfRule>
    <cfRule type="cellIs" dxfId="6019" priority="1889" stopIfTrue="1" operator="between">
      <formula>3000</formula>
      <formula>9000</formula>
    </cfRule>
    <cfRule type="cellIs" dxfId="6018" priority="1890" stopIfTrue="1" operator="greaterThanOrEqual">
      <formula>9000</formula>
    </cfRule>
  </conditionalFormatting>
  <conditionalFormatting sqref="P218">
    <cfRule type="cellIs" dxfId="6017" priority="1885" stopIfTrue="1" operator="lessThanOrEqual">
      <formula>3000</formula>
    </cfRule>
    <cfRule type="cellIs" dxfId="6016" priority="1886" stopIfTrue="1" operator="between">
      <formula>3000</formula>
      <formula>9000</formula>
    </cfRule>
    <cfRule type="cellIs" dxfId="6015" priority="1887" stopIfTrue="1" operator="greaterThanOrEqual">
      <formula>9000</formula>
    </cfRule>
  </conditionalFormatting>
  <conditionalFormatting sqref="Q218">
    <cfRule type="cellIs" dxfId="6014" priority="1882" stopIfTrue="1" operator="lessThanOrEqual">
      <formula>3000</formula>
    </cfRule>
    <cfRule type="cellIs" dxfId="6013" priority="1883" stopIfTrue="1" operator="between">
      <formula>3000</formula>
      <formula>9000</formula>
    </cfRule>
    <cfRule type="cellIs" dxfId="6012" priority="1884" stopIfTrue="1" operator="greaterThanOrEqual">
      <formula>9000</formula>
    </cfRule>
  </conditionalFormatting>
  <conditionalFormatting sqref="R218">
    <cfRule type="cellIs" dxfId="6011" priority="1879" stopIfTrue="1" operator="lessThanOrEqual">
      <formula>3000</formula>
    </cfRule>
    <cfRule type="cellIs" dxfId="6010" priority="1880" stopIfTrue="1" operator="between">
      <formula>3000</formula>
      <formula>9000</formula>
    </cfRule>
    <cfRule type="cellIs" dxfId="6009" priority="1881" stopIfTrue="1" operator="greaterThanOrEqual">
      <formula>9000</formula>
    </cfRule>
  </conditionalFormatting>
  <conditionalFormatting sqref="G224:H224">
    <cfRule type="cellIs" dxfId="6008" priority="1876" stopIfTrue="1" operator="lessThanOrEqual">
      <formula>3000</formula>
    </cfRule>
    <cfRule type="cellIs" dxfId="6007" priority="1877" stopIfTrue="1" operator="between">
      <formula>3000</formula>
      <formula>9000</formula>
    </cfRule>
    <cfRule type="cellIs" dxfId="6006" priority="1878" stopIfTrue="1" operator="greaterThanOrEqual">
      <formula>9000</formula>
    </cfRule>
  </conditionalFormatting>
  <conditionalFormatting sqref="J224">
    <cfRule type="cellIs" dxfId="6005" priority="1873" stopIfTrue="1" operator="lessThanOrEqual">
      <formula>3000</formula>
    </cfRule>
    <cfRule type="cellIs" dxfId="6004" priority="1874" stopIfTrue="1" operator="between">
      <formula>3000</formula>
      <formula>9000</formula>
    </cfRule>
    <cfRule type="cellIs" dxfId="6003" priority="1875" stopIfTrue="1" operator="greaterThanOrEqual">
      <formula>9000</formula>
    </cfRule>
  </conditionalFormatting>
  <conditionalFormatting sqref="K224">
    <cfRule type="cellIs" dxfId="6002" priority="1870" stopIfTrue="1" operator="lessThanOrEqual">
      <formula>3000</formula>
    </cfRule>
    <cfRule type="cellIs" dxfId="6001" priority="1871" stopIfTrue="1" operator="between">
      <formula>3000</formula>
      <formula>9000</formula>
    </cfRule>
    <cfRule type="cellIs" dxfId="6000" priority="1872" stopIfTrue="1" operator="greaterThanOrEqual">
      <formula>9000</formula>
    </cfRule>
  </conditionalFormatting>
  <conditionalFormatting sqref="L224">
    <cfRule type="cellIs" dxfId="5999" priority="1867" stopIfTrue="1" operator="lessThanOrEqual">
      <formula>3000</formula>
    </cfRule>
    <cfRule type="cellIs" dxfId="5998" priority="1868" stopIfTrue="1" operator="between">
      <formula>3000</formula>
      <formula>9000</formula>
    </cfRule>
    <cfRule type="cellIs" dxfId="5997" priority="1869" stopIfTrue="1" operator="greaterThanOrEqual">
      <formula>9000</formula>
    </cfRule>
  </conditionalFormatting>
  <conditionalFormatting sqref="M224">
    <cfRule type="cellIs" dxfId="5996" priority="1864" stopIfTrue="1" operator="lessThanOrEqual">
      <formula>3000</formula>
    </cfRule>
    <cfRule type="cellIs" dxfId="5995" priority="1865" stopIfTrue="1" operator="between">
      <formula>3000</formula>
      <formula>9000</formula>
    </cfRule>
    <cfRule type="cellIs" dxfId="5994" priority="1866" stopIfTrue="1" operator="greaterThanOrEqual">
      <formula>9000</formula>
    </cfRule>
  </conditionalFormatting>
  <conditionalFormatting sqref="S224">
    <cfRule type="cellIs" dxfId="5993" priority="1861" stopIfTrue="1" operator="lessThanOrEqual">
      <formula>3000</formula>
    </cfRule>
    <cfRule type="cellIs" dxfId="5992" priority="1862" stopIfTrue="1" operator="between">
      <formula>3000</formula>
      <formula>9000</formula>
    </cfRule>
    <cfRule type="cellIs" dxfId="5991" priority="1863" stopIfTrue="1" operator="greaterThanOrEqual">
      <formula>9000</formula>
    </cfRule>
  </conditionalFormatting>
  <conditionalFormatting sqref="E224:F224">
    <cfRule type="cellIs" dxfId="5990" priority="1858" stopIfTrue="1" operator="lessThanOrEqual">
      <formula>3000</formula>
    </cfRule>
    <cfRule type="cellIs" dxfId="5989" priority="1859" stopIfTrue="1" operator="between">
      <formula>3000</formula>
      <formula>9000</formula>
    </cfRule>
    <cfRule type="cellIs" dxfId="5988" priority="1860" stopIfTrue="1" operator="greaterThanOrEqual">
      <formula>9000</formula>
    </cfRule>
  </conditionalFormatting>
  <conditionalFormatting sqref="O224">
    <cfRule type="cellIs" dxfId="5987" priority="1855" stopIfTrue="1" operator="lessThanOrEqual">
      <formula>3000</formula>
    </cfRule>
    <cfRule type="cellIs" dxfId="5986" priority="1856" stopIfTrue="1" operator="between">
      <formula>3000</formula>
      <formula>9000</formula>
    </cfRule>
    <cfRule type="cellIs" dxfId="5985" priority="1857" stopIfTrue="1" operator="greaterThanOrEqual">
      <formula>9000</formula>
    </cfRule>
  </conditionalFormatting>
  <conditionalFormatting sqref="P224">
    <cfRule type="cellIs" dxfId="5984" priority="1852" stopIfTrue="1" operator="lessThanOrEqual">
      <formula>3000</formula>
    </cfRule>
    <cfRule type="cellIs" dxfId="5983" priority="1853" stopIfTrue="1" operator="between">
      <formula>3000</formula>
      <formula>9000</formula>
    </cfRule>
    <cfRule type="cellIs" dxfId="5982" priority="1854" stopIfTrue="1" operator="greaterThanOrEqual">
      <formula>9000</formula>
    </cfRule>
  </conditionalFormatting>
  <conditionalFormatting sqref="Q224">
    <cfRule type="cellIs" dxfId="5981" priority="1849" stopIfTrue="1" operator="lessThanOrEqual">
      <formula>3000</formula>
    </cfRule>
    <cfRule type="cellIs" dxfId="5980" priority="1850" stopIfTrue="1" operator="between">
      <formula>3000</formula>
      <formula>9000</formula>
    </cfRule>
    <cfRule type="cellIs" dxfId="5979" priority="1851" stopIfTrue="1" operator="greaterThanOrEqual">
      <formula>9000</formula>
    </cfRule>
  </conditionalFormatting>
  <conditionalFormatting sqref="R224">
    <cfRule type="cellIs" dxfId="5978" priority="1846" stopIfTrue="1" operator="lessThanOrEqual">
      <formula>3000</formula>
    </cfRule>
    <cfRule type="cellIs" dxfId="5977" priority="1847" stopIfTrue="1" operator="between">
      <formula>3000</formula>
      <formula>9000</formula>
    </cfRule>
    <cfRule type="cellIs" dxfId="5976" priority="1848" stopIfTrue="1" operator="greaterThanOrEqual">
      <formula>9000</formula>
    </cfRule>
  </conditionalFormatting>
  <conditionalFormatting sqref="G230:H230">
    <cfRule type="cellIs" dxfId="5975" priority="1843" stopIfTrue="1" operator="lessThanOrEqual">
      <formula>3000</formula>
    </cfRule>
    <cfRule type="cellIs" dxfId="5974" priority="1844" stopIfTrue="1" operator="between">
      <formula>3000</formula>
      <formula>9000</formula>
    </cfRule>
    <cfRule type="cellIs" dxfId="5973" priority="1845" stopIfTrue="1" operator="greaterThanOrEqual">
      <formula>9000</formula>
    </cfRule>
  </conditionalFormatting>
  <conditionalFormatting sqref="J230">
    <cfRule type="cellIs" dxfId="5972" priority="1840" stopIfTrue="1" operator="lessThanOrEqual">
      <formula>3000</formula>
    </cfRule>
    <cfRule type="cellIs" dxfId="5971" priority="1841" stopIfTrue="1" operator="between">
      <formula>3000</formula>
      <formula>9000</formula>
    </cfRule>
    <cfRule type="cellIs" dxfId="5970" priority="1842" stopIfTrue="1" operator="greaterThanOrEqual">
      <formula>9000</formula>
    </cfRule>
  </conditionalFormatting>
  <conditionalFormatting sqref="K230">
    <cfRule type="cellIs" dxfId="5969" priority="1837" stopIfTrue="1" operator="lessThanOrEqual">
      <formula>3000</formula>
    </cfRule>
    <cfRule type="cellIs" dxfId="5968" priority="1838" stopIfTrue="1" operator="between">
      <formula>3000</formula>
      <formula>9000</formula>
    </cfRule>
    <cfRule type="cellIs" dxfId="5967" priority="1839" stopIfTrue="1" operator="greaterThanOrEqual">
      <formula>9000</formula>
    </cfRule>
  </conditionalFormatting>
  <conditionalFormatting sqref="L230">
    <cfRule type="cellIs" dxfId="5966" priority="1834" stopIfTrue="1" operator="lessThanOrEqual">
      <formula>3000</formula>
    </cfRule>
    <cfRule type="cellIs" dxfId="5965" priority="1835" stopIfTrue="1" operator="between">
      <formula>3000</formula>
      <formula>9000</formula>
    </cfRule>
    <cfRule type="cellIs" dxfId="5964" priority="1836" stopIfTrue="1" operator="greaterThanOrEqual">
      <formula>9000</formula>
    </cfRule>
  </conditionalFormatting>
  <conditionalFormatting sqref="M230">
    <cfRule type="cellIs" dxfId="5963" priority="1831" stopIfTrue="1" operator="lessThanOrEqual">
      <formula>3000</formula>
    </cfRule>
    <cfRule type="cellIs" dxfId="5962" priority="1832" stopIfTrue="1" operator="between">
      <formula>3000</formula>
      <formula>9000</formula>
    </cfRule>
    <cfRule type="cellIs" dxfId="5961" priority="1833" stopIfTrue="1" operator="greaterThanOrEqual">
      <formula>9000</formula>
    </cfRule>
  </conditionalFormatting>
  <conditionalFormatting sqref="S230">
    <cfRule type="cellIs" dxfId="5960" priority="1828" stopIfTrue="1" operator="lessThanOrEqual">
      <formula>3000</formula>
    </cfRule>
    <cfRule type="cellIs" dxfId="5959" priority="1829" stopIfTrue="1" operator="between">
      <formula>3000</formula>
      <formula>9000</formula>
    </cfRule>
    <cfRule type="cellIs" dxfId="5958" priority="1830" stopIfTrue="1" operator="greaterThanOrEqual">
      <formula>9000</formula>
    </cfRule>
  </conditionalFormatting>
  <conditionalFormatting sqref="E230:F230">
    <cfRule type="cellIs" dxfId="5957" priority="1825" stopIfTrue="1" operator="lessThanOrEqual">
      <formula>3000</formula>
    </cfRule>
    <cfRule type="cellIs" dxfId="5956" priority="1826" stopIfTrue="1" operator="between">
      <formula>3000</formula>
      <formula>9000</formula>
    </cfRule>
    <cfRule type="cellIs" dxfId="5955" priority="1827" stopIfTrue="1" operator="greaterThanOrEqual">
      <formula>9000</formula>
    </cfRule>
  </conditionalFormatting>
  <conditionalFormatting sqref="O230">
    <cfRule type="cellIs" dxfId="5954" priority="1822" stopIfTrue="1" operator="lessThanOrEqual">
      <formula>3000</formula>
    </cfRule>
    <cfRule type="cellIs" dxfId="5953" priority="1823" stopIfTrue="1" operator="between">
      <formula>3000</formula>
      <formula>9000</formula>
    </cfRule>
    <cfRule type="cellIs" dxfId="5952" priority="1824" stopIfTrue="1" operator="greaterThanOrEqual">
      <formula>9000</formula>
    </cfRule>
  </conditionalFormatting>
  <conditionalFormatting sqref="P230">
    <cfRule type="cellIs" dxfId="5951" priority="1819" stopIfTrue="1" operator="lessThanOrEqual">
      <formula>3000</formula>
    </cfRule>
    <cfRule type="cellIs" dxfId="5950" priority="1820" stopIfTrue="1" operator="between">
      <formula>3000</formula>
      <formula>9000</formula>
    </cfRule>
    <cfRule type="cellIs" dxfId="5949" priority="1821" stopIfTrue="1" operator="greaterThanOrEqual">
      <formula>9000</formula>
    </cfRule>
  </conditionalFormatting>
  <conditionalFormatting sqref="Q230">
    <cfRule type="cellIs" dxfId="5948" priority="1816" stopIfTrue="1" operator="lessThanOrEqual">
      <formula>3000</formula>
    </cfRule>
    <cfRule type="cellIs" dxfId="5947" priority="1817" stopIfTrue="1" operator="between">
      <formula>3000</formula>
      <formula>9000</formula>
    </cfRule>
    <cfRule type="cellIs" dxfId="5946" priority="1818" stopIfTrue="1" operator="greaterThanOrEqual">
      <formula>9000</formula>
    </cfRule>
  </conditionalFormatting>
  <conditionalFormatting sqref="R230">
    <cfRule type="cellIs" dxfId="5945" priority="1813" stopIfTrue="1" operator="lessThanOrEqual">
      <formula>3000</formula>
    </cfRule>
    <cfRule type="cellIs" dxfId="5944" priority="1814" stopIfTrue="1" operator="between">
      <formula>3000</formula>
      <formula>9000</formula>
    </cfRule>
    <cfRule type="cellIs" dxfId="5943" priority="1815" stopIfTrue="1" operator="greaterThanOrEqual">
      <formula>9000</formula>
    </cfRule>
  </conditionalFormatting>
  <conditionalFormatting sqref="G32:H32">
    <cfRule type="cellIs" dxfId="5942" priority="1810" stopIfTrue="1" operator="lessThanOrEqual">
      <formula>3000</formula>
    </cfRule>
    <cfRule type="cellIs" dxfId="5941" priority="1811" stopIfTrue="1" operator="between">
      <formula>3000</formula>
      <formula>9000</formula>
    </cfRule>
    <cfRule type="cellIs" dxfId="5940" priority="1812" stopIfTrue="1" operator="greaterThanOrEqual">
      <formula>9000</formula>
    </cfRule>
  </conditionalFormatting>
  <conditionalFormatting sqref="E32:F32">
    <cfRule type="cellIs" dxfId="5939" priority="1792" stopIfTrue="1" operator="lessThanOrEqual">
      <formula>3000</formula>
    </cfRule>
    <cfRule type="cellIs" dxfId="5938" priority="1793" stopIfTrue="1" operator="between">
      <formula>3000</formula>
      <formula>9000</formula>
    </cfRule>
    <cfRule type="cellIs" dxfId="5937" priority="1794" stopIfTrue="1" operator="greaterThanOrEqual">
      <formula>9000</formula>
    </cfRule>
  </conditionalFormatting>
  <conditionalFormatting sqref="O32">
    <cfRule type="cellIs" dxfId="5936" priority="1789" stopIfTrue="1" operator="lessThanOrEqual">
      <formula>3000</formula>
    </cfRule>
    <cfRule type="cellIs" dxfId="5935" priority="1790" stopIfTrue="1" operator="between">
      <formula>3000</formula>
      <formula>9000</formula>
    </cfRule>
    <cfRule type="cellIs" dxfId="5934" priority="1791" stopIfTrue="1" operator="greaterThanOrEqual">
      <formula>9000</formula>
    </cfRule>
  </conditionalFormatting>
  <conditionalFormatting sqref="P32">
    <cfRule type="cellIs" dxfId="5933" priority="1786" stopIfTrue="1" operator="lessThanOrEqual">
      <formula>3000</formula>
    </cfRule>
    <cfRule type="cellIs" dxfId="5932" priority="1787" stopIfTrue="1" operator="between">
      <formula>3000</formula>
      <formula>9000</formula>
    </cfRule>
    <cfRule type="cellIs" dxfId="5931" priority="1788" stopIfTrue="1" operator="greaterThanOrEqual">
      <formula>9000</formula>
    </cfRule>
  </conditionalFormatting>
  <conditionalFormatting sqref="J32">
    <cfRule type="cellIs" dxfId="5930" priority="1807" stopIfTrue="1" operator="lessThanOrEqual">
      <formula>3000</formula>
    </cfRule>
    <cfRule type="cellIs" dxfId="5929" priority="1808" stopIfTrue="1" operator="between">
      <formula>3000</formula>
      <formula>9000</formula>
    </cfRule>
    <cfRule type="cellIs" dxfId="5928" priority="1809" stopIfTrue="1" operator="greaterThanOrEqual">
      <formula>9000</formula>
    </cfRule>
  </conditionalFormatting>
  <conditionalFormatting sqref="K32">
    <cfRule type="cellIs" dxfId="5927" priority="1804" stopIfTrue="1" operator="lessThanOrEqual">
      <formula>3000</formula>
    </cfRule>
    <cfRule type="cellIs" dxfId="5926" priority="1805" stopIfTrue="1" operator="between">
      <formula>3000</formula>
      <formula>9000</formula>
    </cfRule>
    <cfRule type="cellIs" dxfId="5925" priority="1806" stopIfTrue="1" operator="greaterThanOrEqual">
      <formula>9000</formula>
    </cfRule>
  </conditionalFormatting>
  <conditionalFormatting sqref="L32">
    <cfRule type="cellIs" dxfId="5924" priority="1801" stopIfTrue="1" operator="lessThanOrEqual">
      <formula>3000</formula>
    </cfRule>
    <cfRule type="cellIs" dxfId="5923" priority="1802" stopIfTrue="1" operator="between">
      <formula>3000</formula>
      <formula>9000</formula>
    </cfRule>
    <cfRule type="cellIs" dxfId="5922" priority="1803" stopIfTrue="1" operator="greaterThanOrEqual">
      <formula>9000</formula>
    </cfRule>
  </conditionalFormatting>
  <conditionalFormatting sqref="M32">
    <cfRule type="cellIs" dxfId="5921" priority="1798" stopIfTrue="1" operator="lessThanOrEqual">
      <formula>3000</formula>
    </cfRule>
    <cfRule type="cellIs" dxfId="5920" priority="1799" stopIfTrue="1" operator="between">
      <formula>3000</formula>
      <formula>9000</formula>
    </cfRule>
    <cfRule type="cellIs" dxfId="5919" priority="1800" stopIfTrue="1" operator="greaterThanOrEqual">
      <formula>9000</formula>
    </cfRule>
  </conditionalFormatting>
  <conditionalFormatting sqref="S32">
    <cfRule type="cellIs" dxfId="5918" priority="1795" stopIfTrue="1" operator="lessThanOrEqual">
      <formula>3000</formula>
    </cfRule>
    <cfRule type="cellIs" dxfId="5917" priority="1796" stopIfTrue="1" operator="between">
      <formula>3000</formula>
      <formula>9000</formula>
    </cfRule>
    <cfRule type="cellIs" dxfId="5916" priority="1797" stopIfTrue="1" operator="greaterThanOrEqual">
      <formula>9000</formula>
    </cfRule>
  </conditionalFormatting>
  <conditionalFormatting sqref="Q32">
    <cfRule type="cellIs" dxfId="5915" priority="1783" stopIfTrue="1" operator="lessThanOrEqual">
      <formula>3000</formula>
    </cfRule>
    <cfRule type="cellIs" dxfId="5914" priority="1784" stopIfTrue="1" operator="between">
      <formula>3000</formula>
      <formula>9000</formula>
    </cfRule>
    <cfRule type="cellIs" dxfId="5913" priority="1785" stopIfTrue="1" operator="greaterThanOrEqual">
      <formula>9000</formula>
    </cfRule>
  </conditionalFormatting>
  <conditionalFormatting sqref="R32">
    <cfRule type="cellIs" dxfId="5912" priority="1780" stopIfTrue="1" operator="lessThanOrEqual">
      <formula>3000</formula>
    </cfRule>
    <cfRule type="cellIs" dxfId="5911" priority="1781" stopIfTrue="1" operator="between">
      <formula>3000</formula>
      <formula>9000</formula>
    </cfRule>
    <cfRule type="cellIs" dxfId="5910" priority="1782" stopIfTrue="1" operator="greaterThanOrEqual">
      <formula>9000</formula>
    </cfRule>
  </conditionalFormatting>
  <conditionalFormatting sqref="G146:H146">
    <cfRule type="cellIs" dxfId="5909" priority="1777" stopIfTrue="1" operator="lessThanOrEqual">
      <formula>3000</formula>
    </cfRule>
    <cfRule type="cellIs" dxfId="5908" priority="1778" stopIfTrue="1" operator="between">
      <formula>3000</formula>
      <formula>9000</formula>
    </cfRule>
    <cfRule type="cellIs" dxfId="5907" priority="1779" stopIfTrue="1" operator="greaterThanOrEqual">
      <formula>9000</formula>
    </cfRule>
  </conditionalFormatting>
  <conditionalFormatting sqref="J146">
    <cfRule type="cellIs" dxfId="5906" priority="1774" stopIfTrue="1" operator="lessThanOrEqual">
      <formula>3000</formula>
    </cfRule>
    <cfRule type="cellIs" dxfId="5905" priority="1775" stopIfTrue="1" operator="between">
      <formula>3000</formula>
      <formula>9000</formula>
    </cfRule>
    <cfRule type="cellIs" dxfId="5904" priority="1776" stopIfTrue="1" operator="greaterThanOrEqual">
      <formula>9000</formula>
    </cfRule>
  </conditionalFormatting>
  <conditionalFormatting sqref="K146">
    <cfRule type="cellIs" dxfId="5903" priority="1771" stopIfTrue="1" operator="lessThanOrEqual">
      <formula>3000</formula>
    </cfRule>
    <cfRule type="cellIs" dxfId="5902" priority="1772" stopIfTrue="1" operator="between">
      <formula>3000</formula>
      <formula>9000</formula>
    </cfRule>
    <cfRule type="cellIs" dxfId="5901" priority="1773" stopIfTrue="1" operator="greaterThanOrEqual">
      <formula>9000</formula>
    </cfRule>
  </conditionalFormatting>
  <conditionalFormatting sqref="L146">
    <cfRule type="cellIs" dxfId="5900" priority="1768" stopIfTrue="1" operator="lessThanOrEqual">
      <formula>3000</formula>
    </cfRule>
    <cfRule type="cellIs" dxfId="5899" priority="1769" stopIfTrue="1" operator="between">
      <formula>3000</formula>
      <formula>9000</formula>
    </cfRule>
    <cfRule type="cellIs" dxfId="5898" priority="1770" stopIfTrue="1" operator="greaterThanOrEqual">
      <formula>9000</formula>
    </cfRule>
  </conditionalFormatting>
  <conditionalFormatting sqref="M146">
    <cfRule type="cellIs" dxfId="5897" priority="1765" stopIfTrue="1" operator="lessThanOrEqual">
      <formula>3000</formula>
    </cfRule>
    <cfRule type="cellIs" dxfId="5896" priority="1766" stopIfTrue="1" operator="between">
      <formula>3000</formula>
      <formula>9000</formula>
    </cfRule>
    <cfRule type="cellIs" dxfId="5895" priority="1767" stopIfTrue="1" operator="greaterThanOrEqual">
      <formula>9000</formula>
    </cfRule>
  </conditionalFormatting>
  <conditionalFormatting sqref="S146">
    <cfRule type="cellIs" dxfId="5894" priority="1762" stopIfTrue="1" operator="lessThanOrEqual">
      <formula>3000</formula>
    </cfRule>
    <cfRule type="cellIs" dxfId="5893" priority="1763" stopIfTrue="1" operator="between">
      <formula>3000</formula>
      <formula>9000</formula>
    </cfRule>
    <cfRule type="cellIs" dxfId="5892" priority="1764" stopIfTrue="1" operator="greaterThanOrEqual">
      <formula>9000</formula>
    </cfRule>
  </conditionalFormatting>
  <conditionalFormatting sqref="E146:F146">
    <cfRule type="cellIs" dxfId="5891" priority="1759" stopIfTrue="1" operator="lessThanOrEqual">
      <formula>3000</formula>
    </cfRule>
    <cfRule type="cellIs" dxfId="5890" priority="1760" stopIfTrue="1" operator="between">
      <formula>3000</formula>
      <formula>9000</formula>
    </cfRule>
    <cfRule type="cellIs" dxfId="5889" priority="1761" stopIfTrue="1" operator="greaterThanOrEqual">
      <formula>9000</formula>
    </cfRule>
  </conditionalFormatting>
  <conditionalFormatting sqref="O146">
    <cfRule type="cellIs" dxfId="5888" priority="1756" stopIfTrue="1" operator="lessThanOrEqual">
      <formula>3000</formula>
    </cfRule>
    <cfRule type="cellIs" dxfId="5887" priority="1757" stopIfTrue="1" operator="between">
      <formula>3000</formula>
      <formula>9000</formula>
    </cfRule>
    <cfRule type="cellIs" dxfId="5886" priority="1758" stopIfTrue="1" operator="greaterThanOrEqual">
      <formula>9000</formula>
    </cfRule>
  </conditionalFormatting>
  <conditionalFormatting sqref="P146">
    <cfRule type="cellIs" dxfId="5885" priority="1753" stopIfTrue="1" operator="lessThanOrEqual">
      <formula>3000</formula>
    </cfRule>
    <cfRule type="cellIs" dxfId="5884" priority="1754" stopIfTrue="1" operator="between">
      <formula>3000</formula>
      <formula>9000</formula>
    </cfRule>
    <cfRule type="cellIs" dxfId="5883" priority="1755" stopIfTrue="1" operator="greaterThanOrEqual">
      <formula>9000</formula>
    </cfRule>
  </conditionalFormatting>
  <conditionalFormatting sqref="Q146">
    <cfRule type="cellIs" dxfId="5882" priority="1750" stopIfTrue="1" operator="lessThanOrEqual">
      <formula>3000</formula>
    </cfRule>
    <cfRule type="cellIs" dxfId="5881" priority="1751" stopIfTrue="1" operator="between">
      <formula>3000</formula>
      <formula>9000</formula>
    </cfRule>
    <cfRule type="cellIs" dxfId="5880" priority="1752" stopIfTrue="1" operator="greaterThanOrEqual">
      <formula>9000</formula>
    </cfRule>
  </conditionalFormatting>
  <conditionalFormatting sqref="R146">
    <cfRule type="cellIs" dxfId="5879" priority="1747" stopIfTrue="1" operator="lessThanOrEqual">
      <formula>3000</formula>
    </cfRule>
    <cfRule type="cellIs" dxfId="5878" priority="1748" stopIfTrue="1" operator="between">
      <formula>3000</formula>
      <formula>9000</formula>
    </cfRule>
    <cfRule type="cellIs" dxfId="5877" priority="1749" stopIfTrue="1" operator="greaterThanOrEqual">
      <formula>9000</formula>
    </cfRule>
  </conditionalFormatting>
  <conditionalFormatting sqref="G266:H266">
    <cfRule type="cellIs" dxfId="5876" priority="1744" stopIfTrue="1" operator="lessThanOrEqual">
      <formula>3000</formula>
    </cfRule>
    <cfRule type="cellIs" dxfId="5875" priority="1745" stopIfTrue="1" operator="between">
      <formula>3000</formula>
      <formula>9000</formula>
    </cfRule>
    <cfRule type="cellIs" dxfId="5874" priority="1746" stopIfTrue="1" operator="greaterThanOrEqual">
      <formula>9000</formula>
    </cfRule>
  </conditionalFormatting>
  <conditionalFormatting sqref="J266">
    <cfRule type="cellIs" dxfId="5873" priority="1741" stopIfTrue="1" operator="lessThanOrEqual">
      <formula>3000</formula>
    </cfRule>
    <cfRule type="cellIs" dxfId="5872" priority="1742" stopIfTrue="1" operator="between">
      <formula>3000</formula>
      <formula>9000</formula>
    </cfRule>
    <cfRule type="cellIs" dxfId="5871" priority="1743" stopIfTrue="1" operator="greaterThanOrEqual">
      <formula>9000</formula>
    </cfRule>
  </conditionalFormatting>
  <conditionalFormatting sqref="K266">
    <cfRule type="cellIs" dxfId="5870" priority="1738" stopIfTrue="1" operator="lessThanOrEqual">
      <formula>3000</formula>
    </cfRule>
    <cfRule type="cellIs" dxfId="5869" priority="1739" stopIfTrue="1" operator="between">
      <formula>3000</formula>
      <formula>9000</formula>
    </cfRule>
    <cfRule type="cellIs" dxfId="5868" priority="1740" stopIfTrue="1" operator="greaterThanOrEqual">
      <formula>9000</formula>
    </cfRule>
  </conditionalFormatting>
  <conditionalFormatting sqref="L266">
    <cfRule type="cellIs" dxfId="5867" priority="1735" stopIfTrue="1" operator="lessThanOrEqual">
      <formula>3000</formula>
    </cfRule>
    <cfRule type="cellIs" dxfId="5866" priority="1736" stopIfTrue="1" operator="between">
      <formula>3000</formula>
      <formula>9000</formula>
    </cfRule>
    <cfRule type="cellIs" dxfId="5865" priority="1737" stopIfTrue="1" operator="greaterThanOrEqual">
      <formula>9000</formula>
    </cfRule>
  </conditionalFormatting>
  <conditionalFormatting sqref="M266">
    <cfRule type="cellIs" dxfId="5864" priority="1732" stopIfTrue="1" operator="lessThanOrEqual">
      <formula>3000</formula>
    </cfRule>
    <cfRule type="cellIs" dxfId="5863" priority="1733" stopIfTrue="1" operator="between">
      <formula>3000</formula>
      <formula>9000</formula>
    </cfRule>
    <cfRule type="cellIs" dxfId="5862" priority="1734" stopIfTrue="1" operator="greaterThanOrEqual">
      <formula>9000</formula>
    </cfRule>
  </conditionalFormatting>
  <conditionalFormatting sqref="S266">
    <cfRule type="cellIs" dxfId="5861" priority="1729" stopIfTrue="1" operator="lessThanOrEqual">
      <formula>3000</formula>
    </cfRule>
    <cfRule type="cellIs" dxfId="5860" priority="1730" stopIfTrue="1" operator="between">
      <formula>3000</formula>
      <formula>9000</formula>
    </cfRule>
    <cfRule type="cellIs" dxfId="5859" priority="1731" stopIfTrue="1" operator="greaterThanOrEqual">
      <formula>9000</formula>
    </cfRule>
  </conditionalFormatting>
  <conditionalFormatting sqref="E266:F266">
    <cfRule type="cellIs" dxfId="5858" priority="1726" stopIfTrue="1" operator="lessThanOrEqual">
      <formula>3000</formula>
    </cfRule>
    <cfRule type="cellIs" dxfId="5857" priority="1727" stopIfTrue="1" operator="between">
      <formula>3000</formula>
      <formula>9000</formula>
    </cfRule>
    <cfRule type="cellIs" dxfId="5856" priority="1728" stopIfTrue="1" operator="greaterThanOrEqual">
      <formula>9000</formula>
    </cfRule>
  </conditionalFormatting>
  <conditionalFormatting sqref="O266">
    <cfRule type="cellIs" dxfId="5855" priority="1723" stopIfTrue="1" operator="lessThanOrEqual">
      <formula>3000</formula>
    </cfRule>
    <cfRule type="cellIs" dxfId="5854" priority="1724" stopIfTrue="1" operator="between">
      <formula>3000</formula>
      <formula>9000</formula>
    </cfRule>
    <cfRule type="cellIs" dxfId="5853" priority="1725" stopIfTrue="1" operator="greaterThanOrEqual">
      <formula>9000</formula>
    </cfRule>
  </conditionalFormatting>
  <conditionalFormatting sqref="P266">
    <cfRule type="cellIs" dxfId="5852" priority="1720" stopIfTrue="1" operator="lessThanOrEqual">
      <formula>3000</formula>
    </cfRule>
    <cfRule type="cellIs" dxfId="5851" priority="1721" stopIfTrue="1" operator="between">
      <formula>3000</formula>
      <formula>9000</formula>
    </cfRule>
    <cfRule type="cellIs" dxfId="5850" priority="1722" stopIfTrue="1" operator="greaterThanOrEqual">
      <formula>9000</formula>
    </cfRule>
  </conditionalFormatting>
  <conditionalFormatting sqref="Q266">
    <cfRule type="cellIs" dxfId="5849" priority="1717" stopIfTrue="1" operator="lessThanOrEqual">
      <formula>3000</formula>
    </cfRule>
    <cfRule type="cellIs" dxfId="5848" priority="1718" stopIfTrue="1" operator="between">
      <formula>3000</formula>
      <formula>9000</formula>
    </cfRule>
    <cfRule type="cellIs" dxfId="5847" priority="1719" stopIfTrue="1" operator="greaterThanOrEqual">
      <formula>9000</formula>
    </cfRule>
  </conditionalFormatting>
  <conditionalFormatting sqref="R266">
    <cfRule type="cellIs" dxfId="5846" priority="1714" stopIfTrue="1" operator="lessThanOrEqual">
      <formula>3000</formula>
    </cfRule>
    <cfRule type="cellIs" dxfId="5845" priority="1715" stopIfTrue="1" operator="between">
      <formula>3000</formula>
      <formula>9000</formula>
    </cfRule>
    <cfRule type="cellIs" dxfId="5844" priority="1716" stopIfTrue="1" operator="greaterThanOrEqual">
      <formula>9000</formula>
    </cfRule>
  </conditionalFormatting>
  <conditionalFormatting sqref="G272:H272">
    <cfRule type="cellIs" dxfId="5843" priority="1711" stopIfTrue="1" operator="lessThanOrEqual">
      <formula>3000</formula>
    </cfRule>
    <cfRule type="cellIs" dxfId="5842" priority="1712" stopIfTrue="1" operator="between">
      <formula>3000</formula>
      <formula>9000</formula>
    </cfRule>
    <cfRule type="cellIs" dxfId="5841" priority="1713" stopIfTrue="1" operator="greaterThanOrEqual">
      <formula>9000</formula>
    </cfRule>
  </conditionalFormatting>
  <conditionalFormatting sqref="J272">
    <cfRule type="cellIs" dxfId="5840" priority="1708" stopIfTrue="1" operator="lessThanOrEqual">
      <formula>3000</formula>
    </cfRule>
    <cfRule type="cellIs" dxfId="5839" priority="1709" stopIfTrue="1" operator="between">
      <formula>3000</formula>
      <formula>9000</formula>
    </cfRule>
    <cfRule type="cellIs" dxfId="5838" priority="1710" stopIfTrue="1" operator="greaterThanOrEqual">
      <formula>9000</formula>
    </cfRule>
  </conditionalFormatting>
  <conditionalFormatting sqref="K272">
    <cfRule type="cellIs" dxfId="5837" priority="1705" stopIfTrue="1" operator="lessThanOrEqual">
      <formula>3000</formula>
    </cfRule>
    <cfRule type="cellIs" dxfId="5836" priority="1706" stopIfTrue="1" operator="between">
      <formula>3000</formula>
      <formula>9000</formula>
    </cfRule>
    <cfRule type="cellIs" dxfId="5835" priority="1707" stopIfTrue="1" operator="greaterThanOrEqual">
      <formula>9000</formula>
    </cfRule>
  </conditionalFormatting>
  <conditionalFormatting sqref="L272">
    <cfRule type="cellIs" dxfId="5834" priority="1702" stopIfTrue="1" operator="lessThanOrEqual">
      <formula>3000</formula>
    </cfRule>
    <cfRule type="cellIs" dxfId="5833" priority="1703" stopIfTrue="1" operator="between">
      <formula>3000</formula>
      <formula>9000</formula>
    </cfRule>
    <cfRule type="cellIs" dxfId="5832" priority="1704" stopIfTrue="1" operator="greaterThanOrEqual">
      <formula>9000</formula>
    </cfRule>
  </conditionalFormatting>
  <conditionalFormatting sqref="M272">
    <cfRule type="cellIs" dxfId="5831" priority="1699" stopIfTrue="1" operator="lessThanOrEqual">
      <formula>3000</formula>
    </cfRule>
    <cfRule type="cellIs" dxfId="5830" priority="1700" stopIfTrue="1" operator="between">
      <formula>3000</formula>
      <formula>9000</formula>
    </cfRule>
    <cfRule type="cellIs" dxfId="5829" priority="1701" stopIfTrue="1" operator="greaterThanOrEqual">
      <formula>9000</formula>
    </cfRule>
  </conditionalFormatting>
  <conditionalFormatting sqref="S272">
    <cfRule type="cellIs" dxfId="5828" priority="1696" stopIfTrue="1" operator="lessThanOrEqual">
      <formula>3000</formula>
    </cfRule>
    <cfRule type="cellIs" dxfId="5827" priority="1697" stopIfTrue="1" operator="between">
      <formula>3000</formula>
      <formula>9000</formula>
    </cfRule>
    <cfRule type="cellIs" dxfId="5826" priority="1698" stopIfTrue="1" operator="greaterThanOrEqual">
      <formula>9000</formula>
    </cfRule>
  </conditionalFormatting>
  <conditionalFormatting sqref="E272:F272">
    <cfRule type="cellIs" dxfId="5825" priority="1693" stopIfTrue="1" operator="lessThanOrEqual">
      <formula>3000</formula>
    </cfRule>
    <cfRule type="cellIs" dxfId="5824" priority="1694" stopIfTrue="1" operator="between">
      <formula>3000</formula>
      <formula>9000</formula>
    </cfRule>
    <cfRule type="cellIs" dxfId="5823" priority="1695" stopIfTrue="1" operator="greaterThanOrEqual">
      <formula>9000</formula>
    </cfRule>
  </conditionalFormatting>
  <conditionalFormatting sqref="O272">
    <cfRule type="cellIs" dxfId="5822" priority="1690" stopIfTrue="1" operator="lessThanOrEqual">
      <formula>3000</formula>
    </cfRule>
    <cfRule type="cellIs" dxfId="5821" priority="1691" stopIfTrue="1" operator="between">
      <formula>3000</formula>
      <formula>9000</formula>
    </cfRule>
    <cfRule type="cellIs" dxfId="5820" priority="1692" stopIfTrue="1" operator="greaterThanOrEqual">
      <formula>9000</formula>
    </cfRule>
  </conditionalFormatting>
  <conditionalFormatting sqref="P272">
    <cfRule type="cellIs" dxfId="5819" priority="1687" stopIfTrue="1" operator="lessThanOrEqual">
      <formula>3000</formula>
    </cfRule>
    <cfRule type="cellIs" dxfId="5818" priority="1688" stopIfTrue="1" operator="between">
      <formula>3000</formula>
      <formula>9000</formula>
    </cfRule>
    <cfRule type="cellIs" dxfId="5817" priority="1689" stopIfTrue="1" operator="greaterThanOrEqual">
      <formula>9000</formula>
    </cfRule>
  </conditionalFormatting>
  <conditionalFormatting sqref="Q272">
    <cfRule type="cellIs" dxfId="5816" priority="1684" stopIfTrue="1" operator="lessThanOrEqual">
      <formula>3000</formula>
    </cfRule>
    <cfRule type="cellIs" dxfId="5815" priority="1685" stopIfTrue="1" operator="between">
      <formula>3000</formula>
      <formula>9000</formula>
    </cfRule>
    <cfRule type="cellIs" dxfId="5814" priority="1686" stopIfTrue="1" operator="greaterThanOrEqual">
      <formula>9000</formula>
    </cfRule>
  </conditionalFormatting>
  <conditionalFormatting sqref="R272">
    <cfRule type="cellIs" dxfId="5813" priority="1681" stopIfTrue="1" operator="lessThanOrEqual">
      <formula>3000</formula>
    </cfRule>
    <cfRule type="cellIs" dxfId="5812" priority="1682" stopIfTrue="1" operator="between">
      <formula>3000</formula>
      <formula>9000</formula>
    </cfRule>
    <cfRule type="cellIs" dxfId="5811" priority="1683" stopIfTrue="1" operator="greaterThanOrEqual">
      <formula>9000</formula>
    </cfRule>
  </conditionalFormatting>
  <conditionalFormatting sqref="G278:H278">
    <cfRule type="cellIs" dxfId="5810" priority="1678" stopIfTrue="1" operator="lessThanOrEqual">
      <formula>3000</formula>
    </cfRule>
    <cfRule type="cellIs" dxfId="5809" priority="1679" stopIfTrue="1" operator="between">
      <formula>3000</formula>
      <formula>9000</formula>
    </cfRule>
    <cfRule type="cellIs" dxfId="5808" priority="1680" stopIfTrue="1" operator="greaterThanOrEqual">
      <formula>9000</formula>
    </cfRule>
  </conditionalFormatting>
  <conditionalFormatting sqref="J278">
    <cfRule type="cellIs" dxfId="5807" priority="1675" stopIfTrue="1" operator="lessThanOrEqual">
      <formula>3000</formula>
    </cfRule>
    <cfRule type="cellIs" dxfId="5806" priority="1676" stopIfTrue="1" operator="between">
      <formula>3000</formula>
      <formula>9000</formula>
    </cfRule>
    <cfRule type="cellIs" dxfId="5805" priority="1677" stopIfTrue="1" operator="greaterThanOrEqual">
      <formula>9000</formula>
    </cfRule>
  </conditionalFormatting>
  <conditionalFormatting sqref="K278">
    <cfRule type="cellIs" dxfId="5804" priority="1672" stopIfTrue="1" operator="lessThanOrEqual">
      <formula>3000</formula>
    </cfRule>
    <cfRule type="cellIs" dxfId="5803" priority="1673" stopIfTrue="1" operator="between">
      <formula>3000</formula>
      <formula>9000</formula>
    </cfRule>
    <cfRule type="cellIs" dxfId="5802" priority="1674" stopIfTrue="1" operator="greaterThanOrEqual">
      <formula>9000</formula>
    </cfRule>
  </conditionalFormatting>
  <conditionalFormatting sqref="L278">
    <cfRule type="cellIs" dxfId="5801" priority="1669" stopIfTrue="1" operator="lessThanOrEqual">
      <formula>3000</formula>
    </cfRule>
    <cfRule type="cellIs" dxfId="5800" priority="1670" stopIfTrue="1" operator="between">
      <formula>3000</formula>
      <formula>9000</formula>
    </cfRule>
    <cfRule type="cellIs" dxfId="5799" priority="1671" stopIfTrue="1" operator="greaterThanOrEqual">
      <formula>9000</formula>
    </cfRule>
  </conditionalFormatting>
  <conditionalFormatting sqref="M278">
    <cfRule type="cellIs" dxfId="5798" priority="1666" stopIfTrue="1" operator="lessThanOrEqual">
      <formula>3000</formula>
    </cfRule>
    <cfRule type="cellIs" dxfId="5797" priority="1667" stopIfTrue="1" operator="between">
      <formula>3000</formula>
      <formula>9000</formula>
    </cfRule>
    <cfRule type="cellIs" dxfId="5796" priority="1668" stopIfTrue="1" operator="greaterThanOrEqual">
      <formula>9000</formula>
    </cfRule>
  </conditionalFormatting>
  <conditionalFormatting sqref="S278">
    <cfRule type="cellIs" dxfId="5795" priority="1663" stopIfTrue="1" operator="lessThanOrEqual">
      <formula>3000</formula>
    </cfRule>
    <cfRule type="cellIs" dxfId="5794" priority="1664" stopIfTrue="1" operator="between">
      <formula>3000</formula>
      <formula>9000</formula>
    </cfRule>
    <cfRule type="cellIs" dxfId="5793" priority="1665" stopIfTrue="1" operator="greaterThanOrEqual">
      <formula>9000</formula>
    </cfRule>
  </conditionalFormatting>
  <conditionalFormatting sqref="E278:F278">
    <cfRule type="cellIs" dxfId="5792" priority="1660" stopIfTrue="1" operator="lessThanOrEqual">
      <formula>3000</formula>
    </cfRule>
    <cfRule type="cellIs" dxfId="5791" priority="1661" stopIfTrue="1" operator="between">
      <formula>3000</formula>
      <formula>9000</formula>
    </cfRule>
    <cfRule type="cellIs" dxfId="5790" priority="1662" stopIfTrue="1" operator="greaterThanOrEqual">
      <formula>9000</formula>
    </cfRule>
  </conditionalFormatting>
  <conditionalFormatting sqref="O278">
    <cfRule type="cellIs" dxfId="5789" priority="1657" stopIfTrue="1" operator="lessThanOrEqual">
      <formula>3000</formula>
    </cfRule>
    <cfRule type="cellIs" dxfId="5788" priority="1658" stopIfTrue="1" operator="between">
      <formula>3000</formula>
      <formula>9000</formula>
    </cfRule>
    <cfRule type="cellIs" dxfId="5787" priority="1659" stopIfTrue="1" operator="greaterThanOrEqual">
      <formula>9000</formula>
    </cfRule>
  </conditionalFormatting>
  <conditionalFormatting sqref="P278">
    <cfRule type="cellIs" dxfId="5786" priority="1654" stopIfTrue="1" operator="lessThanOrEqual">
      <formula>3000</formula>
    </cfRule>
    <cfRule type="cellIs" dxfId="5785" priority="1655" stopIfTrue="1" operator="between">
      <formula>3000</formula>
      <formula>9000</formula>
    </cfRule>
    <cfRule type="cellIs" dxfId="5784" priority="1656" stopIfTrue="1" operator="greaterThanOrEqual">
      <formula>9000</formula>
    </cfRule>
  </conditionalFormatting>
  <conditionalFormatting sqref="Q278">
    <cfRule type="cellIs" dxfId="5783" priority="1651" stopIfTrue="1" operator="lessThanOrEqual">
      <formula>3000</formula>
    </cfRule>
    <cfRule type="cellIs" dxfId="5782" priority="1652" stopIfTrue="1" operator="between">
      <formula>3000</formula>
      <formula>9000</formula>
    </cfRule>
    <cfRule type="cellIs" dxfId="5781" priority="1653" stopIfTrue="1" operator="greaterThanOrEqual">
      <formula>9000</formula>
    </cfRule>
  </conditionalFormatting>
  <conditionalFormatting sqref="R278">
    <cfRule type="cellIs" dxfId="5780" priority="1648" stopIfTrue="1" operator="lessThanOrEqual">
      <formula>3000</formula>
    </cfRule>
    <cfRule type="cellIs" dxfId="5779" priority="1649" stopIfTrue="1" operator="between">
      <formula>3000</formula>
      <formula>9000</formula>
    </cfRule>
    <cfRule type="cellIs" dxfId="5778" priority="1650" stopIfTrue="1" operator="greaterThanOrEqual">
      <formula>9000</formula>
    </cfRule>
  </conditionalFormatting>
  <conditionalFormatting sqref="G284:H284">
    <cfRule type="cellIs" dxfId="5777" priority="1645" stopIfTrue="1" operator="lessThanOrEqual">
      <formula>3000</formula>
    </cfRule>
    <cfRule type="cellIs" dxfId="5776" priority="1646" stopIfTrue="1" operator="between">
      <formula>3000</formula>
      <formula>9000</formula>
    </cfRule>
    <cfRule type="cellIs" dxfId="5775" priority="1647" stopIfTrue="1" operator="greaterThanOrEqual">
      <formula>9000</formula>
    </cfRule>
  </conditionalFormatting>
  <conditionalFormatting sqref="J284">
    <cfRule type="cellIs" dxfId="5774" priority="1642" stopIfTrue="1" operator="lessThanOrEqual">
      <formula>3000</formula>
    </cfRule>
    <cfRule type="cellIs" dxfId="5773" priority="1643" stopIfTrue="1" operator="between">
      <formula>3000</formula>
      <formula>9000</formula>
    </cfRule>
    <cfRule type="cellIs" dxfId="5772" priority="1644" stopIfTrue="1" operator="greaterThanOrEqual">
      <formula>9000</formula>
    </cfRule>
  </conditionalFormatting>
  <conditionalFormatting sqref="K284">
    <cfRule type="cellIs" dxfId="5771" priority="1639" stopIfTrue="1" operator="lessThanOrEqual">
      <formula>3000</formula>
    </cfRule>
    <cfRule type="cellIs" dxfId="5770" priority="1640" stopIfTrue="1" operator="between">
      <formula>3000</formula>
      <formula>9000</formula>
    </cfRule>
    <cfRule type="cellIs" dxfId="5769" priority="1641" stopIfTrue="1" operator="greaterThanOrEqual">
      <formula>9000</formula>
    </cfRule>
  </conditionalFormatting>
  <conditionalFormatting sqref="L284">
    <cfRule type="cellIs" dxfId="5768" priority="1636" stopIfTrue="1" operator="lessThanOrEqual">
      <formula>3000</formula>
    </cfRule>
    <cfRule type="cellIs" dxfId="5767" priority="1637" stopIfTrue="1" operator="between">
      <formula>3000</formula>
      <formula>9000</formula>
    </cfRule>
    <cfRule type="cellIs" dxfId="5766" priority="1638" stopIfTrue="1" operator="greaterThanOrEqual">
      <formula>9000</formula>
    </cfRule>
  </conditionalFormatting>
  <conditionalFormatting sqref="M284">
    <cfRule type="cellIs" dxfId="5765" priority="1633" stopIfTrue="1" operator="lessThanOrEqual">
      <formula>3000</formula>
    </cfRule>
    <cfRule type="cellIs" dxfId="5764" priority="1634" stopIfTrue="1" operator="between">
      <formula>3000</formula>
      <formula>9000</formula>
    </cfRule>
    <cfRule type="cellIs" dxfId="5763" priority="1635" stopIfTrue="1" operator="greaterThanOrEqual">
      <formula>9000</formula>
    </cfRule>
  </conditionalFormatting>
  <conditionalFormatting sqref="S284">
    <cfRule type="cellIs" dxfId="5762" priority="1630" stopIfTrue="1" operator="lessThanOrEqual">
      <formula>3000</formula>
    </cfRule>
    <cfRule type="cellIs" dxfId="5761" priority="1631" stopIfTrue="1" operator="between">
      <formula>3000</formula>
      <formula>9000</formula>
    </cfRule>
    <cfRule type="cellIs" dxfId="5760" priority="1632" stopIfTrue="1" operator="greaterThanOrEqual">
      <formula>9000</formula>
    </cfRule>
  </conditionalFormatting>
  <conditionalFormatting sqref="E284:F284">
    <cfRule type="cellIs" dxfId="5759" priority="1627" stopIfTrue="1" operator="lessThanOrEqual">
      <formula>3000</formula>
    </cfRule>
    <cfRule type="cellIs" dxfId="5758" priority="1628" stopIfTrue="1" operator="between">
      <formula>3000</formula>
      <formula>9000</formula>
    </cfRule>
    <cfRule type="cellIs" dxfId="5757" priority="1629" stopIfTrue="1" operator="greaterThanOrEqual">
      <formula>9000</formula>
    </cfRule>
  </conditionalFormatting>
  <conditionalFormatting sqref="O284">
    <cfRule type="cellIs" dxfId="5756" priority="1624" stopIfTrue="1" operator="lessThanOrEqual">
      <formula>3000</formula>
    </cfRule>
    <cfRule type="cellIs" dxfId="5755" priority="1625" stopIfTrue="1" operator="between">
      <formula>3000</formula>
      <formula>9000</formula>
    </cfRule>
    <cfRule type="cellIs" dxfId="5754" priority="1626" stopIfTrue="1" operator="greaterThanOrEqual">
      <formula>9000</formula>
    </cfRule>
  </conditionalFormatting>
  <conditionalFormatting sqref="P284">
    <cfRule type="cellIs" dxfId="5753" priority="1621" stopIfTrue="1" operator="lessThanOrEqual">
      <formula>3000</formula>
    </cfRule>
    <cfRule type="cellIs" dxfId="5752" priority="1622" stopIfTrue="1" operator="between">
      <formula>3000</formula>
      <formula>9000</formula>
    </cfRule>
    <cfRule type="cellIs" dxfId="5751" priority="1623" stopIfTrue="1" operator="greaterThanOrEqual">
      <formula>9000</formula>
    </cfRule>
  </conditionalFormatting>
  <conditionalFormatting sqref="Q284">
    <cfRule type="cellIs" dxfId="5750" priority="1618" stopIfTrue="1" operator="lessThanOrEqual">
      <formula>3000</formula>
    </cfRule>
    <cfRule type="cellIs" dxfId="5749" priority="1619" stopIfTrue="1" operator="between">
      <formula>3000</formula>
      <formula>9000</formula>
    </cfRule>
    <cfRule type="cellIs" dxfId="5748" priority="1620" stopIfTrue="1" operator="greaterThanOrEqual">
      <formula>9000</formula>
    </cfRule>
  </conditionalFormatting>
  <conditionalFormatting sqref="R284">
    <cfRule type="cellIs" dxfId="5747" priority="1615" stopIfTrue="1" operator="lessThanOrEqual">
      <formula>3000</formula>
    </cfRule>
    <cfRule type="cellIs" dxfId="5746" priority="1616" stopIfTrue="1" operator="between">
      <formula>3000</formula>
      <formula>9000</formula>
    </cfRule>
    <cfRule type="cellIs" dxfId="5745" priority="1617" stopIfTrue="1" operator="greaterThanOrEqual">
      <formula>9000</formula>
    </cfRule>
  </conditionalFormatting>
  <conditionalFormatting sqref="G290:H290">
    <cfRule type="cellIs" dxfId="5744" priority="1612" stopIfTrue="1" operator="lessThanOrEqual">
      <formula>3000</formula>
    </cfRule>
    <cfRule type="cellIs" dxfId="5743" priority="1613" stopIfTrue="1" operator="between">
      <formula>3000</formula>
      <formula>9000</formula>
    </cfRule>
    <cfRule type="cellIs" dxfId="5742" priority="1614" stopIfTrue="1" operator="greaterThanOrEqual">
      <formula>9000</formula>
    </cfRule>
  </conditionalFormatting>
  <conditionalFormatting sqref="J290">
    <cfRule type="cellIs" dxfId="5741" priority="1609" stopIfTrue="1" operator="lessThanOrEqual">
      <formula>3000</formula>
    </cfRule>
    <cfRule type="cellIs" dxfId="5740" priority="1610" stopIfTrue="1" operator="between">
      <formula>3000</formula>
      <formula>9000</formula>
    </cfRule>
    <cfRule type="cellIs" dxfId="5739" priority="1611" stopIfTrue="1" operator="greaterThanOrEqual">
      <formula>9000</formula>
    </cfRule>
  </conditionalFormatting>
  <conditionalFormatting sqref="K290">
    <cfRule type="cellIs" dxfId="5738" priority="1606" stopIfTrue="1" operator="lessThanOrEqual">
      <formula>3000</formula>
    </cfRule>
    <cfRule type="cellIs" dxfId="5737" priority="1607" stopIfTrue="1" operator="between">
      <formula>3000</formula>
      <formula>9000</formula>
    </cfRule>
    <cfRule type="cellIs" dxfId="5736" priority="1608" stopIfTrue="1" operator="greaterThanOrEqual">
      <formula>9000</formula>
    </cfRule>
  </conditionalFormatting>
  <conditionalFormatting sqref="L290">
    <cfRule type="cellIs" dxfId="5735" priority="1603" stopIfTrue="1" operator="lessThanOrEqual">
      <formula>3000</formula>
    </cfRule>
    <cfRule type="cellIs" dxfId="5734" priority="1604" stopIfTrue="1" operator="between">
      <formula>3000</formula>
      <formula>9000</formula>
    </cfRule>
    <cfRule type="cellIs" dxfId="5733" priority="1605" stopIfTrue="1" operator="greaterThanOrEqual">
      <formula>9000</formula>
    </cfRule>
  </conditionalFormatting>
  <conditionalFormatting sqref="M290">
    <cfRule type="cellIs" dxfId="5732" priority="1600" stopIfTrue="1" operator="lessThanOrEqual">
      <formula>3000</formula>
    </cfRule>
    <cfRule type="cellIs" dxfId="5731" priority="1601" stopIfTrue="1" operator="between">
      <formula>3000</formula>
      <formula>9000</formula>
    </cfRule>
    <cfRule type="cellIs" dxfId="5730" priority="1602" stopIfTrue="1" operator="greaterThanOrEqual">
      <formula>9000</formula>
    </cfRule>
  </conditionalFormatting>
  <conditionalFormatting sqref="S290">
    <cfRule type="cellIs" dxfId="5729" priority="1597" stopIfTrue="1" operator="lessThanOrEqual">
      <formula>3000</formula>
    </cfRule>
    <cfRule type="cellIs" dxfId="5728" priority="1598" stopIfTrue="1" operator="between">
      <formula>3000</formula>
      <formula>9000</formula>
    </cfRule>
    <cfRule type="cellIs" dxfId="5727" priority="1599" stopIfTrue="1" operator="greaterThanOrEqual">
      <formula>9000</formula>
    </cfRule>
  </conditionalFormatting>
  <conditionalFormatting sqref="E290:F290">
    <cfRule type="cellIs" dxfId="5726" priority="1594" stopIfTrue="1" operator="lessThanOrEqual">
      <formula>3000</formula>
    </cfRule>
    <cfRule type="cellIs" dxfId="5725" priority="1595" stopIfTrue="1" operator="between">
      <formula>3000</formula>
      <formula>9000</formula>
    </cfRule>
    <cfRule type="cellIs" dxfId="5724" priority="1596" stopIfTrue="1" operator="greaterThanOrEqual">
      <formula>9000</formula>
    </cfRule>
  </conditionalFormatting>
  <conditionalFormatting sqref="O290">
    <cfRule type="cellIs" dxfId="5723" priority="1591" stopIfTrue="1" operator="lessThanOrEqual">
      <formula>3000</formula>
    </cfRule>
    <cfRule type="cellIs" dxfId="5722" priority="1592" stopIfTrue="1" operator="between">
      <formula>3000</formula>
      <formula>9000</formula>
    </cfRule>
    <cfRule type="cellIs" dxfId="5721" priority="1593" stopIfTrue="1" operator="greaterThanOrEqual">
      <formula>9000</formula>
    </cfRule>
  </conditionalFormatting>
  <conditionalFormatting sqref="P290">
    <cfRule type="cellIs" dxfId="5720" priority="1588" stopIfTrue="1" operator="lessThanOrEqual">
      <formula>3000</formula>
    </cfRule>
    <cfRule type="cellIs" dxfId="5719" priority="1589" stopIfTrue="1" operator="between">
      <formula>3000</formula>
      <formula>9000</formula>
    </cfRule>
    <cfRule type="cellIs" dxfId="5718" priority="1590" stopIfTrue="1" operator="greaterThanOrEqual">
      <formula>9000</formula>
    </cfRule>
  </conditionalFormatting>
  <conditionalFormatting sqref="Q290">
    <cfRule type="cellIs" dxfId="5717" priority="1585" stopIfTrue="1" operator="lessThanOrEqual">
      <formula>3000</formula>
    </cfRule>
    <cfRule type="cellIs" dxfId="5716" priority="1586" stopIfTrue="1" operator="between">
      <formula>3000</formula>
      <formula>9000</formula>
    </cfRule>
    <cfRule type="cellIs" dxfId="5715" priority="1587" stopIfTrue="1" operator="greaterThanOrEqual">
      <formula>9000</formula>
    </cfRule>
  </conditionalFormatting>
  <conditionalFormatting sqref="R290">
    <cfRule type="cellIs" dxfId="5714" priority="1582" stopIfTrue="1" operator="lessThanOrEqual">
      <formula>3000</formula>
    </cfRule>
    <cfRule type="cellIs" dxfId="5713" priority="1583" stopIfTrue="1" operator="between">
      <formula>3000</formula>
      <formula>9000</formula>
    </cfRule>
    <cfRule type="cellIs" dxfId="5712" priority="1584" stopIfTrue="1" operator="greaterThanOrEqual">
      <formula>9000</formula>
    </cfRule>
  </conditionalFormatting>
  <conditionalFormatting sqref="AA8">
    <cfRule type="cellIs" dxfId="5711" priority="1579" stopIfTrue="1" operator="lessThanOrEqual">
      <formula>3000</formula>
    </cfRule>
    <cfRule type="cellIs" dxfId="5710" priority="1580" stopIfTrue="1" operator="between">
      <formula>3000</formula>
      <formula>9000</formula>
    </cfRule>
    <cfRule type="cellIs" dxfId="5709" priority="1581" stopIfTrue="1" operator="greaterThanOrEqual">
      <formula>9000</formula>
    </cfRule>
  </conditionalFormatting>
  <conditionalFormatting sqref="AB8">
    <cfRule type="cellIs" dxfId="5708" priority="1576" stopIfTrue="1" operator="lessThanOrEqual">
      <formula>3000</formula>
    </cfRule>
    <cfRule type="cellIs" dxfId="5707" priority="1577" stopIfTrue="1" operator="between">
      <formula>3000</formula>
      <formula>9000</formula>
    </cfRule>
    <cfRule type="cellIs" dxfId="5706" priority="1578" stopIfTrue="1" operator="greaterThanOrEqual">
      <formula>9000</formula>
    </cfRule>
  </conditionalFormatting>
  <conditionalFormatting sqref="AC8">
    <cfRule type="cellIs" dxfId="5705" priority="1573" stopIfTrue="1" operator="lessThanOrEqual">
      <formula>3000</formula>
    </cfRule>
    <cfRule type="cellIs" dxfId="5704" priority="1574" stopIfTrue="1" operator="between">
      <formula>3000</formula>
      <formula>9000</formula>
    </cfRule>
    <cfRule type="cellIs" dxfId="5703" priority="1575" stopIfTrue="1" operator="greaterThanOrEqual">
      <formula>9000</formula>
    </cfRule>
  </conditionalFormatting>
  <conditionalFormatting sqref="AD8">
    <cfRule type="cellIs" dxfId="5702" priority="1570" stopIfTrue="1" operator="lessThanOrEqual">
      <formula>3000</formula>
    </cfRule>
    <cfRule type="cellIs" dxfId="5701" priority="1571" stopIfTrue="1" operator="between">
      <formula>3000</formula>
      <formula>9000</formula>
    </cfRule>
    <cfRule type="cellIs" dxfId="5700" priority="1572" stopIfTrue="1" operator="greaterThanOrEqual">
      <formula>9000</formula>
    </cfRule>
  </conditionalFormatting>
  <conditionalFormatting sqref="AJ8">
    <cfRule type="cellIs" dxfId="5699" priority="1567" stopIfTrue="1" operator="lessThanOrEqual">
      <formula>3000</formula>
    </cfRule>
    <cfRule type="cellIs" dxfId="5698" priority="1568" stopIfTrue="1" operator="between">
      <formula>3000</formula>
      <formula>9000</formula>
    </cfRule>
    <cfRule type="cellIs" dxfId="5697" priority="1569" stopIfTrue="1" operator="greaterThanOrEqual">
      <formula>9000</formula>
    </cfRule>
  </conditionalFormatting>
  <conditionalFormatting sqref="V80:W80">
    <cfRule type="cellIs" dxfId="5696" priority="1270" stopIfTrue="1" operator="lessThanOrEqual">
      <formula>3000</formula>
    </cfRule>
    <cfRule type="cellIs" dxfId="5695" priority="1271" stopIfTrue="1" operator="between">
      <formula>3000</formula>
      <formula>9000</formula>
    </cfRule>
    <cfRule type="cellIs" dxfId="5694" priority="1272" stopIfTrue="1" operator="greaterThanOrEqual">
      <formula>9000</formula>
    </cfRule>
  </conditionalFormatting>
  <conditionalFormatting sqref="AF68">
    <cfRule type="cellIs" dxfId="5693" priority="1333" stopIfTrue="1" operator="lessThanOrEqual">
      <formula>3000</formula>
    </cfRule>
    <cfRule type="cellIs" dxfId="5692" priority="1334" stopIfTrue="1" operator="between">
      <formula>3000</formula>
      <formula>9000</formula>
    </cfRule>
    <cfRule type="cellIs" dxfId="5691" priority="1335" stopIfTrue="1" operator="greaterThanOrEqual">
      <formula>9000</formula>
    </cfRule>
  </conditionalFormatting>
  <conditionalFormatting sqref="AG56">
    <cfRule type="cellIs" dxfId="5690" priority="1363" stopIfTrue="1" operator="lessThanOrEqual">
      <formula>3000</formula>
    </cfRule>
    <cfRule type="cellIs" dxfId="5689" priority="1364" stopIfTrue="1" operator="between">
      <formula>3000</formula>
      <formula>9000</formula>
    </cfRule>
    <cfRule type="cellIs" dxfId="5688" priority="1365" stopIfTrue="1" operator="greaterThanOrEqual">
      <formula>9000</formula>
    </cfRule>
  </conditionalFormatting>
  <conditionalFormatting sqref="AH50">
    <cfRule type="cellIs" dxfId="5687" priority="1393" stopIfTrue="1" operator="lessThanOrEqual">
      <formula>3000</formula>
    </cfRule>
    <cfRule type="cellIs" dxfId="5686" priority="1394" stopIfTrue="1" operator="between">
      <formula>3000</formula>
      <formula>9000</formula>
    </cfRule>
    <cfRule type="cellIs" dxfId="5685" priority="1395" stopIfTrue="1" operator="greaterThanOrEqual">
      <formula>9000</formula>
    </cfRule>
  </conditionalFormatting>
  <conditionalFormatting sqref="AI38">
    <cfRule type="cellIs" dxfId="5684" priority="1423" stopIfTrue="1" operator="lessThanOrEqual">
      <formula>3000</formula>
    </cfRule>
    <cfRule type="cellIs" dxfId="5683" priority="1424" stopIfTrue="1" operator="between">
      <formula>3000</formula>
      <formula>9000</formula>
    </cfRule>
    <cfRule type="cellIs" dxfId="5682" priority="1425" stopIfTrue="1" operator="greaterThanOrEqual">
      <formula>9000</formula>
    </cfRule>
  </conditionalFormatting>
  <conditionalFormatting sqref="X26:Y26">
    <cfRule type="cellIs" dxfId="5681" priority="1486" stopIfTrue="1" operator="lessThanOrEqual">
      <formula>3000</formula>
    </cfRule>
    <cfRule type="cellIs" dxfId="5680" priority="1487" stopIfTrue="1" operator="between">
      <formula>3000</formula>
      <formula>9000</formula>
    </cfRule>
    <cfRule type="cellIs" dxfId="5679" priority="1488" stopIfTrue="1" operator="greaterThanOrEqual">
      <formula>9000</formula>
    </cfRule>
  </conditionalFormatting>
  <conditionalFormatting sqref="AC20">
    <cfRule type="cellIs" dxfId="5678" priority="1510" stopIfTrue="1" operator="lessThanOrEqual">
      <formula>3000</formula>
    </cfRule>
    <cfRule type="cellIs" dxfId="5677" priority="1511" stopIfTrue="1" operator="between">
      <formula>3000</formula>
      <formula>9000</formula>
    </cfRule>
    <cfRule type="cellIs" dxfId="5676" priority="1512" stopIfTrue="1" operator="greaterThanOrEqual">
      <formula>9000</formula>
    </cfRule>
  </conditionalFormatting>
  <conditionalFormatting sqref="AD14">
    <cfRule type="cellIs" dxfId="5675" priority="1540" stopIfTrue="1" operator="lessThanOrEqual">
      <formula>3000</formula>
    </cfRule>
    <cfRule type="cellIs" dxfId="5674" priority="1541" stopIfTrue="1" operator="between">
      <formula>3000</formula>
      <formula>9000</formula>
    </cfRule>
    <cfRule type="cellIs" dxfId="5673" priority="1542" stopIfTrue="1" operator="greaterThanOrEqual">
      <formula>9000</formula>
    </cfRule>
  </conditionalFormatting>
  <conditionalFormatting sqref="AF128">
    <cfRule type="cellIs" dxfId="5672" priority="1168" stopIfTrue="1" operator="lessThanOrEqual">
      <formula>3000</formula>
    </cfRule>
    <cfRule type="cellIs" dxfId="5671" priority="1169" stopIfTrue="1" operator="between">
      <formula>3000</formula>
      <formula>9000</formula>
    </cfRule>
    <cfRule type="cellIs" dxfId="5670" priority="1170" stopIfTrue="1" operator="greaterThanOrEqual">
      <formula>9000</formula>
    </cfRule>
  </conditionalFormatting>
  <conditionalFormatting sqref="AG128">
    <cfRule type="cellIs" dxfId="5669" priority="1165" stopIfTrue="1" operator="lessThanOrEqual">
      <formula>3000</formula>
    </cfRule>
    <cfRule type="cellIs" dxfId="5668" priority="1166" stopIfTrue="1" operator="between">
      <formula>3000</formula>
      <formula>9000</formula>
    </cfRule>
    <cfRule type="cellIs" dxfId="5667" priority="1167" stopIfTrue="1" operator="greaterThanOrEqual">
      <formula>9000</formula>
    </cfRule>
  </conditionalFormatting>
  <conditionalFormatting sqref="AH128">
    <cfRule type="cellIs" dxfId="5666" priority="1162" stopIfTrue="1" operator="lessThanOrEqual">
      <formula>3000</formula>
    </cfRule>
    <cfRule type="cellIs" dxfId="5665" priority="1163" stopIfTrue="1" operator="between">
      <formula>3000</formula>
      <formula>9000</formula>
    </cfRule>
    <cfRule type="cellIs" dxfId="5664" priority="1164" stopIfTrue="1" operator="greaterThanOrEqual">
      <formula>9000</formula>
    </cfRule>
  </conditionalFormatting>
  <conditionalFormatting sqref="AI128">
    <cfRule type="cellIs" dxfId="5663" priority="1159" stopIfTrue="1" operator="lessThanOrEqual">
      <formula>3000</formula>
    </cfRule>
    <cfRule type="cellIs" dxfId="5662" priority="1160" stopIfTrue="1" operator="between">
      <formula>3000</formula>
      <formula>9000</formula>
    </cfRule>
    <cfRule type="cellIs" dxfId="5661" priority="1161" stopIfTrue="1" operator="greaterThanOrEqual">
      <formula>9000</formula>
    </cfRule>
  </conditionalFormatting>
  <conditionalFormatting sqref="X134:Y134">
    <cfRule type="cellIs" dxfId="5660" priority="1156" stopIfTrue="1" operator="lessThanOrEqual">
      <formula>3000</formula>
    </cfRule>
    <cfRule type="cellIs" dxfId="5659" priority="1157" stopIfTrue="1" operator="between">
      <formula>3000</formula>
      <formula>9000</formula>
    </cfRule>
    <cfRule type="cellIs" dxfId="5658" priority="1158" stopIfTrue="1" operator="greaterThanOrEqual">
      <formula>9000</formula>
    </cfRule>
  </conditionalFormatting>
  <conditionalFormatting sqref="AA134">
    <cfRule type="cellIs" dxfId="5657" priority="1153" stopIfTrue="1" operator="lessThanOrEqual">
      <formula>3000</formula>
    </cfRule>
    <cfRule type="cellIs" dxfId="5656" priority="1154" stopIfTrue="1" operator="between">
      <formula>3000</formula>
      <formula>9000</formula>
    </cfRule>
    <cfRule type="cellIs" dxfId="5655" priority="1155" stopIfTrue="1" operator="greaterThanOrEqual">
      <formula>9000</formula>
    </cfRule>
  </conditionalFormatting>
  <conditionalFormatting sqref="AB134">
    <cfRule type="cellIs" dxfId="5654" priority="1150" stopIfTrue="1" operator="lessThanOrEqual">
      <formula>3000</formula>
    </cfRule>
    <cfRule type="cellIs" dxfId="5653" priority="1151" stopIfTrue="1" operator="between">
      <formula>3000</formula>
      <formula>9000</formula>
    </cfRule>
    <cfRule type="cellIs" dxfId="5652" priority="1152" stopIfTrue="1" operator="greaterThanOrEqual">
      <formula>9000</formula>
    </cfRule>
  </conditionalFormatting>
  <conditionalFormatting sqref="AC134">
    <cfRule type="cellIs" dxfId="5651" priority="1147" stopIfTrue="1" operator="lessThanOrEqual">
      <formula>3000</formula>
    </cfRule>
    <cfRule type="cellIs" dxfId="5650" priority="1148" stopIfTrue="1" operator="between">
      <formula>3000</formula>
      <formula>9000</formula>
    </cfRule>
    <cfRule type="cellIs" dxfId="5649" priority="1149" stopIfTrue="1" operator="greaterThanOrEqual">
      <formula>9000</formula>
    </cfRule>
  </conditionalFormatting>
  <conditionalFormatting sqref="AD134">
    <cfRule type="cellIs" dxfId="5648" priority="1144" stopIfTrue="1" operator="lessThanOrEqual">
      <formula>3000</formula>
    </cfRule>
    <cfRule type="cellIs" dxfId="5647" priority="1145" stopIfTrue="1" operator="between">
      <formula>3000</formula>
      <formula>9000</formula>
    </cfRule>
    <cfRule type="cellIs" dxfId="5646" priority="1146" stopIfTrue="1" operator="greaterThanOrEqual">
      <formula>9000</formula>
    </cfRule>
  </conditionalFormatting>
  <conditionalFormatting sqref="AJ134">
    <cfRule type="cellIs" dxfId="5645" priority="1141" stopIfTrue="1" operator="lessThanOrEqual">
      <formula>3000</formula>
    </cfRule>
    <cfRule type="cellIs" dxfId="5644" priority="1142" stopIfTrue="1" operator="between">
      <formula>3000</formula>
      <formula>9000</formula>
    </cfRule>
    <cfRule type="cellIs" dxfId="5643" priority="1143" stopIfTrue="1" operator="greaterThanOrEqual">
      <formula>9000</formula>
    </cfRule>
  </conditionalFormatting>
  <conditionalFormatting sqref="V134:W134">
    <cfRule type="cellIs" dxfId="5642" priority="1138" stopIfTrue="1" operator="lessThanOrEqual">
      <formula>3000</formula>
    </cfRule>
    <cfRule type="cellIs" dxfId="5641" priority="1139" stopIfTrue="1" operator="between">
      <formula>3000</formula>
      <formula>9000</formula>
    </cfRule>
    <cfRule type="cellIs" dxfId="5640" priority="1140" stopIfTrue="1" operator="greaterThanOrEqual">
      <formula>9000</formula>
    </cfRule>
  </conditionalFormatting>
  <conditionalFormatting sqref="AF134">
    <cfRule type="cellIs" dxfId="5639" priority="1135" stopIfTrue="1" operator="lessThanOrEqual">
      <formula>3000</formula>
    </cfRule>
    <cfRule type="cellIs" dxfId="5638" priority="1136" stopIfTrue="1" operator="between">
      <formula>3000</formula>
      <formula>9000</formula>
    </cfRule>
    <cfRule type="cellIs" dxfId="5637" priority="1137" stopIfTrue="1" operator="greaterThanOrEqual">
      <formula>9000</formula>
    </cfRule>
  </conditionalFormatting>
  <conditionalFormatting sqref="AG134">
    <cfRule type="cellIs" dxfId="5636" priority="1132" stopIfTrue="1" operator="lessThanOrEqual">
      <formula>3000</formula>
    </cfRule>
    <cfRule type="cellIs" dxfId="5635" priority="1133" stopIfTrue="1" operator="between">
      <formula>3000</formula>
      <formula>9000</formula>
    </cfRule>
    <cfRule type="cellIs" dxfId="5634" priority="1134" stopIfTrue="1" operator="greaterThanOrEqual">
      <formula>9000</formula>
    </cfRule>
  </conditionalFormatting>
  <conditionalFormatting sqref="AH134">
    <cfRule type="cellIs" dxfId="5633" priority="1129" stopIfTrue="1" operator="lessThanOrEqual">
      <formula>3000</formula>
    </cfRule>
    <cfRule type="cellIs" dxfId="5632" priority="1130" stopIfTrue="1" operator="between">
      <formula>3000</formula>
      <formula>9000</formula>
    </cfRule>
    <cfRule type="cellIs" dxfId="5631" priority="1131" stopIfTrue="1" operator="greaterThanOrEqual">
      <formula>9000</formula>
    </cfRule>
  </conditionalFormatting>
  <conditionalFormatting sqref="AI134">
    <cfRule type="cellIs" dxfId="5630" priority="1126" stopIfTrue="1" operator="lessThanOrEqual">
      <formula>3000</formula>
    </cfRule>
    <cfRule type="cellIs" dxfId="5629" priority="1127" stopIfTrue="1" operator="between">
      <formula>3000</formula>
      <formula>9000</formula>
    </cfRule>
    <cfRule type="cellIs" dxfId="5628" priority="1128" stopIfTrue="1" operator="greaterThanOrEqual">
      <formula>9000</formula>
    </cfRule>
  </conditionalFormatting>
  <conditionalFormatting sqref="X140:Y140">
    <cfRule type="cellIs" dxfId="5627" priority="1123" stopIfTrue="1" operator="lessThanOrEqual">
      <formula>3000</formula>
    </cfRule>
    <cfRule type="cellIs" dxfId="5626" priority="1124" stopIfTrue="1" operator="between">
      <formula>3000</formula>
      <formula>9000</formula>
    </cfRule>
    <cfRule type="cellIs" dxfId="5625" priority="1125" stopIfTrue="1" operator="greaterThanOrEqual">
      <formula>9000</formula>
    </cfRule>
  </conditionalFormatting>
  <conditionalFormatting sqref="AA140">
    <cfRule type="cellIs" dxfId="5624" priority="1120" stopIfTrue="1" operator="lessThanOrEqual">
      <formula>3000</formula>
    </cfRule>
    <cfRule type="cellIs" dxfId="5623" priority="1121" stopIfTrue="1" operator="between">
      <formula>3000</formula>
      <formula>9000</formula>
    </cfRule>
    <cfRule type="cellIs" dxfId="5622" priority="1122" stopIfTrue="1" operator="greaterThanOrEqual">
      <formula>9000</formula>
    </cfRule>
  </conditionalFormatting>
  <conditionalFormatting sqref="AB140">
    <cfRule type="cellIs" dxfId="5621" priority="1117" stopIfTrue="1" operator="lessThanOrEqual">
      <formula>3000</formula>
    </cfRule>
    <cfRule type="cellIs" dxfId="5620" priority="1118" stopIfTrue="1" operator="between">
      <formula>3000</formula>
      <formula>9000</formula>
    </cfRule>
    <cfRule type="cellIs" dxfId="5619" priority="1119" stopIfTrue="1" operator="greaterThanOrEqual">
      <formula>9000</formula>
    </cfRule>
  </conditionalFormatting>
  <conditionalFormatting sqref="AC140">
    <cfRule type="cellIs" dxfId="5618" priority="1114" stopIfTrue="1" operator="lessThanOrEqual">
      <formula>3000</formula>
    </cfRule>
    <cfRule type="cellIs" dxfId="5617" priority="1115" stopIfTrue="1" operator="between">
      <formula>3000</formula>
      <formula>9000</formula>
    </cfRule>
    <cfRule type="cellIs" dxfId="5616" priority="1116" stopIfTrue="1" operator="greaterThanOrEqual">
      <formula>9000</formula>
    </cfRule>
  </conditionalFormatting>
  <conditionalFormatting sqref="AD140">
    <cfRule type="cellIs" dxfId="5615" priority="1111" stopIfTrue="1" operator="lessThanOrEqual">
      <formula>3000</formula>
    </cfRule>
    <cfRule type="cellIs" dxfId="5614" priority="1112" stopIfTrue="1" operator="between">
      <formula>3000</formula>
      <formula>9000</formula>
    </cfRule>
    <cfRule type="cellIs" dxfId="5613" priority="1113" stopIfTrue="1" operator="greaterThanOrEqual">
      <formula>9000</formula>
    </cfRule>
  </conditionalFormatting>
  <conditionalFormatting sqref="AJ140">
    <cfRule type="cellIs" dxfId="5612" priority="1108" stopIfTrue="1" operator="lessThanOrEqual">
      <formula>3000</formula>
    </cfRule>
    <cfRule type="cellIs" dxfId="5611" priority="1109" stopIfTrue="1" operator="between">
      <formula>3000</formula>
      <formula>9000</formula>
    </cfRule>
    <cfRule type="cellIs" dxfId="5610" priority="1110" stopIfTrue="1" operator="greaterThanOrEqual">
      <formula>9000</formula>
    </cfRule>
  </conditionalFormatting>
  <conditionalFormatting sqref="V140:W140">
    <cfRule type="cellIs" dxfId="5609" priority="1105" stopIfTrue="1" operator="lessThanOrEqual">
      <formula>3000</formula>
    </cfRule>
    <cfRule type="cellIs" dxfId="5608" priority="1106" stopIfTrue="1" operator="between">
      <formula>3000</formula>
      <formula>9000</formula>
    </cfRule>
    <cfRule type="cellIs" dxfId="5607" priority="1107" stopIfTrue="1" operator="greaterThanOrEqual">
      <formula>9000</formula>
    </cfRule>
  </conditionalFormatting>
  <conditionalFormatting sqref="AF140">
    <cfRule type="cellIs" dxfId="5606" priority="1102" stopIfTrue="1" operator="lessThanOrEqual">
      <formula>3000</formula>
    </cfRule>
    <cfRule type="cellIs" dxfId="5605" priority="1103" stopIfTrue="1" operator="between">
      <formula>3000</formula>
      <formula>9000</formula>
    </cfRule>
    <cfRule type="cellIs" dxfId="5604" priority="1104" stopIfTrue="1" operator="greaterThanOrEqual">
      <formula>9000</formula>
    </cfRule>
  </conditionalFormatting>
  <conditionalFormatting sqref="AG140">
    <cfRule type="cellIs" dxfId="5603" priority="1099" stopIfTrue="1" operator="lessThanOrEqual">
      <formula>3000</formula>
    </cfRule>
    <cfRule type="cellIs" dxfId="5602" priority="1100" stopIfTrue="1" operator="between">
      <formula>3000</formula>
      <formula>9000</formula>
    </cfRule>
    <cfRule type="cellIs" dxfId="5601" priority="1101" stopIfTrue="1" operator="greaterThanOrEqual">
      <formula>9000</formula>
    </cfRule>
  </conditionalFormatting>
  <conditionalFormatting sqref="AH140">
    <cfRule type="cellIs" dxfId="5600" priority="1096" stopIfTrue="1" operator="lessThanOrEqual">
      <formula>3000</formula>
    </cfRule>
    <cfRule type="cellIs" dxfId="5599" priority="1097" stopIfTrue="1" operator="between">
      <formula>3000</formula>
      <formula>9000</formula>
    </cfRule>
    <cfRule type="cellIs" dxfId="5598" priority="1098" stopIfTrue="1" operator="greaterThanOrEqual">
      <formula>9000</formula>
    </cfRule>
  </conditionalFormatting>
  <conditionalFormatting sqref="AI140">
    <cfRule type="cellIs" dxfId="5597" priority="1093" stopIfTrue="1" operator="lessThanOrEqual">
      <formula>3000</formula>
    </cfRule>
    <cfRule type="cellIs" dxfId="5596" priority="1094" stopIfTrue="1" operator="between">
      <formula>3000</formula>
      <formula>9000</formula>
    </cfRule>
    <cfRule type="cellIs" dxfId="5595" priority="1095" stopIfTrue="1" operator="greaterThanOrEqual">
      <formula>9000</formula>
    </cfRule>
  </conditionalFormatting>
  <conditionalFormatting sqref="X152:Y152">
    <cfRule type="cellIs" dxfId="5594" priority="1090" stopIfTrue="1" operator="lessThanOrEqual">
      <formula>3000</formula>
    </cfRule>
    <cfRule type="cellIs" dxfId="5593" priority="1091" stopIfTrue="1" operator="between">
      <formula>3000</formula>
      <formula>9000</formula>
    </cfRule>
    <cfRule type="cellIs" dxfId="5592" priority="1092" stopIfTrue="1" operator="greaterThanOrEqual">
      <formula>9000</formula>
    </cfRule>
  </conditionalFormatting>
  <conditionalFormatting sqref="AA152">
    <cfRule type="cellIs" dxfId="5591" priority="1087" stopIfTrue="1" operator="lessThanOrEqual">
      <formula>3000</formula>
    </cfRule>
    <cfRule type="cellIs" dxfId="5590" priority="1088" stopIfTrue="1" operator="between">
      <formula>3000</formula>
      <formula>9000</formula>
    </cfRule>
    <cfRule type="cellIs" dxfId="5589" priority="1089" stopIfTrue="1" operator="greaterThanOrEqual">
      <formula>9000</formula>
    </cfRule>
  </conditionalFormatting>
  <conditionalFormatting sqref="AB152">
    <cfRule type="cellIs" dxfId="5588" priority="1084" stopIfTrue="1" operator="lessThanOrEqual">
      <formula>3000</formula>
    </cfRule>
    <cfRule type="cellIs" dxfId="5587" priority="1085" stopIfTrue="1" operator="between">
      <formula>3000</formula>
      <formula>9000</formula>
    </cfRule>
    <cfRule type="cellIs" dxfId="5586" priority="1086" stopIfTrue="1" operator="greaterThanOrEqual">
      <formula>9000</formula>
    </cfRule>
  </conditionalFormatting>
  <conditionalFormatting sqref="AC152">
    <cfRule type="cellIs" dxfId="5585" priority="1081" stopIfTrue="1" operator="lessThanOrEqual">
      <formula>3000</formula>
    </cfRule>
    <cfRule type="cellIs" dxfId="5584" priority="1082" stopIfTrue="1" operator="between">
      <formula>3000</formula>
      <formula>9000</formula>
    </cfRule>
    <cfRule type="cellIs" dxfId="5583" priority="1083" stopIfTrue="1" operator="greaterThanOrEqual">
      <formula>9000</formula>
    </cfRule>
  </conditionalFormatting>
  <conditionalFormatting sqref="AD152">
    <cfRule type="cellIs" dxfId="5582" priority="1078" stopIfTrue="1" operator="lessThanOrEqual">
      <formula>3000</formula>
    </cfRule>
    <cfRule type="cellIs" dxfId="5581" priority="1079" stopIfTrue="1" operator="between">
      <formula>3000</formula>
      <formula>9000</formula>
    </cfRule>
    <cfRule type="cellIs" dxfId="5580" priority="1080" stopIfTrue="1" operator="greaterThanOrEqual">
      <formula>9000</formula>
    </cfRule>
  </conditionalFormatting>
  <conditionalFormatting sqref="AJ152">
    <cfRule type="cellIs" dxfId="5579" priority="1075" stopIfTrue="1" operator="lessThanOrEqual">
      <formula>3000</formula>
    </cfRule>
    <cfRule type="cellIs" dxfId="5578" priority="1076" stopIfTrue="1" operator="between">
      <formula>3000</formula>
      <formula>9000</formula>
    </cfRule>
    <cfRule type="cellIs" dxfId="5577" priority="1077" stopIfTrue="1" operator="greaterThanOrEqual">
      <formula>9000</formula>
    </cfRule>
  </conditionalFormatting>
  <conditionalFormatting sqref="V152:W152">
    <cfRule type="cellIs" dxfId="5576" priority="1072" stopIfTrue="1" operator="lessThanOrEqual">
      <formula>3000</formula>
    </cfRule>
    <cfRule type="cellIs" dxfId="5575" priority="1073" stopIfTrue="1" operator="between">
      <formula>3000</formula>
      <formula>9000</formula>
    </cfRule>
    <cfRule type="cellIs" dxfId="5574" priority="1074" stopIfTrue="1" operator="greaterThanOrEqual">
      <formula>9000</formula>
    </cfRule>
  </conditionalFormatting>
  <conditionalFormatting sqref="AF152">
    <cfRule type="cellIs" dxfId="5573" priority="1069" stopIfTrue="1" operator="lessThanOrEqual">
      <formula>3000</formula>
    </cfRule>
    <cfRule type="cellIs" dxfId="5572" priority="1070" stopIfTrue="1" operator="between">
      <formula>3000</formula>
      <formula>9000</formula>
    </cfRule>
    <cfRule type="cellIs" dxfId="5571" priority="1071" stopIfTrue="1" operator="greaterThanOrEqual">
      <formula>9000</formula>
    </cfRule>
  </conditionalFormatting>
  <conditionalFormatting sqref="AG152">
    <cfRule type="cellIs" dxfId="5570" priority="1066" stopIfTrue="1" operator="lessThanOrEqual">
      <formula>3000</formula>
    </cfRule>
    <cfRule type="cellIs" dxfId="5569" priority="1067" stopIfTrue="1" operator="between">
      <formula>3000</formula>
      <formula>9000</formula>
    </cfRule>
    <cfRule type="cellIs" dxfId="5568" priority="1068" stopIfTrue="1" operator="greaterThanOrEqual">
      <formula>9000</formula>
    </cfRule>
  </conditionalFormatting>
  <conditionalFormatting sqref="AH152">
    <cfRule type="cellIs" dxfId="5567" priority="1063" stopIfTrue="1" operator="lessThanOrEqual">
      <formula>3000</formula>
    </cfRule>
    <cfRule type="cellIs" dxfId="5566" priority="1064" stopIfTrue="1" operator="between">
      <formula>3000</formula>
      <formula>9000</formula>
    </cfRule>
    <cfRule type="cellIs" dxfId="5565" priority="1065" stopIfTrue="1" operator="greaterThanOrEqual">
      <formula>9000</formula>
    </cfRule>
  </conditionalFormatting>
  <conditionalFormatting sqref="AI152">
    <cfRule type="cellIs" dxfId="5564" priority="1060" stopIfTrue="1" operator="lessThanOrEqual">
      <formula>3000</formula>
    </cfRule>
    <cfRule type="cellIs" dxfId="5563" priority="1061" stopIfTrue="1" operator="between">
      <formula>3000</formula>
      <formula>9000</formula>
    </cfRule>
    <cfRule type="cellIs" dxfId="5562" priority="1062" stopIfTrue="1" operator="greaterThanOrEqual">
      <formula>9000</formula>
    </cfRule>
  </conditionalFormatting>
  <conditionalFormatting sqref="X164:Y164">
    <cfRule type="cellIs" dxfId="5561" priority="1057" stopIfTrue="1" operator="lessThanOrEqual">
      <formula>3000</formula>
    </cfRule>
    <cfRule type="cellIs" dxfId="5560" priority="1058" stopIfTrue="1" operator="between">
      <formula>3000</formula>
      <formula>9000</formula>
    </cfRule>
    <cfRule type="cellIs" dxfId="5559" priority="1059" stopIfTrue="1" operator="greaterThanOrEqual">
      <formula>9000</formula>
    </cfRule>
  </conditionalFormatting>
  <conditionalFormatting sqref="AA164">
    <cfRule type="cellIs" dxfId="5558" priority="1054" stopIfTrue="1" operator="lessThanOrEqual">
      <formula>3000</formula>
    </cfRule>
    <cfRule type="cellIs" dxfId="5557" priority="1055" stopIfTrue="1" operator="between">
      <formula>3000</formula>
      <formula>9000</formula>
    </cfRule>
    <cfRule type="cellIs" dxfId="5556" priority="1056" stopIfTrue="1" operator="greaterThanOrEqual">
      <formula>9000</formula>
    </cfRule>
  </conditionalFormatting>
  <conditionalFormatting sqref="AB164">
    <cfRule type="cellIs" dxfId="5555" priority="1051" stopIfTrue="1" operator="lessThanOrEqual">
      <formula>3000</formula>
    </cfRule>
    <cfRule type="cellIs" dxfId="5554" priority="1052" stopIfTrue="1" operator="between">
      <formula>3000</formula>
      <formula>9000</formula>
    </cfRule>
    <cfRule type="cellIs" dxfId="5553" priority="1053" stopIfTrue="1" operator="greaterThanOrEqual">
      <formula>9000</formula>
    </cfRule>
  </conditionalFormatting>
  <conditionalFormatting sqref="AC164">
    <cfRule type="cellIs" dxfId="5552" priority="1048" stopIfTrue="1" operator="lessThanOrEqual">
      <formula>3000</formula>
    </cfRule>
    <cfRule type="cellIs" dxfId="5551" priority="1049" stopIfTrue="1" operator="between">
      <formula>3000</formula>
      <formula>9000</formula>
    </cfRule>
    <cfRule type="cellIs" dxfId="5550" priority="1050" stopIfTrue="1" operator="greaterThanOrEqual">
      <formula>9000</formula>
    </cfRule>
  </conditionalFormatting>
  <conditionalFormatting sqref="AD164">
    <cfRule type="cellIs" dxfId="5549" priority="1045" stopIfTrue="1" operator="lessThanOrEqual">
      <formula>3000</formula>
    </cfRule>
    <cfRule type="cellIs" dxfId="5548" priority="1046" stopIfTrue="1" operator="between">
      <formula>3000</formula>
      <formula>9000</formula>
    </cfRule>
    <cfRule type="cellIs" dxfId="5547" priority="1047" stopIfTrue="1" operator="greaterThanOrEqual">
      <formula>9000</formula>
    </cfRule>
  </conditionalFormatting>
  <conditionalFormatting sqref="AJ164">
    <cfRule type="cellIs" dxfId="5546" priority="1042" stopIfTrue="1" operator="lessThanOrEqual">
      <formula>3000</formula>
    </cfRule>
    <cfRule type="cellIs" dxfId="5545" priority="1043" stopIfTrue="1" operator="between">
      <formula>3000</formula>
      <formula>9000</formula>
    </cfRule>
    <cfRule type="cellIs" dxfId="5544" priority="1044" stopIfTrue="1" operator="greaterThanOrEqual">
      <formula>9000</formula>
    </cfRule>
  </conditionalFormatting>
  <conditionalFormatting sqref="V164:W164">
    <cfRule type="cellIs" dxfId="5543" priority="1039" stopIfTrue="1" operator="lessThanOrEqual">
      <formula>3000</formula>
    </cfRule>
    <cfRule type="cellIs" dxfId="5542" priority="1040" stopIfTrue="1" operator="between">
      <formula>3000</formula>
      <formula>9000</formula>
    </cfRule>
    <cfRule type="cellIs" dxfId="5541" priority="1041" stopIfTrue="1" operator="greaterThanOrEqual">
      <formula>9000</formula>
    </cfRule>
  </conditionalFormatting>
  <conditionalFormatting sqref="AF164">
    <cfRule type="cellIs" dxfId="5540" priority="1036" stopIfTrue="1" operator="lessThanOrEqual">
      <formula>3000</formula>
    </cfRule>
    <cfRule type="cellIs" dxfId="5539" priority="1037" stopIfTrue="1" operator="between">
      <formula>3000</formula>
      <formula>9000</formula>
    </cfRule>
    <cfRule type="cellIs" dxfId="5538" priority="1038" stopIfTrue="1" operator="greaterThanOrEqual">
      <formula>9000</formula>
    </cfRule>
  </conditionalFormatting>
  <conditionalFormatting sqref="AG164">
    <cfRule type="cellIs" dxfId="5537" priority="1033" stopIfTrue="1" operator="lessThanOrEqual">
      <formula>3000</formula>
    </cfRule>
    <cfRule type="cellIs" dxfId="5536" priority="1034" stopIfTrue="1" operator="between">
      <formula>3000</formula>
      <formula>9000</formula>
    </cfRule>
    <cfRule type="cellIs" dxfId="5535" priority="1035" stopIfTrue="1" operator="greaterThanOrEqual">
      <formula>9000</formula>
    </cfRule>
  </conditionalFormatting>
  <conditionalFormatting sqref="AH164">
    <cfRule type="cellIs" dxfId="5534" priority="1030" stopIfTrue="1" operator="lessThanOrEqual">
      <formula>3000</formula>
    </cfRule>
    <cfRule type="cellIs" dxfId="5533" priority="1031" stopIfTrue="1" operator="between">
      <formula>3000</formula>
      <formula>9000</formula>
    </cfRule>
    <cfRule type="cellIs" dxfId="5532" priority="1032" stopIfTrue="1" operator="greaterThanOrEqual">
      <formula>9000</formula>
    </cfRule>
  </conditionalFormatting>
  <conditionalFormatting sqref="AI164">
    <cfRule type="cellIs" dxfId="5531" priority="1027" stopIfTrue="1" operator="lessThanOrEqual">
      <formula>3000</formula>
    </cfRule>
    <cfRule type="cellIs" dxfId="5530" priority="1028" stopIfTrue="1" operator="between">
      <formula>3000</formula>
      <formula>9000</formula>
    </cfRule>
    <cfRule type="cellIs" dxfId="5529" priority="1029" stopIfTrue="1" operator="greaterThanOrEqual">
      <formula>9000</formula>
    </cfRule>
  </conditionalFormatting>
  <conditionalFormatting sqref="X170:Y170">
    <cfRule type="cellIs" dxfId="5528" priority="1024" stopIfTrue="1" operator="lessThanOrEqual">
      <formula>3000</formula>
    </cfRule>
    <cfRule type="cellIs" dxfId="5527" priority="1025" stopIfTrue="1" operator="between">
      <formula>3000</formula>
      <formula>9000</formula>
    </cfRule>
    <cfRule type="cellIs" dxfId="5526" priority="1026" stopIfTrue="1" operator="greaterThanOrEqual">
      <formula>9000</formula>
    </cfRule>
  </conditionalFormatting>
  <conditionalFormatting sqref="AA170">
    <cfRule type="cellIs" dxfId="5525" priority="1021" stopIfTrue="1" operator="lessThanOrEqual">
      <formula>3000</formula>
    </cfRule>
    <cfRule type="cellIs" dxfId="5524" priority="1022" stopIfTrue="1" operator="between">
      <formula>3000</formula>
      <formula>9000</formula>
    </cfRule>
    <cfRule type="cellIs" dxfId="5523" priority="1023" stopIfTrue="1" operator="greaterThanOrEqual">
      <formula>9000</formula>
    </cfRule>
  </conditionalFormatting>
  <conditionalFormatting sqref="AB170">
    <cfRule type="cellIs" dxfId="5522" priority="1018" stopIfTrue="1" operator="lessThanOrEqual">
      <formula>3000</formula>
    </cfRule>
    <cfRule type="cellIs" dxfId="5521" priority="1019" stopIfTrue="1" operator="between">
      <formula>3000</formula>
      <formula>9000</formula>
    </cfRule>
    <cfRule type="cellIs" dxfId="5520" priority="1020" stopIfTrue="1" operator="greaterThanOrEqual">
      <formula>9000</formula>
    </cfRule>
  </conditionalFormatting>
  <conditionalFormatting sqref="AC170">
    <cfRule type="cellIs" dxfId="5519" priority="1015" stopIfTrue="1" operator="lessThanOrEqual">
      <formula>3000</formula>
    </cfRule>
    <cfRule type="cellIs" dxfId="5518" priority="1016" stopIfTrue="1" operator="between">
      <formula>3000</formula>
      <formula>9000</formula>
    </cfRule>
    <cfRule type="cellIs" dxfId="5517" priority="1017" stopIfTrue="1" operator="greaterThanOrEqual">
      <formula>9000</formula>
    </cfRule>
  </conditionalFormatting>
  <conditionalFormatting sqref="AD170">
    <cfRule type="cellIs" dxfId="5516" priority="1012" stopIfTrue="1" operator="lessThanOrEqual">
      <formula>3000</formula>
    </cfRule>
    <cfRule type="cellIs" dxfId="5515" priority="1013" stopIfTrue="1" operator="between">
      <formula>3000</formula>
      <formula>9000</formula>
    </cfRule>
    <cfRule type="cellIs" dxfId="5514" priority="1014" stopIfTrue="1" operator="greaterThanOrEqual">
      <formula>9000</formula>
    </cfRule>
  </conditionalFormatting>
  <conditionalFormatting sqref="AJ170">
    <cfRule type="cellIs" dxfId="5513" priority="1009" stopIfTrue="1" operator="lessThanOrEqual">
      <formula>3000</formula>
    </cfRule>
    <cfRule type="cellIs" dxfId="5512" priority="1010" stopIfTrue="1" operator="between">
      <formula>3000</formula>
      <formula>9000</formula>
    </cfRule>
    <cfRule type="cellIs" dxfId="5511" priority="1011" stopIfTrue="1" operator="greaterThanOrEqual">
      <formula>9000</formula>
    </cfRule>
  </conditionalFormatting>
  <conditionalFormatting sqref="V170:W170">
    <cfRule type="cellIs" dxfId="5510" priority="1006" stopIfTrue="1" operator="lessThanOrEqual">
      <formula>3000</formula>
    </cfRule>
    <cfRule type="cellIs" dxfId="5509" priority="1007" stopIfTrue="1" operator="between">
      <formula>3000</formula>
      <formula>9000</formula>
    </cfRule>
    <cfRule type="cellIs" dxfId="5508" priority="1008" stopIfTrue="1" operator="greaterThanOrEqual">
      <formula>9000</formula>
    </cfRule>
  </conditionalFormatting>
  <conditionalFormatting sqref="AF170">
    <cfRule type="cellIs" dxfId="5507" priority="1003" stopIfTrue="1" operator="lessThanOrEqual">
      <formula>3000</formula>
    </cfRule>
    <cfRule type="cellIs" dxfId="5506" priority="1004" stopIfTrue="1" operator="between">
      <formula>3000</formula>
      <formula>9000</formula>
    </cfRule>
    <cfRule type="cellIs" dxfId="5505" priority="1005" stopIfTrue="1" operator="greaterThanOrEqual">
      <formula>9000</formula>
    </cfRule>
  </conditionalFormatting>
  <conditionalFormatting sqref="AG170">
    <cfRule type="cellIs" dxfId="5504" priority="1000" stopIfTrue="1" operator="lessThanOrEqual">
      <formula>3000</formula>
    </cfRule>
    <cfRule type="cellIs" dxfId="5503" priority="1001" stopIfTrue="1" operator="between">
      <formula>3000</formula>
      <formula>9000</formula>
    </cfRule>
    <cfRule type="cellIs" dxfId="5502" priority="1002" stopIfTrue="1" operator="greaterThanOrEqual">
      <formula>9000</formula>
    </cfRule>
  </conditionalFormatting>
  <conditionalFormatting sqref="AH170">
    <cfRule type="cellIs" dxfId="5501" priority="997" stopIfTrue="1" operator="lessThanOrEqual">
      <formula>3000</formula>
    </cfRule>
    <cfRule type="cellIs" dxfId="5500" priority="998" stopIfTrue="1" operator="between">
      <formula>3000</formula>
      <formula>9000</formula>
    </cfRule>
    <cfRule type="cellIs" dxfId="5499" priority="999" stopIfTrue="1" operator="greaterThanOrEqual">
      <formula>9000</formula>
    </cfRule>
  </conditionalFormatting>
  <conditionalFormatting sqref="AI170">
    <cfRule type="cellIs" dxfId="5498" priority="994" stopIfTrue="1" operator="lessThanOrEqual">
      <formula>3000</formula>
    </cfRule>
    <cfRule type="cellIs" dxfId="5497" priority="995" stopIfTrue="1" operator="between">
      <formula>3000</formula>
      <formula>9000</formula>
    </cfRule>
    <cfRule type="cellIs" dxfId="5496" priority="996" stopIfTrue="1" operator="greaterThanOrEqual">
      <formula>9000</formula>
    </cfRule>
  </conditionalFormatting>
  <conditionalFormatting sqref="X176:Y176">
    <cfRule type="cellIs" dxfId="5495" priority="991" stopIfTrue="1" operator="lessThanOrEqual">
      <formula>3000</formula>
    </cfRule>
    <cfRule type="cellIs" dxfId="5494" priority="992" stopIfTrue="1" operator="between">
      <formula>3000</formula>
      <formula>9000</formula>
    </cfRule>
    <cfRule type="cellIs" dxfId="5493" priority="993" stopIfTrue="1" operator="greaterThanOrEqual">
      <formula>9000</formula>
    </cfRule>
  </conditionalFormatting>
  <conditionalFormatting sqref="AA176">
    <cfRule type="cellIs" dxfId="5492" priority="988" stopIfTrue="1" operator="lessThanOrEqual">
      <formula>3000</formula>
    </cfRule>
    <cfRule type="cellIs" dxfId="5491" priority="989" stopIfTrue="1" operator="between">
      <formula>3000</formula>
      <formula>9000</formula>
    </cfRule>
    <cfRule type="cellIs" dxfId="5490" priority="990" stopIfTrue="1" operator="greaterThanOrEqual">
      <formula>9000</formula>
    </cfRule>
  </conditionalFormatting>
  <conditionalFormatting sqref="AB176">
    <cfRule type="cellIs" dxfId="5489" priority="985" stopIfTrue="1" operator="lessThanOrEqual">
      <formula>3000</formula>
    </cfRule>
    <cfRule type="cellIs" dxfId="5488" priority="986" stopIfTrue="1" operator="between">
      <formula>3000</formula>
      <formula>9000</formula>
    </cfRule>
    <cfRule type="cellIs" dxfId="5487" priority="987" stopIfTrue="1" operator="greaterThanOrEqual">
      <formula>9000</formula>
    </cfRule>
  </conditionalFormatting>
  <conditionalFormatting sqref="AC176">
    <cfRule type="cellIs" dxfId="5486" priority="982" stopIfTrue="1" operator="lessThanOrEqual">
      <formula>3000</formula>
    </cfRule>
    <cfRule type="cellIs" dxfId="5485" priority="983" stopIfTrue="1" operator="between">
      <formula>3000</formula>
      <formula>9000</formula>
    </cfRule>
    <cfRule type="cellIs" dxfId="5484" priority="984" stopIfTrue="1" operator="greaterThanOrEqual">
      <formula>9000</formula>
    </cfRule>
  </conditionalFormatting>
  <conditionalFormatting sqref="AD176">
    <cfRule type="cellIs" dxfId="5483" priority="979" stopIfTrue="1" operator="lessThanOrEqual">
      <formula>3000</formula>
    </cfRule>
    <cfRule type="cellIs" dxfId="5482" priority="980" stopIfTrue="1" operator="between">
      <formula>3000</formula>
      <formula>9000</formula>
    </cfRule>
    <cfRule type="cellIs" dxfId="5481" priority="981" stopIfTrue="1" operator="greaterThanOrEqual">
      <formula>9000</formula>
    </cfRule>
  </conditionalFormatting>
  <conditionalFormatting sqref="AJ176">
    <cfRule type="cellIs" dxfId="5480" priority="976" stopIfTrue="1" operator="lessThanOrEqual">
      <formula>3000</formula>
    </cfRule>
    <cfRule type="cellIs" dxfId="5479" priority="977" stopIfTrue="1" operator="between">
      <formula>3000</formula>
      <formula>9000</formula>
    </cfRule>
    <cfRule type="cellIs" dxfId="5478" priority="978" stopIfTrue="1" operator="greaterThanOrEqual">
      <formula>9000</formula>
    </cfRule>
  </conditionalFormatting>
  <conditionalFormatting sqref="V176:W176">
    <cfRule type="cellIs" dxfId="5477" priority="973" stopIfTrue="1" operator="lessThanOrEqual">
      <formula>3000</formula>
    </cfRule>
    <cfRule type="cellIs" dxfId="5476" priority="974" stopIfTrue="1" operator="between">
      <formula>3000</formula>
      <formula>9000</formula>
    </cfRule>
    <cfRule type="cellIs" dxfId="5475" priority="975" stopIfTrue="1" operator="greaterThanOrEqual">
      <formula>9000</formula>
    </cfRule>
  </conditionalFormatting>
  <conditionalFormatting sqref="AF176">
    <cfRule type="cellIs" dxfId="5474" priority="970" stopIfTrue="1" operator="lessThanOrEqual">
      <formula>3000</formula>
    </cfRule>
    <cfRule type="cellIs" dxfId="5473" priority="971" stopIfTrue="1" operator="between">
      <formula>3000</formula>
      <formula>9000</formula>
    </cfRule>
    <cfRule type="cellIs" dxfId="5472" priority="972" stopIfTrue="1" operator="greaterThanOrEqual">
      <formula>9000</formula>
    </cfRule>
  </conditionalFormatting>
  <conditionalFormatting sqref="AG176">
    <cfRule type="cellIs" dxfId="5471" priority="967" stopIfTrue="1" operator="lessThanOrEqual">
      <formula>3000</formula>
    </cfRule>
    <cfRule type="cellIs" dxfId="5470" priority="968" stopIfTrue="1" operator="between">
      <formula>3000</formula>
      <formula>9000</formula>
    </cfRule>
    <cfRule type="cellIs" dxfId="5469" priority="969" stopIfTrue="1" operator="greaterThanOrEqual">
      <formula>9000</formula>
    </cfRule>
  </conditionalFormatting>
  <conditionalFormatting sqref="AH176">
    <cfRule type="cellIs" dxfId="5468" priority="964" stopIfTrue="1" operator="lessThanOrEqual">
      <formula>3000</formula>
    </cfRule>
    <cfRule type="cellIs" dxfId="5467" priority="965" stopIfTrue="1" operator="between">
      <formula>3000</formula>
      <formula>9000</formula>
    </cfRule>
    <cfRule type="cellIs" dxfId="5466" priority="966" stopIfTrue="1" operator="greaterThanOrEqual">
      <formula>9000</formula>
    </cfRule>
  </conditionalFormatting>
  <conditionalFormatting sqref="AI176">
    <cfRule type="cellIs" dxfId="5465" priority="961" stopIfTrue="1" operator="lessThanOrEqual">
      <formula>3000</formula>
    </cfRule>
    <cfRule type="cellIs" dxfId="5464" priority="962" stopIfTrue="1" operator="between">
      <formula>3000</formula>
      <formula>9000</formula>
    </cfRule>
    <cfRule type="cellIs" dxfId="5463" priority="963" stopIfTrue="1" operator="greaterThanOrEqual">
      <formula>9000</formula>
    </cfRule>
  </conditionalFormatting>
  <conditionalFormatting sqref="V128:W128">
    <cfRule type="cellIs" dxfId="5462" priority="1171" stopIfTrue="1" operator="lessThanOrEqual">
      <formula>3000</formula>
    </cfRule>
    <cfRule type="cellIs" dxfId="5461" priority="1172" stopIfTrue="1" operator="between">
      <formula>3000</formula>
      <formula>9000</formula>
    </cfRule>
    <cfRule type="cellIs" dxfId="5460" priority="1173" stopIfTrue="1" operator="greaterThanOrEqual">
      <formula>9000</formula>
    </cfRule>
  </conditionalFormatting>
  <conditionalFormatting sqref="AH122">
    <cfRule type="cellIs" dxfId="5459" priority="1195" stopIfTrue="1" operator="lessThanOrEqual">
      <formula>3000</formula>
    </cfRule>
    <cfRule type="cellIs" dxfId="5458" priority="1196" stopIfTrue="1" operator="between">
      <formula>3000</formula>
      <formula>9000</formula>
    </cfRule>
    <cfRule type="cellIs" dxfId="5457" priority="1197" stopIfTrue="1" operator="greaterThanOrEqual">
      <formula>9000</formula>
    </cfRule>
  </conditionalFormatting>
  <conditionalFormatting sqref="AI122">
    <cfRule type="cellIs" dxfId="5456" priority="1192" stopIfTrue="1" operator="lessThanOrEqual">
      <formula>3000</formula>
    </cfRule>
    <cfRule type="cellIs" dxfId="5455" priority="1193" stopIfTrue="1" operator="between">
      <formula>3000</formula>
      <formula>9000</formula>
    </cfRule>
    <cfRule type="cellIs" dxfId="5454" priority="1194" stopIfTrue="1" operator="greaterThanOrEqual">
      <formula>9000</formula>
    </cfRule>
  </conditionalFormatting>
  <conditionalFormatting sqref="X128:Y128">
    <cfRule type="cellIs" dxfId="5453" priority="1189" stopIfTrue="1" operator="lessThanOrEqual">
      <formula>3000</formula>
    </cfRule>
    <cfRule type="cellIs" dxfId="5452" priority="1190" stopIfTrue="1" operator="between">
      <formula>3000</formula>
      <formula>9000</formula>
    </cfRule>
    <cfRule type="cellIs" dxfId="5451" priority="1191" stopIfTrue="1" operator="greaterThanOrEqual">
      <formula>9000</formula>
    </cfRule>
  </conditionalFormatting>
  <conditionalFormatting sqref="AA122">
    <cfRule type="cellIs" dxfId="5450" priority="1219" stopIfTrue="1" operator="lessThanOrEqual">
      <formula>3000</formula>
    </cfRule>
    <cfRule type="cellIs" dxfId="5449" priority="1220" stopIfTrue="1" operator="between">
      <formula>3000</formula>
      <formula>9000</formula>
    </cfRule>
    <cfRule type="cellIs" dxfId="5448" priority="1221" stopIfTrue="1" operator="greaterThanOrEqual">
      <formula>9000</formula>
    </cfRule>
  </conditionalFormatting>
  <conditionalFormatting sqref="AB122">
    <cfRule type="cellIs" dxfId="5447" priority="1216" stopIfTrue="1" operator="lessThanOrEqual">
      <formula>3000</formula>
    </cfRule>
    <cfRule type="cellIs" dxfId="5446" priority="1217" stopIfTrue="1" operator="between">
      <formula>3000</formula>
      <formula>9000</formula>
    </cfRule>
    <cfRule type="cellIs" dxfId="5445" priority="1218" stopIfTrue="1" operator="greaterThanOrEqual">
      <formula>9000</formula>
    </cfRule>
  </conditionalFormatting>
  <conditionalFormatting sqref="AC122">
    <cfRule type="cellIs" dxfId="5444" priority="1213" stopIfTrue="1" operator="lessThanOrEqual">
      <formula>3000</formula>
    </cfRule>
    <cfRule type="cellIs" dxfId="5443" priority="1214" stopIfTrue="1" operator="between">
      <formula>3000</formula>
      <formula>9000</formula>
    </cfRule>
    <cfRule type="cellIs" dxfId="5442" priority="1215" stopIfTrue="1" operator="greaterThanOrEqual">
      <formula>9000</formula>
    </cfRule>
  </conditionalFormatting>
  <conditionalFormatting sqref="AD122">
    <cfRule type="cellIs" dxfId="5441" priority="1210" stopIfTrue="1" operator="lessThanOrEqual">
      <formula>3000</formula>
    </cfRule>
    <cfRule type="cellIs" dxfId="5440" priority="1211" stopIfTrue="1" operator="between">
      <formula>3000</formula>
      <formula>9000</formula>
    </cfRule>
    <cfRule type="cellIs" dxfId="5439" priority="1212" stopIfTrue="1" operator="greaterThanOrEqual">
      <formula>9000</formula>
    </cfRule>
  </conditionalFormatting>
  <conditionalFormatting sqref="AJ116">
    <cfRule type="cellIs" dxfId="5438" priority="1240" stopIfTrue="1" operator="lessThanOrEqual">
      <formula>3000</formula>
    </cfRule>
    <cfRule type="cellIs" dxfId="5437" priority="1241" stopIfTrue="1" operator="between">
      <formula>3000</formula>
      <formula>9000</formula>
    </cfRule>
    <cfRule type="cellIs" dxfId="5436" priority="1242" stopIfTrue="1" operator="greaterThanOrEqual">
      <formula>9000</formula>
    </cfRule>
  </conditionalFormatting>
  <conditionalFormatting sqref="V116:W116">
    <cfRule type="cellIs" dxfId="5435" priority="1237" stopIfTrue="1" operator="lessThanOrEqual">
      <formula>3000</formula>
    </cfRule>
    <cfRule type="cellIs" dxfId="5434" priority="1238" stopIfTrue="1" operator="between">
      <formula>3000</formula>
      <formula>9000</formula>
    </cfRule>
    <cfRule type="cellIs" dxfId="5433" priority="1239" stopIfTrue="1" operator="greaterThanOrEqual">
      <formula>9000</formula>
    </cfRule>
  </conditionalFormatting>
  <conditionalFormatting sqref="AF116">
    <cfRule type="cellIs" dxfId="5432" priority="1234" stopIfTrue="1" operator="lessThanOrEqual">
      <formula>3000</formula>
    </cfRule>
    <cfRule type="cellIs" dxfId="5431" priority="1235" stopIfTrue="1" operator="between">
      <formula>3000</formula>
      <formula>9000</formula>
    </cfRule>
    <cfRule type="cellIs" dxfId="5430" priority="1236" stopIfTrue="1" operator="greaterThanOrEqual">
      <formula>9000</formula>
    </cfRule>
  </conditionalFormatting>
  <conditionalFormatting sqref="AG80">
    <cfRule type="cellIs" dxfId="5429" priority="1264" stopIfTrue="1" operator="lessThanOrEqual">
      <formula>3000</formula>
    </cfRule>
    <cfRule type="cellIs" dxfId="5428" priority="1265" stopIfTrue="1" operator="between">
      <formula>3000</formula>
      <formula>9000</formula>
    </cfRule>
    <cfRule type="cellIs" dxfId="5427" priority="1266" stopIfTrue="1" operator="greaterThanOrEqual">
      <formula>9000</formula>
    </cfRule>
  </conditionalFormatting>
  <conditionalFormatting sqref="AH80">
    <cfRule type="cellIs" dxfId="5426" priority="1261" stopIfTrue="1" operator="lessThanOrEqual">
      <formula>3000</formula>
    </cfRule>
    <cfRule type="cellIs" dxfId="5425" priority="1262" stopIfTrue="1" operator="between">
      <formula>3000</formula>
      <formula>9000</formula>
    </cfRule>
    <cfRule type="cellIs" dxfId="5424" priority="1263" stopIfTrue="1" operator="greaterThanOrEqual">
      <formula>9000</formula>
    </cfRule>
  </conditionalFormatting>
  <conditionalFormatting sqref="AI80">
    <cfRule type="cellIs" dxfId="5423" priority="1258" stopIfTrue="1" operator="lessThanOrEqual">
      <formula>3000</formula>
    </cfRule>
    <cfRule type="cellIs" dxfId="5422" priority="1259" stopIfTrue="1" operator="between">
      <formula>3000</formula>
      <formula>9000</formula>
    </cfRule>
    <cfRule type="cellIs" dxfId="5421" priority="1260" stopIfTrue="1" operator="greaterThanOrEqual">
      <formula>9000</formula>
    </cfRule>
  </conditionalFormatting>
  <conditionalFormatting sqref="X80:Y80">
    <cfRule type="cellIs" dxfId="5420" priority="1288" stopIfTrue="1" operator="lessThanOrEqual">
      <formula>3000</formula>
    </cfRule>
    <cfRule type="cellIs" dxfId="5419" priority="1289" stopIfTrue="1" operator="between">
      <formula>3000</formula>
      <formula>9000</formula>
    </cfRule>
    <cfRule type="cellIs" dxfId="5418" priority="1290" stopIfTrue="1" operator="greaterThanOrEqual">
      <formula>9000</formula>
    </cfRule>
  </conditionalFormatting>
  <conditionalFormatting sqref="AA80">
    <cfRule type="cellIs" dxfId="5417" priority="1285" stopIfTrue="1" operator="lessThanOrEqual">
      <formula>3000</formula>
    </cfRule>
    <cfRule type="cellIs" dxfId="5416" priority="1286" stopIfTrue="1" operator="between">
      <formula>3000</formula>
      <formula>9000</formula>
    </cfRule>
    <cfRule type="cellIs" dxfId="5415" priority="1287" stopIfTrue="1" operator="greaterThanOrEqual">
      <formula>9000</formula>
    </cfRule>
  </conditionalFormatting>
  <conditionalFormatting sqref="AB80">
    <cfRule type="cellIs" dxfId="5414" priority="1282" stopIfTrue="1" operator="lessThanOrEqual">
      <formula>3000</formula>
    </cfRule>
    <cfRule type="cellIs" dxfId="5413" priority="1283" stopIfTrue="1" operator="between">
      <formula>3000</formula>
      <formula>9000</formula>
    </cfRule>
    <cfRule type="cellIs" dxfId="5412" priority="1284" stopIfTrue="1" operator="greaterThanOrEqual">
      <formula>9000</formula>
    </cfRule>
  </conditionalFormatting>
  <conditionalFormatting sqref="AC80">
    <cfRule type="cellIs" dxfId="5411" priority="1279" stopIfTrue="1" operator="lessThanOrEqual">
      <formula>3000</formula>
    </cfRule>
    <cfRule type="cellIs" dxfId="5410" priority="1280" stopIfTrue="1" operator="between">
      <formula>3000</formula>
      <formula>9000</formula>
    </cfRule>
    <cfRule type="cellIs" dxfId="5409" priority="1281" stopIfTrue="1" operator="greaterThanOrEqual">
      <formula>9000</formula>
    </cfRule>
  </conditionalFormatting>
  <conditionalFormatting sqref="AD74">
    <cfRule type="cellIs" dxfId="5408" priority="1309" stopIfTrue="1" operator="lessThanOrEqual">
      <formula>3000</formula>
    </cfRule>
    <cfRule type="cellIs" dxfId="5407" priority="1310" stopIfTrue="1" operator="between">
      <formula>3000</formula>
      <formula>9000</formula>
    </cfRule>
    <cfRule type="cellIs" dxfId="5406" priority="1311" stopIfTrue="1" operator="greaterThanOrEqual">
      <formula>9000</formula>
    </cfRule>
  </conditionalFormatting>
  <conditionalFormatting sqref="AJ74">
    <cfRule type="cellIs" dxfId="5405" priority="1306" stopIfTrue="1" operator="lessThanOrEqual">
      <formula>3000</formula>
    </cfRule>
    <cfRule type="cellIs" dxfId="5404" priority="1307" stopIfTrue="1" operator="between">
      <formula>3000</formula>
      <formula>9000</formula>
    </cfRule>
    <cfRule type="cellIs" dxfId="5403" priority="1308" stopIfTrue="1" operator="greaterThanOrEqual">
      <formula>9000</formula>
    </cfRule>
  </conditionalFormatting>
  <conditionalFormatting sqref="V74:W74">
    <cfRule type="cellIs" dxfId="5402" priority="1303" stopIfTrue="1" operator="lessThanOrEqual">
      <formula>3000</formula>
    </cfRule>
    <cfRule type="cellIs" dxfId="5401" priority="1304" stopIfTrue="1" operator="between">
      <formula>3000</formula>
      <formula>9000</formula>
    </cfRule>
    <cfRule type="cellIs" dxfId="5400" priority="1305" stopIfTrue="1" operator="greaterThanOrEqual">
      <formula>9000</formula>
    </cfRule>
  </conditionalFormatting>
  <conditionalFormatting sqref="AG68">
    <cfRule type="cellIs" dxfId="5399" priority="1330" stopIfTrue="1" operator="lessThanOrEqual">
      <formula>3000</formula>
    </cfRule>
    <cfRule type="cellIs" dxfId="5398" priority="1331" stopIfTrue="1" operator="between">
      <formula>3000</formula>
      <formula>9000</formula>
    </cfRule>
    <cfRule type="cellIs" dxfId="5397" priority="1332" stopIfTrue="1" operator="greaterThanOrEqual">
      <formula>9000</formula>
    </cfRule>
  </conditionalFormatting>
  <conditionalFormatting sqref="AH68">
    <cfRule type="cellIs" dxfId="5396" priority="1327" stopIfTrue="1" operator="lessThanOrEqual">
      <formula>3000</formula>
    </cfRule>
    <cfRule type="cellIs" dxfId="5395" priority="1328" stopIfTrue="1" operator="between">
      <formula>3000</formula>
      <formula>9000</formula>
    </cfRule>
    <cfRule type="cellIs" dxfId="5394" priority="1329" stopIfTrue="1" operator="greaterThanOrEqual">
      <formula>9000</formula>
    </cfRule>
  </conditionalFormatting>
  <conditionalFormatting sqref="AI68">
    <cfRule type="cellIs" dxfId="5393" priority="1324" stopIfTrue="1" operator="lessThanOrEqual">
      <formula>3000</formula>
    </cfRule>
    <cfRule type="cellIs" dxfId="5392" priority="1325" stopIfTrue="1" operator="between">
      <formula>3000</formula>
      <formula>9000</formula>
    </cfRule>
    <cfRule type="cellIs" dxfId="5391" priority="1326" stopIfTrue="1" operator="greaterThanOrEqual">
      <formula>9000</formula>
    </cfRule>
  </conditionalFormatting>
  <conditionalFormatting sqref="X68:Y68">
    <cfRule type="cellIs" dxfId="5390" priority="1354" stopIfTrue="1" operator="lessThanOrEqual">
      <formula>3000</formula>
    </cfRule>
    <cfRule type="cellIs" dxfId="5389" priority="1355" stopIfTrue="1" operator="between">
      <formula>3000</formula>
      <formula>9000</formula>
    </cfRule>
    <cfRule type="cellIs" dxfId="5388" priority="1356" stopIfTrue="1" operator="greaterThanOrEqual">
      <formula>9000</formula>
    </cfRule>
  </conditionalFormatting>
  <conditionalFormatting sqref="AA68">
    <cfRule type="cellIs" dxfId="5387" priority="1351" stopIfTrue="1" operator="lessThanOrEqual">
      <formula>3000</formula>
    </cfRule>
    <cfRule type="cellIs" dxfId="5386" priority="1352" stopIfTrue="1" operator="between">
      <formula>3000</formula>
      <formula>9000</formula>
    </cfRule>
    <cfRule type="cellIs" dxfId="5385" priority="1353" stopIfTrue="1" operator="greaterThanOrEqual">
      <formula>9000</formula>
    </cfRule>
  </conditionalFormatting>
  <conditionalFormatting sqref="AB68">
    <cfRule type="cellIs" dxfId="5384" priority="1348" stopIfTrue="1" operator="lessThanOrEqual">
      <formula>3000</formula>
    </cfRule>
    <cfRule type="cellIs" dxfId="5383" priority="1349" stopIfTrue="1" operator="between">
      <formula>3000</formula>
      <formula>9000</formula>
    </cfRule>
    <cfRule type="cellIs" dxfId="5382" priority="1350" stopIfTrue="1" operator="greaterThanOrEqual">
      <formula>9000</formula>
    </cfRule>
  </conditionalFormatting>
  <conditionalFormatting sqref="AC56">
    <cfRule type="cellIs" dxfId="5381" priority="1378" stopIfTrue="1" operator="lessThanOrEqual">
      <formula>3000</formula>
    </cfRule>
    <cfRule type="cellIs" dxfId="5380" priority="1379" stopIfTrue="1" operator="between">
      <formula>3000</formula>
      <formula>9000</formula>
    </cfRule>
    <cfRule type="cellIs" dxfId="5379" priority="1380" stopIfTrue="1" operator="greaterThanOrEqual">
      <formula>9000</formula>
    </cfRule>
  </conditionalFormatting>
  <conditionalFormatting sqref="AD56">
    <cfRule type="cellIs" dxfId="5378" priority="1375" stopIfTrue="1" operator="lessThanOrEqual">
      <formula>3000</formula>
    </cfRule>
    <cfRule type="cellIs" dxfId="5377" priority="1376" stopIfTrue="1" operator="between">
      <formula>3000</formula>
      <formula>9000</formula>
    </cfRule>
    <cfRule type="cellIs" dxfId="5376" priority="1377" stopIfTrue="1" operator="greaterThanOrEqual">
      <formula>9000</formula>
    </cfRule>
  </conditionalFormatting>
  <conditionalFormatting sqref="AJ56">
    <cfRule type="cellIs" dxfId="5375" priority="1372" stopIfTrue="1" operator="lessThanOrEqual">
      <formula>3000</formula>
    </cfRule>
    <cfRule type="cellIs" dxfId="5374" priority="1373" stopIfTrue="1" operator="between">
      <formula>3000</formula>
      <formula>9000</formula>
    </cfRule>
    <cfRule type="cellIs" dxfId="5373" priority="1374" stopIfTrue="1" operator="greaterThanOrEqual">
      <formula>9000</formula>
    </cfRule>
  </conditionalFormatting>
  <conditionalFormatting sqref="V56:W56">
    <cfRule type="cellIs" dxfId="5372" priority="1369" stopIfTrue="1" operator="lessThanOrEqual">
      <formula>3000</formula>
    </cfRule>
    <cfRule type="cellIs" dxfId="5371" priority="1370" stopIfTrue="1" operator="between">
      <formula>3000</formula>
      <formula>9000</formula>
    </cfRule>
    <cfRule type="cellIs" dxfId="5370" priority="1371" stopIfTrue="1" operator="greaterThanOrEqual">
      <formula>9000</formula>
    </cfRule>
  </conditionalFormatting>
  <conditionalFormatting sqref="AF50">
    <cfRule type="cellIs" dxfId="5369" priority="1399" stopIfTrue="1" operator="lessThanOrEqual">
      <formula>3000</formula>
    </cfRule>
    <cfRule type="cellIs" dxfId="5368" priority="1400" stopIfTrue="1" operator="between">
      <formula>3000</formula>
      <formula>9000</formula>
    </cfRule>
    <cfRule type="cellIs" dxfId="5367" priority="1401" stopIfTrue="1" operator="greaterThanOrEqual">
      <formula>9000</formula>
    </cfRule>
  </conditionalFormatting>
  <conditionalFormatting sqref="AG50">
    <cfRule type="cellIs" dxfId="5366" priority="1396" stopIfTrue="1" operator="lessThanOrEqual">
      <formula>3000</formula>
    </cfRule>
    <cfRule type="cellIs" dxfId="5365" priority="1397" stopIfTrue="1" operator="between">
      <formula>3000</formula>
      <formula>9000</formula>
    </cfRule>
    <cfRule type="cellIs" dxfId="5364" priority="1398" stopIfTrue="1" operator="greaterThanOrEqual">
      <formula>9000</formula>
    </cfRule>
  </conditionalFormatting>
  <conditionalFormatting sqref="X50:Y50">
    <cfRule type="cellIs" dxfId="5363" priority="1420" stopIfTrue="1" operator="lessThanOrEqual">
      <formula>3000</formula>
    </cfRule>
    <cfRule type="cellIs" dxfId="5362" priority="1421" stopIfTrue="1" operator="between">
      <formula>3000</formula>
      <formula>9000</formula>
    </cfRule>
    <cfRule type="cellIs" dxfId="5361" priority="1422" stopIfTrue="1" operator="greaterThanOrEqual">
      <formula>9000</formula>
    </cfRule>
  </conditionalFormatting>
  <conditionalFormatting sqref="AA50">
    <cfRule type="cellIs" dxfId="5360" priority="1417" stopIfTrue="1" operator="lessThanOrEqual">
      <formula>3000</formula>
    </cfRule>
    <cfRule type="cellIs" dxfId="5359" priority="1418" stopIfTrue="1" operator="between">
      <formula>3000</formula>
      <formula>9000</formula>
    </cfRule>
    <cfRule type="cellIs" dxfId="5358" priority="1419" stopIfTrue="1" operator="greaterThanOrEqual">
      <formula>9000</formula>
    </cfRule>
  </conditionalFormatting>
  <conditionalFormatting sqref="AB38">
    <cfRule type="cellIs" dxfId="5357" priority="1447" stopIfTrue="1" operator="lessThanOrEqual">
      <formula>3000</formula>
    </cfRule>
    <cfRule type="cellIs" dxfId="5356" priority="1448" stopIfTrue="1" operator="between">
      <formula>3000</formula>
      <formula>9000</formula>
    </cfRule>
    <cfRule type="cellIs" dxfId="5355" priority="1449" stopIfTrue="1" operator="greaterThanOrEqual">
      <formula>9000</formula>
    </cfRule>
  </conditionalFormatting>
  <conditionalFormatting sqref="AC38">
    <cfRule type="cellIs" dxfId="5354" priority="1444" stopIfTrue="1" operator="lessThanOrEqual">
      <formula>3000</formula>
    </cfRule>
    <cfRule type="cellIs" dxfId="5353" priority="1445" stopIfTrue="1" operator="between">
      <formula>3000</formula>
      <formula>9000</formula>
    </cfRule>
    <cfRule type="cellIs" dxfId="5352" priority="1446" stopIfTrue="1" operator="greaterThanOrEqual">
      <formula>9000</formula>
    </cfRule>
  </conditionalFormatting>
  <conditionalFormatting sqref="AD38">
    <cfRule type="cellIs" dxfId="5351" priority="1441" stopIfTrue="1" operator="lessThanOrEqual">
      <formula>3000</formula>
    </cfRule>
    <cfRule type="cellIs" dxfId="5350" priority="1442" stopIfTrue="1" operator="between">
      <formula>3000</formula>
      <formula>9000</formula>
    </cfRule>
    <cfRule type="cellIs" dxfId="5349" priority="1443" stopIfTrue="1" operator="greaterThanOrEqual">
      <formula>9000</formula>
    </cfRule>
  </conditionalFormatting>
  <conditionalFormatting sqref="AJ38">
    <cfRule type="cellIs" dxfId="5348" priority="1438" stopIfTrue="1" operator="lessThanOrEqual">
      <formula>3000</formula>
    </cfRule>
    <cfRule type="cellIs" dxfId="5347" priority="1439" stopIfTrue="1" operator="between">
      <formula>3000</formula>
      <formula>9000</formula>
    </cfRule>
    <cfRule type="cellIs" dxfId="5346" priority="1440" stopIfTrue="1" operator="greaterThanOrEqual">
      <formula>9000</formula>
    </cfRule>
  </conditionalFormatting>
  <conditionalFormatting sqref="V26:W26">
    <cfRule type="cellIs" dxfId="5345" priority="1468" stopIfTrue="1" operator="lessThanOrEqual">
      <formula>3000</formula>
    </cfRule>
    <cfRule type="cellIs" dxfId="5344" priority="1469" stopIfTrue="1" operator="between">
      <formula>3000</formula>
      <formula>9000</formula>
    </cfRule>
    <cfRule type="cellIs" dxfId="5343" priority="1470" stopIfTrue="1" operator="greaterThanOrEqual">
      <formula>9000</formula>
    </cfRule>
  </conditionalFormatting>
  <conditionalFormatting sqref="AF26">
    <cfRule type="cellIs" dxfId="5342" priority="1465" stopIfTrue="1" operator="lessThanOrEqual">
      <formula>3000</formula>
    </cfRule>
    <cfRule type="cellIs" dxfId="5341" priority="1466" stopIfTrue="1" operator="between">
      <formula>3000</formula>
      <formula>9000</formula>
    </cfRule>
    <cfRule type="cellIs" dxfId="5340" priority="1467" stopIfTrue="1" operator="greaterThanOrEqual">
      <formula>9000</formula>
    </cfRule>
  </conditionalFormatting>
  <conditionalFormatting sqref="AG26">
    <cfRule type="cellIs" dxfId="5339" priority="1462" stopIfTrue="1" operator="lessThanOrEqual">
      <formula>3000</formula>
    </cfRule>
    <cfRule type="cellIs" dxfId="5338" priority="1463" stopIfTrue="1" operator="between">
      <formula>3000</formula>
      <formula>9000</formula>
    </cfRule>
    <cfRule type="cellIs" dxfId="5337" priority="1464" stopIfTrue="1" operator="greaterThanOrEqual">
      <formula>9000</formula>
    </cfRule>
  </conditionalFormatting>
  <conditionalFormatting sqref="AG20">
    <cfRule type="cellIs" dxfId="5336" priority="1495" stopIfTrue="1" operator="lessThanOrEqual">
      <formula>3000</formula>
    </cfRule>
    <cfRule type="cellIs" dxfId="5335" priority="1496" stopIfTrue="1" operator="between">
      <formula>3000</formula>
      <formula>9000</formula>
    </cfRule>
    <cfRule type="cellIs" dxfId="5334" priority="1497" stopIfTrue="1" operator="greaterThanOrEqual">
      <formula>9000</formula>
    </cfRule>
  </conditionalFormatting>
  <conditionalFormatting sqref="AH20">
    <cfRule type="cellIs" dxfId="5333" priority="1492" stopIfTrue="1" operator="lessThanOrEqual">
      <formula>3000</formula>
    </cfRule>
    <cfRule type="cellIs" dxfId="5332" priority="1493" stopIfTrue="1" operator="between">
      <formula>3000</formula>
      <formula>9000</formula>
    </cfRule>
    <cfRule type="cellIs" dxfId="5331" priority="1494" stopIfTrue="1" operator="greaterThanOrEqual">
      <formula>9000</formula>
    </cfRule>
  </conditionalFormatting>
  <conditionalFormatting sqref="AI20">
    <cfRule type="cellIs" dxfId="5330" priority="1489" stopIfTrue="1" operator="lessThanOrEqual">
      <formula>3000</formula>
    </cfRule>
    <cfRule type="cellIs" dxfId="5329" priority="1490" stopIfTrue="1" operator="between">
      <formula>3000</formula>
      <formula>9000</formula>
    </cfRule>
    <cfRule type="cellIs" dxfId="5328" priority="1491" stopIfTrue="1" operator="greaterThanOrEqual">
      <formula>9000</formula>
    </cfRule>
  </conditionalFormatting>
  <conditionalFormatting sqref="X20:Y20">
    <cfRule type="cellIs" dxfId="5327" priority="1519" stopIfTrue="1" operator="lessThanOrEqual">
      <formula>3000</formula>
    </cfRule>
    <cfRule type="cellIs" dxfId="5326" priority="1520" stopIfTrue="1" operator="between">
      <formula>3000</formula>
      <formula>9000</formula>
    </cfRule>
    <cfRule type="cellIs" dxfId="5325" priority="1521" stopIfTrue="1" operator="greaterThanOrEqual">
      <formula>9000</formula>
    </cfRule>
  </conditionalFormatting>
  <conditionalFormatting sqref="AA20">
    <cfRule type="cellIs" dxfId="5324" priority="1516" stopIfTrue="1" operator="lessThanOrEqual">
      <formula>3000</formula>
    </cfRule>
    <cfRule type="cellIs" dxfId="5323" priority="1517" stopIfTrue="1" operator="between">
      <formula>3000</formula>
      <formula>9000</formula>
    </cfRule>
    <cfRule type="cellIs" dxfId="5322" priority="1518" stopIfTrue="1" operator="greaterThanOrEqual">
      <formula>9000</formula>
    </cfRule>
  </conditionalFormatting>
  <conditionalFormatting sqref="AB20">
    <cfRule type="cellIs" dxfId="5321" priority="1513" stopIfTrue="1" operator="lessThanOrEqual">
      <formula>3000</formula>
    </cfRule>
    <cfRule type="cellIs" dxfId="5320" priority="1514" stopIfTrue="1" operator="between">
      <formula>3000</formula>
      <formula>9000</formula>
    </cfRule>
    <cfRule type="cellIs" dxfId="5319" priority="1515" stopIfTrue="1" operator="greaterThanOrEqual">
      <formula>9000</formula>
    </cfRule>
  </conditionalFormatting>
  <conditionalFormatting sqref="AJ14">
    <cfRule type="cellIs" dxfId="5318" priority="1537" stopIfTrue="1" operator="lessThanOrEqual">
      <formula>3000</formula>
    </cfRule>
    <cfRule type="cellIs" dxfId="5317" priority="1538" stopIfTrue="1" operator="between">
      <formula>3000</formula>
      <formula>9000</formula>
    </cfRule>
    <cfRule type="cellIs" dxfId="5316" priority="1539" stopIfTrue="1" operator="greaterThanOrEqual">
      <formula>9000</formula>
    </cfRule>
  </conditionalFormatting>
  <conditionalFormatting sqref="V14:W14">
    <cfRule type="cellIs" dxfId="5315" priority="1534" stopIfTrue="1" operator="lessThanOrEqual">
      <formula>3000</formula>
    </cfRule>
    <cfRule type="cellIs" dxfId="5314" priority="1535" stopIfTrue="1" operator="between">
      <formula>3000</formula>
      <formula>9000</formula>
    </cfRule>
    <cfRule type="cellIs" dxfId="5313" priority="1536" stopIfTrue="1" operator="greaterThanOrEqual">
      <formula>9000</formula>
    </cfRule>
  </conditionalFormatting>
  <conditionalFormatting sqref="AF8">
    <cfRule type="cellIs" dxfId="5312" priority="1564" stopIfTrue="1" operator="lessThanOrEqual">
      <formula>3000</formula>
    </cfRule>
    <cfRule type="cellIs" dxfId="5311" priority="1565" stopIfTrue="1" operator="between">
      <formula>3000</formula>
      <formula>9000</formula>
    </cfRule>
    <cfRule type="cellIs" dxfId="5310" priority="1566" stopIfTrue="1" operator="greaterThanOrEqual">
      <formula>9000</formula>
    </cfRule>
  </conditionalFormatting>
  <conditionalFormatting sqref="AG8">
    <cfRule type="cellIs" dxfId="5309" priority="1561" stopIfTrue="1" operator="lessThanOrEqual">
      <formula>3000</formula>
    </cfRule>
    <cfRule type="cellIs" dxfId="5308" priority="1562" stopIfTrue="1" operator="between">
      <formula>3000</formula>
      <formula>9000</formula>
    </cfRule>
    <cfRule type="cellIs" dxfId="5307" priority="1563" stopIfTrue="1" operator="greaterThanOrEqual">
      <formula>9000</formula>
    </cfRule>
  </conditionalFormatting>
  <conditionalFormatting sqref="AH8">
    <cfRule type="cellIs" dxfId="5306" priority="1558" stopIfTrue="1" operator="lessThanOrEqual">
      <formula>3000</formula>
    </cfRule>
    <cfRule type="cellIs" dxfId="5305" priority="1559" stopIfTrue="1" operator="between">
      <formula>3000</formula>
      <formula>9000</formula>
    </cfRule>
    <cfRule type="cellIs" dxfId="5304" priority="1560" stopIfTrue="1" operator="greaterThanOrEqual">
      <formula>9000</formula>
    </cfRule>
  </conditionalFormatting>
  <conditionalFormatting sqref="AI8">
    <cfRule type="cellIs" dxfId="5303" priority="1555" stopIfTrue="1" operator="lessThanOrEqual">
      <formula>3000</formula>
    </cfRule>
    <cfRule type="cellIs" dxfId="5302" priority="1556" stopIfTrue="1" operator="between">
      <formula>3000</formula>
      <formula>9000</formula>
    </cfRule>
    <cfRule type="cellIs" dxfId="5301" priority="1557" stopIfTrue="1" operator="greaterThanOrEqual">
      <formula>9000</formula>
    </cfRule>
  </conditionalFormatting>
  <conditionalFormatting sqref="X14:Y14">
    <cfRule type="cellIs" dxfId="5300" priority="1552" stopIfTrue="1" operator="lessThanOrEqual">
      <formula>3000</formula>
    </cfRule>
    <cfRule type="cellIs" dxfId="5299" priority="1553" stopIfTrue="1" operator="between">
      <formula>3000</formula>
      <formula>9000</formula>
    </cfRule>
    <cfRule type="cellIs" dxfId="5298" priority="1554" stopIfTrue="1" operator="greaterThanOrEqual">
      <formula>9000</formula>
    </cfRule>
  </conditionalFormatting>
  <conditionalFormatting sqref="AA14">
    <cfRule type="cellIs" dxfId="5297" priority="1549" stopIfTrue="1" operator="lessThanOrEqual">
      <formula>3000</formula>
    </cfRule>
    <cfRule type="cellIs" dxfId="5296" priority="1550" stopIfTrue="1" operator="between">
      <formula>3000</formula>
      <formula>9000</formula>
    </cfRule>
    <cfRule type="cellIs" dxfId="5295" priority="1551" stopIfTrue="1" operator="greaterThanOrEqual">
      <formula>9000</formula>
    </cfRule>
  </conditionalFormatting>
  <conditionalFormatting sqref="AB14">
    <cfRule type="cellIs" dxfId="5294" priority="1546" stopIfTrue="1" operator="lessThanOrEqual">
      <formula>3000</formula>
    </cfRule>
    <cfRule type="cellIs" dxfId="5293" priority="1547" stopIfTrue="1" operator="between">
      <formula>3000</formula>
      <formula>9000</formula>
    </cfRule>
    <cfRule type="cellIs" dxfId="5292" priority="1548" stopIfTrue="1" operator="greaterThanOrEqual">
      <formula>9000</formula>
    </cfRule>
  </conditionalFormatting>
  <conditionalFormatting sqref="AC14">
    <cfRule type="cellIs" dxfId="5291" priority="1543" stopIfTrue="1" operator="lessThanOrEqual">
      <formula>3000</formula>
    </cfRule>
    <cfRule type="cellIs" dxfId="5290" priority="1544" stopIfTrue="1" operator="between">
      <formula>3000</formula>
      <formula>9000</formula>
    </cfRule>
    <cfRule type="cellIs" dxfId="5289" priority="1545" stopIfTrue="1" operator="greaterThanOrEqual">
      <formula>9000</formula>
    </cfRule>
  </conditionalFormatting>
  <conditionalFormatting sqref="AF14">
    <cfRule type="cellIs" dxfId="5288" priority="1531" stopIfTrue="1" operator="lessThanOrEqual">
      <formula>3000</formula>
    </cfRule>
    <cfRule type="cellIs" dxfId="5287" priority="1532" stopIfTrue="1" operator="between">
      <formula>3000</formula>
      <formula>9000</formula>
    </cfRule>
    <cfRule type="cellIs" dxfId="5286" priority="1533" stopIfTrue="1" operator="greaterThanOrEqual">
      <formula>9000</formula>
    </cfRule>
  </conditionalFormatting>
  <conditionalFormatting sqref="AG14">
    <cfRule type="cellIs" dxfId="5285" priority="1528" stopIfTrue="1" operator="lessThanOrEqual">
      <formula>3000</formula>
    </cfRule>
    <cfRule type="cellIs" dxfId="5284" priority="1529" stopIfTrue="1" operator="between">
      <formula>3000</formula>
      <formula>9000</formula>
    </cfRule>
    <cfRule type="cellIs" dxfId="5283" priority="1530" stopIfTrue="1" operator="greaterThanOrEqual">
      <formula>9000</formula>
    </cfRule>
  </conditionalFormatting>
  <conditionalFormatting sqref="AH14">
    <cfRule type="cellIs" dxfId="5282" priority="1525" stopIfTrue="1" operator="lessThanOrEqual">
      <formula>3000</formula>
    </cfRule>
    <cfRule type="cellIs" dxfId="5281" priority="1526" stopIfTrue="1" operator="between">
      <formula>3000</formula>
      <formula>9000</formula>
    </cfRule>
    <cfRule type="cellIs" dxfId="5280" priority="1527" stopIfTrue="1" operator="greaterThanOrEqual">
      <formula>9000</formula>
    </cfRule>
  </conditionalFormatting>
  <conditionalFormatting sqref="AI14">
    <cfRule type="cellIs" dxfId="5279" priority="1522" stopIfTrue="1" operator="lessThanOrEqual">
      <formula>3000</formula>
    </cfRule>
    <cfRule type="cellIs" dxfId="5278" priority="1523" stopIfTrue="1" operator="between">
      <formula>3000</formula>
      <formula>9000</formula>
    </cfRule>
    <cfRule type="cellIs" dxfId="5277" priority="1524" stopIfTrue="1" operator="greaterThanOrEqual">
      <formula>9000</formula>
    </cfRule>
  </conditionalFormatting>
  <conditionalFormatting sqref="AD20">
    <cfRule type="cellIs" dxfId="5276" priority="1507" stopIfTrue="1" operator="lessThanOrEqual">
      <formula>3000</formula>
    </cfRule>
    <cfRule type="cellIs" dxfId="5275" priority="1508" stopIfTrue="1" operator="between">
      <formula>3000</formula>
      <formula>9000</formula>
    </cfRule>
    <cfRule type="cellIs" dxfId="5274" priority="1509" stopIfTrue="1" operator="greaterThanOrEqual">
      <formula>9000</formula>
    </cfRule>
  </conditionalFormatting>
  <conditionalFormatting sqref="AJ20">
    <cfRule type="cellIs" dxfId="5273" priority="1504" stopIfTrue="1" operator="lessThanOrEqual">
      <formula>3000</formula>
    </cfRule>
    <cfRule type="cellIs" dxfId="5272" priority="1505" stopIfTrue="1" operator="between">
      <formula>3000</formula>
      <formula>9000</formula>
    </cfRule>
    <cfRule type="cellIs" dxfId="5271" priority="1506" stopIfTrue="1" operator="greaterThanOrEqual">
      <formula>9000</formula>
    </cfRule>
  </conditionalFormatting>
  <conditionalFormatting sqref="V20:W20">
    <cfRule type="cellIs" dxfId="5270" priority="1501" stopIfTrue="1" operator="lessThanOrEqual">
      <formula>3000</formula>
    </cfRule>
    <cfRule type="cellIs" dxfId="5269" priority="1502" stopIfTrue="1" operator="between">
      <formula>3000</formula>
      <formula>9000</formula>
    </cfRule>
    <cfRule type="cellIs" dxfId="5268" priority="1503" stopIfTrue="1" operator="greaterThanOrEqual">
      <formula>9000</formula>
    </cfRule>
  </conditionalFormatting>
  <conditionalFormatting sqref="AF20">
    <cfRule type="cellIs" dxfId="5267" priority="1498" stopIfTrue="1" operator="lessThanOrEqual">
      <formula>3000</formula>
    </cfRule>
    <cfRule type="cellIs" dxfId="5266" priority="1499" stopIfTrue="1" operator="between">
      <formula>3000</formula>
      <formula>9000</formula>
    </cfRule>
    <cfRule type="cellIs" dxfId="5265" priority="1500" stopIfTrue="1" operator="greaterThanOrEqual">
      <formula>9000</formula>
    </cfRule>
  </conditionalFormatting>
  <conditionalFormatting sqref="AA26">
    <cfRule type="cellIs" dxfId="5264" priority="1483" stopIfTrue="1" operator="lessThanOrEqual">
      <formula>3000</formula>
    </cfRule>
    <cfRule type="cellIs" dxfId="5263" priority="1484" stopIfTrue="1" operator="between">
      <formula>3000</formula>
      <formula>9000</formula>
    </cfRule>
    <cfRule type="cellIs" dxfId="5262" priority="1485" stopIfTrue="1" operator="greaterThanOrEqual">
      <formula>9000</formula>
    </cfRule>
  </conditionalFormatting>
  <conditionalFormatting sqref="AB26">
    <cfRule type="cellIs" dxfId="5261" priority="1480" stopIfTrue="1" operator="lessThanOrEqual">
      <formula>3000</formula>
    </cfRule>
    <cfRule type="cellIs" dxfId="5260" priority="1481" stopIfTrue="1" operator="between">
      <formula>3000</formula>
      <formula>9000</formula>
    </cfRule>
    <cfRule type="cellIs" dxfId="5259" priority="1482" stopIfTrue="1" operator="greaterThanOrEqual">
      <formula>9000</formula>
    </cfRule>
  </conditionalFormatting>
  <conditionalFormatting sqref="AC26">
    <cfRule type="cellIs" dxfId="5258" priority="1477" stopIfTrue="1" operator="lessThanOrEqual">
      <formula>3000</formula>
    </cfRule>
    <cfRule type="cellIs" dxfId="5257" priority="1478" stopIfTrue="1" operator="between">
      <formula>3000</formula>
      <formula>9000</formula>
    </cfRule>
    <cfRule type="cellIs" dxfId="5256" priority="1479" stopIfTrue="1" operator="greaterThanOrEqual">
      <formula>9000</formula>
    </cfRule>
  </conditionalFormatting>
  <conditionalFormatting sqref="AD26">
    <cfRule type="cellIs" dxfId="5255" priority="1474" stopIfTrue="1" operator="lessThanOrEqual">
      <formula>3000</formula>
    </cfRule>
    <cfRule type="cellIs" dxfId="5254" priority="1475" stopIfTrue="1" operator="between">
      <formula>3000</formula>
      <formula>9000</formula>
    </cfRule>
    <cfRule type="cellIs" dxfId="5253" priority="1476" stopIfTrue="1" operator="greaterThanOrEqual">
      <formula>9000</formula>
    </cfRule>
  </conditionalFormatting>
  <conditionalFormatting sqref="AJ26">
    <cfRule type="cellIs" dxfId="5252" priority="1471" stopIfTrue="1" operator="lessThanOrEqual">
      <formula>3000</formula>
    </cfRule>
    <cfRule type="cellIs" dxfId="5251" priority="1472" stopIfTrue="1" operator="between">
      <formula>3000</formula>
      <formula>9000</formula>
    </cfRule>
    <cfRule type="cellIs" dxfId="5250" priority="1473" stopIfTrue="1" operator="greaterThanOrEqual">
      <formula>9000</formula>
    </cfRule>
  </conditionalFormatting>
  <conditionalFormatting sqref="AH26">
    <cfRule type="cellIs" dxfId="5249" priority="1459" stopIfTrue="1" operator="lessThanOrEqual">
      <formula>3000</formula>
    </cfRule>
    <cfRule type="cellIs" dxfId="5248" priority="1460" stopIfTrue="1" operator="between">
      <formula>3000</formula>
      <formula>9000</formula>
    </cfRule>
    <cfRule type="cellIs" dxfId="5247" priority="1461" stopIfTrue="1" operator="greaterThanOrEqual">
      <formula>9000</formula>
    </cfRule>
  </conditionalFormatting>
  <conditionalFormatting sqref="AI26">
    <cfRule type="cellIs" dxfId="5246" priority="1456" stopIfTrue="1" operator="lessThanOrEqual">
      <formula>3000</formula>
    </cfRule>
    <cfRule type="cellIs" dxfId="5245" priority="1457" stopIfTrue="1" operator="between">
      <formula>3000</formula>
      <formula>9000</formula>
    </cfRule>
    <cfRule type="cellIs" dxfId="5244" priority="1458" stopIfTrue="1" operator="greaterThanOrEqual">
      <formula>9000</formula>
    </cfRule>
  </conditionalFormatting>
  <conditionalFormatting sqref="X38:Y38">
    <cfRule type="cellIs" dxfId="5243" priority="1453" stopIfTrue="1" operator="lessThanOrEqual">
      <formula>3000</formula>
    </cfRule>
    <cfRule type="cellIs" dxfId="5242" priority="1454" stopIfTrue="1" operator="between">
      <formula>3000</formula>
      <formula>9000</formula>
    </cfRule>
    <cfRule type="cellIs" dxfId="5241" priority="1455" stopIfTrue="1" operator="greaterThanOrEqual">
      <formula>9000</formula>
    </cfRule>
  </conditionalFormatting>
  <conditionalFormatting sqref="AA38">
    <cfRule type="cellIs" dxfId="5240" priority="1450" stopIfTrue="1" operator="lessThanOrEqual">
      <formula>3000</formula>
    </cfRule>
    <cfRule type="cellIs" dxfId="5239" priority="1451" stopIfTrue="1" operator="between">
      <formula>3000</formula>
      <formula>9000</formula>
    </cfRule>
    <cfRule type="cellIs" dxfId="5238" priority="1452" stopIfTrue="1" operator="greaterThanOrEqual">
      <formula>9000</formula>
    </cfRule>
  </conditionalFormatting>
  <conditionalFormatting sqref="V38:W38">
    <cfRule type="cellIs" dxfId="5237" priority="1435" stopIfTrue="1" operator="lessThanOrEqual">
      <formula>3000</formula>
    </cfRule>
    <cfRule type="cellIs" dxfId="5236" priority="1436" stopIfTrue="1" operator="between">
      <formula>3000</formula>
      <formula>9000</formula>
    </cfRule>
    <cfRule type="cellIs" dxfId="5235" priority="1437" stopIfTrue="1" operator="greaterThanOrEqual">
      <formula>9000</formula>
    </cfRule>
  </conditionalFormatting>
  <conditionalFormatting sqref="AF38">
    <cfRule type="cellIs" dxfId="5234" priority="1432" stopIfTrue="1" operator="lessThanOrEqual">
      <formula>3000</formula>
    </cfRule>
    <cfRule type="cellIs" dxfId="5233" priority="1433" stopIfTrue="1" operator="between">
      <formula>3000</formula>
      <formula>9000</formula>
    </cfRule>
    <cfRule type="cellIs" dxfId="5232" priority="1434" stopIfTrue="1" operator="greaterThanOrEqual">
      <formula>9000</formula>
    </cfRule>
  </conditionalFormatting>
  <conditionalFormatting sqref="AG38">
    <cfRule type="cellIs" dxfId="5231" priority="1429" stopIfTrue="1" operator="lessThanOrEqual">
      <formula>3000</formula>
    </cfRule>
    <cfRule type="cellIs" dxfId="5230" priority="1430" stopIfTrue="1" operator="between">
      <formula>3000</formula>
      <formula>9000</formula>
    </cfRule>
    <cfRule type="cellIs" dxfId="5229" priority="1431" stopIfTrue="1" operator="greaterThanOrEqual">
      <formula>9000</formula>
    </cfRule>
  </conditionalFormatting>
  <conditionalFormatting sqref="AH38">
    <cfRule type="cellIs" dxfId="5228" priority="1426" stopIfTrue="1" operator="lessThanOrEqual">
      <formula>3000</formula>
    </cfRule>
    <cfRule type="cellIs" dxfId="5227" priority="1427" stopIfTrue="1" operator="between">
      <formula>3000</formula>
      <formula>9000</formula>
    </cfRule>
    <cfRule type="cellIs" dxfId="5226" priority="1428" stopIfTrue="1" operator="greaterThanOrEqual">
      <formula>9000</formula>
    </cfRule>
  </conditionalFormatting>
  <conditionalFormatting sqref="AB50">
    <cfRule type="cellIs" dxfId="5225" priority="1414" stopIfTrue="1" operator="lessThanOrEqual">
      <formula>3000</formula>
    </cfRule>
    <cfRule type="cellIs" dxfId="5224" priority="1415" stopIfTrue="1" operator="between">
      <formula>3000</formula>
      <formula>9000</formula>
    </cfRule>
    <cfRule type="cellIs" dxfId="5223" priority="1416" stopIfTrue="1" operator="greaterThanOrEqual">
      <formula>9000</formula>
    </cfRule>
  </conditionalFormatting>
  <conditionalFormatting sqref="AC50">
    <cfRule type="cellIs" dxfId="5222" priority="1411" stopIfTrue="1" operator="lessThanOrEqual">
      <formula>3000</formula>
    </cfRule>
    <cfRule type="cellIs" dxfId="5221" priority="1412" stopIfTrue="1" operator="between">
      <formula>3000</formula>
      <formula>9000</formula>
    </cfRule>
    <cfRule type="cellIs" dxfId="5220" priority="1413" stopIfTrue="1" operator="greaterThanOrEqual">
      <formula>9000</formula>
    </cfRule>
  </conditionalFormatting>
  <conditionalFormatting sqref="AD50">
    <cfRule type="cellIs" dxfId="5219" priority="1408" stopIfTrue="1" operator="lessThanOrEqual">
      <formula>3000</formula>
    </cfRule>
    <cfRule type="cellIs" dxfId="5218" priority="1409" stopIfTrue="1" operator="between">
      <formula>3000</formula>
      <formula>9000</formula>
    </cfRule>
    <cfRule type="cellIs" dxfId="5217" priority="1410" stopIfTrue="1" operator="greaterThanOrEqual">
      <formula>9000</formula>
    </cfRule>
  </conditionalFormatting>
  <conditionalFormatting sqref="AJ50">
    <cfRule type="cellIs" dxfId="5216" priority="1405" stopIfTrue="1" operator="lessThanOrEqual">
      <formula>3000</formula>
    </cfRule>
    <cfRule type="cellIs" dxfId="5215" priority="1406" stopIfTrue="1" operator="between">
      <formula>3000</formula>
      <formula>9000</formula>
    </cfRule>
    <cfRule type="cellIs" dxfId="5214" priority="1407" stopIfTrue="1" operator="greaterThanOrEqual">
      <formula>9000</formula>
    </cfRule>
  </conditionalFormatting>
  <conditionalFormatting sqref="V50:W50">
    <cfRule type="cellIs" dxfId="5213" priority="1402" stopIfTrue="1" operator="lessThanOrEqual">
      <formula>3000</formula>
    </cfRule>
    <cfRule type="cellIs" dxfId="5212" priority="1403" stopIfTrue="1" operator="between">
      <formula>3000</formula>
      <formula>9000</formula>
    </cfRule>
    <cfRule type="cellIs" dxfId="5211" priority="1404" stopIfTrue="1" operator="greaterThanOrEqual">
      <formula>9000</formula>
    </cfRule>
  </conditionalFormatting>
  <conditionalFormatting sqref="AI50">
    <cfRule type="cellIs" dxfId="5210" priority="1390" stopIfTrue="1" operator="lessThanOrEqual">
      <formula>3000</formula>
    </cfRule>
    <cfRule type="cellIs" dxfId="5209" priority="1391" stopIfTrue="1" operator="between">
      <formula>3000</formula>
      <formula>9000</formula>
    </cfRule>
    <cfRule type="cellIs" dxfId="5208" priority="1392" stopIfTrue="1" operator="greaterThanOrEqual">
      <formula>9000</formula>
    </cfRule>
  </conditionalFormatting>
  <conditionalFormatting sqref="X56:Y56">
    <cfRule type="cellIs" dxfId="5207" priority="1387" stopIfTrue="1" operator="lessThanOrEqual">
      <formula>3000</formula>
    </cfRule>
    <cfRule type="cellIs" dxfId="5206" priority="1388" stopIfTrue="1" operator="between">
      <formula>3000</formula>
      <formula>9000</formula>
    </cfRule>
    <cfRule type="cellIs" dxfId="5205" priority="1389" stopIfTrue="1" operator="greaterThanOrEqual">
      <formula>9000</formula>
    </cfRule>
  </conditionalFormatting>
  <conditionalFormatting sqref="AA56">
    <cfRule type="cellIs" dxfId="5204" priority="1384" stopIfTrue="1" operator="lessThanOrEqual">
      <formula>3000</formula>
    </cfRule>
    <cfRule type="cellIs" dxfId="5203" priority="1385" stopIfTrue="1" operator="between">
      <formula>3000</formula>
      <formula>9000</formula>
    </cfRule>
    <cfRule type="cellIs" dxfId="5202" priority="1386" stopIfTrue="1" operator="greaterThanOrEqual">
      <formula>9000</formula>
    </cfRule>
  </conditionalFormatting>
  <conditionalFormatting sqref="AB56">
    <cfRule type="cellIs" dxfId="5201" priority="1381" stopIfTrue="1" operator="lessThanOrEqual">
      <formula>3000</formula>
    </cfRule>
    <cfRule type="cellIs" dxfId="5200" priority="1382" stopIfTrue="1" operator="between">
      <formula>3000</formula>
      <formula>9000</formula>
    </cfRule>
    <cfRule type="cellIs" dxfId="5199" priority="1383" stopIfTrue="1" operator="greaterThanOrEqual">
      <formula>9000</formula>
    </cfRule>
  </conditionalFormatting>
  <conditionalFormatting sqref="AF56">
    <cfRule type="cellIs" dxfId="5198" priority="1366" stopIfTrue="1" operator="lessThanOrEqual">
      <formula>3000</formula>
    </cfRule>
    <cfRule type="cellIs" dxfId="5197" priority="1367" stopIfTrue="1" operator="between">
      <formula>3000</formula>
      <formula>9000</formula>
    </cfRule>
    <cfRule type="cellIs" dxfId="5196" priority="1368" stopIfTrue="1" operator="greaterThanOrEqual">
      <formula>9000</formula>
    </cfRule>
  </conditionalFormatting>
  <conditionalFormatting sqref="AH56">
    <cfRule type="cellIs" dxfId="5195" priority="1360" stopIfTrue="1" operator="lessThanOrEqual">
      <formula>3000</formula>
    </cfRule>
    <cfRule type="cellIs" dxfId="5194" priority="1361" stopIfTrue="1" operator="between">
      <formula>3000</formula>
      <formula>9000</formula>
    </cfRule>
    <cfRule type="cellIs" dxfId="5193" priority="1362" stopIfTrue="1" operator="greaterThanOrEqual">
      <formula>9000</formula>
    </cfRule>
  </conditionalFormatting>
  <conditionalFormatting sqref="AI56">
    <cfRule type="cellIs" dxfId="5192" priority="1357" stopIfTrue="1" operator="lessThanOrEqual">
      <formula>3000</formula>
    </cfRule>
    <cfRule type="cellIs" dxfId="5191" priority="1358" stopIfTrue="1" operator="between">
      <formula>3000</formula>
      <formula>9000</formula>
    </cfRule>
    <cfRule type="cellIs" dxfId="5190" priority="1359" stopIfTrue="1" operator="greaterThanOrEqual">
      <formula>9000</formula>
    </cfRule>
  </conditionalFormatting>
  <conditionalFormatting sqref="AC68">
    <cfRule type="cellIs" dxfId="5189" priority="1345" stopIfTrue="1" operator="lessThanOrEqual">
      <formula>3000</formula>
    </cfRule>
    <cfRule type="cellIs" dxfId="5188" priority="1346" stopIfTrue="1" operator="between">
      <formula>3000</formula>
      <formula>9000</formula>
    </cfRule>
    <cfRule type="cellIs" dxfId="5187" priority="1347" stopIfTrue="1" operator="greaterThanOrEqual">
      <formula>9000</formula>
    </cfRule>
  </conditionalFormatting>
  <conditionalFormatting sqref="AD68">
    <cfRule type="cellIs" dxfId="5186" priority="1342" stopIfTrue="1" operator="lessThanOrEqual">
      <formula>3000</formula>
    </cfRule>
    <cfRule type="cellIs" dxfId="5185" priority="1343" stopIfTrue="1" operator="between">
      <formula>3000</formula>
      <formula>9000</formula>
    </cfRule>
    <cfRule type="cellIs" dxfId="5184" priority="1344" stopIfTrue="1" operator="greaterThanOrEqual">
      <formula>9000</formula>
    </cfRule>
  </conditionalFormatting>
  <conditionalFormatting sqref="AJ68">
    <cfRule type="cellIs" dxfId="5183" priority="1339" stopIfTrue="1" operator="lessThanOrEqual">
      <formula>3000</formula>
    </cfRule>
    <cfRule type="cellIs" dxfId="5182" priority="1340" stopIfTrue="1" operator="between">
      <formula>3000</formula>
      <formula>9000</formula>
    </cfRule>
    <cfRule type="cellIs" dxfId="5181" priority="1341" stopIfTrue="1" operator="greaterThanOrEqual">
      <formula>9000</formula>
    </cfRule>
  </conditionalFormatting>
  <conditionalFormatting sqref="V68:W68">
    <cfRule type="cellIs" dxfId="5180" priority="1336" stopIfTrue="1" operator="lessThanOrEqual">
      <formula>3000</formula>
    </cfRule>
    <cfRule type="cellIs" dxfId="5179" priority="1337" stopIfTrue="1" operator="between">
      <formula>3000</formula>
      <formula>9000</formula>
    </cfRule>
    <cfRule type="cellIs" dxfId="5178" priority="1338" stopIfTrue="1" operator="greaterThanOrEqual">
      <formula>9000</formula>
    </cfRule>
  </conditionalFormatting>
  <conditionalFormatting sqref="X74:Y74">
    <cfRule type="cellIs" dxfId="5177" priority="1321" stopIfTrue="1" operator="lessThanOrEqual">
      <formula>3000</formula>
    </cfRule>
    <cfRule type="cellIs" dxfId="5176" priority="1322" stopIfTrue="1" operator="between">
      <formula>3000</formula>
      <formula>9000</formula>
    </cfRule>
    <cfRule type="cellIs" dxfId="5175" priority="1323" stopIfTrue="1" operator="greaterThanOrEqual">
      <formula>9000</formula>
    </cfRule>
  </conditionalFormatting>
  <conditionalFormatting sqref="AA74">
    <cfRule type="cellIs" dxfId="5174" priority="1318" stopIfTrue="1" operator="lessThanOrEqual">
      <formula>3000</formula>
    </cfRule>
    <cfRule type="cellIs" dxfId="5173" priority="1319" stopIfTrue="1" operator="between">
      <formula>3000</formula>
      <formula>9000</formula>
    </cfRule>
    <cfRule type="cellIs" dxfId="5172" priority="1320" stopIfTrue="1" operator="greaterThanOrEqual">
      <formula>9000</formula>
    </cfRule>
  </conditionalFormatting>
  <conditionalFormatting sqref="AB74">
    <cfRule type="cellIs" dxfId="5171" priority="1315" stopIfTrue="1" operator="lessThanOrEqual">
      <formula>3000</formula>
    </cfRule>
    <cfRule type="cellIs" dxfId="5170" priority="1316" stopIfTrue="1" operator="between">
      <formula>3000</formula>
      <formula>9000</formula>
    </cfRule>
    <cfRule type="cellIs" dxfId="5169" priority="1317" stopIfTrue="1" operator="greaterThanOrEqual">
      <formula>9000</formula>
    </cfRule>
  </conditionalFormatting>
  <conditionalFormatting sqref="AC74">
    <cfRule type="cellIs" dxfId="5168" priority="1312" stopIfTrue="1" operator="lessThanOrEqual">
      <formula>3000</formula>
    </cfRule>
    <cfRule type="cellIs" dxfId="5167" priority="1313" stopIfTrue="1" operator="between">
      <formula>3000</formula>
      <formula>9000</formula>
    </cfRule>
    <cfRule type="cellIs" dxfId="5166" priority="1314" stopIfTrue="1" operator="greaterThanOrEqual">
      <formula>9000</formula>
    </cfRule>
  </conditionalFormatting>
  <conditionalFormatting sqref="AF74">
    <cfRule type="cellIs" dxfId="5165" priority="1300" stopIfTrue="1" operator="lessThanOrEqual">
      <formula>3000</formula>
    </cfRule>
    <cfRule type="cellIs" dxfId="5164" priority="1301" stopIfTrue="1" operator="between">
      <formula>3000</formula>
      <formula>9000</formula>
    </cfRule>
    <cfRule type="cellIs" dxfId="5163" priority="1302" stopIfTrue="1" operator="greaterThanOrEqual">
      <formula>9000</formula>
    </cfRule>
  </conditionalFormatting>
  <conditionalFormatting sqref="AG74">
    <cfRule type="cellIs" dxfId="5162" priority="1297" stopIfTrue="1" operator="lessThanOrEqual">
      <formula>3000</formula>
    </cfRule>
    <cfRule type="cellIs" dxfId="5161" priority="1298" stopIfTrue="1" operator="between">
      <formula>3000</formula>
      <formula>9000</formula>
    </cfRule>
    <cfRule type="cellIs" dxfId="5160" priority="1299" stopIfTrue="1" operator="greaterThanOrEqual">
      <formula>9000</formula>
    </cfRule>
  </conditionalFormatting>
  <conditionalFormatting sqref="AH74">
    <cfRule type="cellIs" dxfId="5159" priority="1294" stopIfTrue="1" operator="lessThanOrEqual">
      <formula>3000</formula>
    </cfRule>
    <cfRule type="cellIs" dxfId="5158" priority="1295" stopIfTrue="1" operator="between">
      <formula>3000</formula>
      <formula>9000</formula>
    </cfRule>
    <cfRule type="cellIs" dxfId="5157" priority="1296" stopIfTrue="1" operator="greaterThanOrEqual">
      <formula>9000</formula>
    </cfRule>
  </conditionalFormatting>
  <conditionalFormatting sqref="AI74">
    <cfRule type="cellIs" dxfId="5156" priority="1291" stopIfTrue="1" operator="lessThanOrEqual">
      <formula>3000</formula>
    </cfRule>
    <cfRule type="cellIs" dxfId="5155" priority="1292" stopIfTrue="1" operator="between">
      <formula>3000</formula>
      <formula>9000</formula>
    </cfRule>
    <cfRule type="cellIs" dxfId="5154" priority="1293" stopIfTrue="1" operator="greaterThanOrEqual">
      <formula>9000</formula>
    </cfRule>
  </conditionalFormatting>
  <conditionalFormatting sqref="AD80">
    <cfRule type="cellIs" dxfId="5153" priority="1276" stopIfTrue="1" operator="lessThanOrEqual">
      <formula>3000</formula>
    </cfRule>
    <cfRule type="cellIs" dxfId="5152" priority="1277" stopIfTrue="1" operator="between">
      <formula>3000</formula>
      <formula>9000</formula>
    </cfRule>
    <cfRule type="cellIs" dxfId="5151" priority="1278" stopIfTrue="1" operator="greaterThanOrEqual">
      <formula>9000</formula>
    </cfRule>
  </conditionalFormatting>
  <conditionalFormatting sqref="AJ80">
    <cfRule type="cellIs" dxfId="5150" priority="1273" stopIfTrue="1" operator="lessThanOrEqual">
      <formula>3000</formula>
    </cfRule>
    <cfRule type="cellIs" dxfId="5149" priority="1274" stopIfTrue="1" operator="between">
      <formula>3000</formula>
      <formula>9000</formula>
    </cfRule>
    <cfRule type="cellIs" dxfId="5148" priority="1275" stopIfTrue="1" operator="greaterThanOrEqual">
      <formula>9000</formula>
    </cfRule>
  </conditionalFormatting>
  <conditionalFormatting sqref="AF80">
    <cfRule type="cellIs" dxfId="5147" priority="1267" stopIfTrue="1" operator="lessThanOrEqual">
      <formula>3000</formula>
    </cfRule>
    <cfRule type="cellIs" dxfId="5146" priority="1268" stopIfTrue="1" operator="between">
      <formula>3000</formula>
      <formula>9000</formula>
    </cfRule>
    <cfRule type="cellIs" dxfId="5145" priority="1269" stopIfTrue="1" operator="greaterThanOrEqual">
      <formula>9000</formula>
    </cfRule>
  </conditionalFormatting>
  <conditionalFormatting sqref="X116:Y116">
    <cfRule type="cellIs" dxfId="5144" priority="1255" stopIfTrue="1" operator="lessThanOrEqual">
      <formula>3000</formula>
    </cfRule>
    <cfRule type="cellIs" dxfId="5143" priority="1256" stopIfTrue="1" operator="between">
      <formula>3000</formula>
      <formula>9000</formula>
    </cfRule>
    <cfRule type="cellIs" dxfId="5142" priority="1257" stopIfTrue="1" operator="greaterThanOrEqual">
      <formula>9000</formula>
    </cfRule>
  </conditionalFormatting>
  <conditionalFormatting sqref="AA116">
    <cfRule type="cellIs" dxfId="5141" priority="1252" stopIfTrue="1" operator="lessThanOrEqual">
      <formula>3000</formula>
    </cfRule>
    <cfRule type="cellIs" dxfId="5140" priority="1253" stopIfTrue="1" operator="between">
      <formula>3000</formula>
      <formula>9000</formula>
    </cfRule>
    <cfRule type="cellIs" dxfId="5139" priority="1254" stopIfTrue="1" operator="greaterThanOrEqual">
      <formula>9000</formula>
    </cfRule>
  </conditionalFormatting>
  <conditionalFormatting sqref="AB116">
    <cfRule type="cellIs" dxfId="5138" priority="1249" stopIfTrue="1" operator="lessThanOrEqual">
      <formula>3000</formula>
    </cfRule>
    <cfRule type="cellIs" dxfId="5137" priority="1250" stopIfTrue="1" operator="between">
      <formula>3000</formula>
      <formula>9000</formula>
    </cfRule>
    <cfRule type="cellIs" dxfId="5136" priority="1251" stopIfTrue="1" operator="greaterThanOrEqual">
      <formula>9000</formula>
    </cfRule>
  </conditionalFormatting>
  <conditionalFormatting sqref="AC116">
    <cfRule type="cellIs" dxfId="5135" priority="1246" stopIfTrue="1" operator="lessThanOrEqual">
      <formula>3000</formula>
    </cfRule>
    <cfRule type="cellIs" dxfId="5134" priority="1247" stopIfTrue="1" operator="between">
      <formula>3000</formula>
      <formula>9000</formula>
    </cfRule>
    <cfRule type="cellIs" dxfId="5133" priority="1248" stopIfTrue="1" operator="greaterThanOrEqual">
      <formula>9000</formula>
    </cfRule>
  </conditionalFormatting>
  <conditionalFormatting sqref="AD116">
    <cfRule type="cellIs" dxfId="5132" priority="1243" stopIfTrue="1" operator="lessThanOrEqual">
      <formula>3000</formula>
    </cfRule>
    <cfRule type="cellIs" dxfId="5131" priority="1244" stopIfTrue="1" operator="between">
      <formula>3000</formula>
      <formula>9000</formula>
    </cfRule>
    <cfRule type="cellIs" dxfId="5130" priority="1245" stopIfTrue="1" operator="greaterThanOrEqual">
      <formula>9000</formula>
    </cfRule>
  </conditionalFormatting>
  <conditionalFormatting sqref="AG116">
    <cfRule type="cellIs" dxfId="5129" priority="1231" stopIfTrue="1" operator="lessThanOrEqual">
      <formula>3000</formula>
    </cfRule>
    <cfRule type="cellIs" dxfId="5128" priority="1232" stopIfTrue="1" operator="between">
      <formula>3000</formula>
      <formula>9000</formula>
    </cfRule>
    <cfRule type="cellIs" dxfId="5127" priority="1233" stopIfTrue="1" operator="greaterThanOrEqual">
      <formula>9000</formula>
    </cfRule>
  </conditionalFormatting>
  <conditionalFormatting sqref="AH116">
    <cfRule type="cellIs" dxfId="5126" priority="1228" stopIfTrue="1" operator="lessThanOrEqual">
      <formula>3000</formula>
    </cfRule>
    <cfRule type="cellIs" dxfId="5125" priority="1229" stopIfTrue="1" operator="between">
      <formula>3000</formula>
      <formula>9000</formula>
    </cfRule>
    <cfRule type="cellIs" dxfId="5124" priority="1230" stopIfTrue="1" operator="greaterThanOrEqual">
      <formula>9000</formula>
    </cfRule>
  </conditionalFormatting>
  <conditionalFormatting sqref="AI116">
    <cfRule type="cellIs" dxfId="5123" priority="1225" stopIfTrue="1" operator="lessThanOrEqual">
      <formula>3000</formula>
    </cfRule>
    <cfRule type="cellIs" dxfId="5122" priority="1226" stopIfTrue="1" operator="between">
      <formula>3000</formula>
      <formula>9000</formula>
    </cfRule>
    <cfRule type="cellIs" dxfId="5121" priority="1227" stopIfTrue="1" operator="greaterThanOrEqual">
      <formula>9000</formula>
    </cfRule>
  </conditionalFormatting>
  <conditionalFormatting sqref="X122:Y122">
    <cfRule type="cellIs" dxfId="5120" priority="1222" stopIfTrue="1" operator="lessThanOrEqual">
      <formula>3000</formula>
    </cfRule>
    <cfRule type="cellIs" dxfId="5119" priority="1223" stopIfTrue="1" operator="between">
      <formula>3000</formula>
      <formula>9000</formula>
    </cfRule>
    <cfRule type="cellIs" dxfId="5118" priority="1224" stopIfTrue="1" operator="greaterThanOrEqual">
      <formula>9000</formula>
    </cfRule>
  </conditionalFormatting>
  <conditionalFormatting sqref="AJ122">
    <cfRule type="cellIs" dxfId="5117" priority="1207" stopIfTrue="1" operator="lessThanOrEqual">
      <formula>3000</formula>
    </cfRule>
    <cfRule type="cellIs" dxfId="5116" priority="1208" stopIfTrue="1" operator="between">
      <formula>3000</formula>
      <formula>9000</formula>
    </cfRule>
    <cfRule type="cellIs" dxfId="5115" priority="1209" stopIfTrue="1" operator="greaterThanOrEqual">
      <formula>9000</formula>
    </cfRule>
  </conditionalFormatting>
  <conditionalFormatting sqref="V122:W122">
    <cfRule type="cellIs" dxfId="5114" priority="1204" stopIfTrue="1" operator="lessThanOrEqual">
      <formula>3000</formula>
    </cfRule>
    <cfRule type="cellIs" dxfId="5113" priority="1205" stopIfTrue="1" operator="between">
      <formula>3000</formula>
      <formula>9000</formula>
    </cfRule>
    <cfRule type="cellIs" dxfId="5112" priority="1206" stopIfTrue="1" operator="greaterThanOrEqual">
      <formula>9000</formula>
    </cfRule>
  </conditionalFormatting>
  <conditionalFormatting sqref="AF122">
    <cfRule type="cellIs" dxfId="5111" priority="1201" stopIfTrue="1" operator="lessThanOrEqual">
      <formula>3000</formula>
    </cfRule>
    <cfRule type="cellIs" dxfId="5110" priority="1202" stopIfTrue="1" operator="between">
      <formula>3000</formula>
      <formula>9000</formula>
    </cfRule>
    <cfRule type="cellIs" dxfId="5109" priority="1203" stopIfTrue="1" operator="greaterThanOrEqual">
      <formula>9000</formula>
    </cfRule>
  </conditionalFormatting>
  <conditionalFormatting sqref="AG122">
    <cfRule type="cellIs" dxfId="5108" priority="1198" stopIfTrue="1" operator="lessThanOrEqual">
      <formula>3000</formula>
    </cfRule>
    <cfRule type="cellIs" dxfId="5107" priority="1199" stopIfTrue="1" operator="between">
      <formula>3000</formula>
      <formula>9000</formula>
    </cfRule>
    <cfRule type="cellIs" dxfId="5106" priority="1200" stopIfTrue="1" operator="greaterThanOrEqual">
      <formula>9000</formula>
    </cfRule>
  </conditionalFormatting>
  <conditionalFormatting sqref="AA128">
    <cfRule type="cellIs" dxfId="5105" priority="1186" stopIfTrue="1" operator="lessThanOrEqual">
      <formula>3000</formula>
    </cfRule>
    <cfRule type="cellIs" dxfId="5104" priority="1187" stopIfTrue="1" operator="between">
      <formula>3000</formula>
      <formula>9000</formula>
    </cfRule>
    <cfRule type="cellIs" dxfId="5103" priority="1188" stopIfTrue="1" operator="greaterThanOrEqual">
      <formula>9000</formula>
    </cfRule>
  </conditionalFormatting>
  <conditionalFormatting sqref="AB128">
    <cfRule type="cellIs" dxfId="5102" priority="1183" stopIfTrue="1" operator="lessThanOrEqual">
      <formula>3000</formula>
    </cfRule>
    <cfRule type="cellIs" dxfId="5101" priority="1184" stopIfTrue="1" operator="between">
      <formula>3000</formula>
      <formula>9000</formula>
    </cfRule>
    <cfRule type="cellIs" dxfId="5100" priority="1185" stopIfTrue="1" operator="greaterThanOrEqual">
      <formula>9000</formula>
    </cfRule>
  </conditionalFormatting>
  <conditionalFormatting sqref="AC128">
    <cfRule type="cellIs" dxfId="5099" priority="1180" stopIfTrue="1" operator="lessThanOrEqual">
      <formula>3000</formula>
    </cfRule>
    <cfRule type="cellIs" dxfId="5098" priority="1181" stopIfTrue="1" operator="between">
      <formula>3000</formula>
      <formula>9000</formula>
    </cfRule>
    <cfRule type="cellIs" dxfId="5097" priority="1182" stopIfTrue="1" operator="greaterThanOrEqual">
      <formula>9000</formula>
    </cfRule>
  </conditionalFormatting>
  <conditionalFormatting sqref="AD128">
    <cfRule type="cellIs" dxfId="5096" priority="1177" stopIfTrue="1" operator="lessThanOrEqual">
      <formula>3000</formula>
    </cfRule>
    <cfRule type="cellIs" dxfId="5095" priority="1178" stopIfTrue="1" operator="between">
      <formula>3000</formula>
      <formula>9000</formula>
    </cfRule>
    <cfRule type="cellIs" dxfId="5094" priority="1179" stopIfTrue="1" operator="greaterThanOrEqual">
      <formula>9000</formula>
    </cfRule>
  </conditionalFormatting>
  <conditionalFormatting sqref="AJ128">
    <cfRule type="cellIs" dxfId="5093" priority="1174" stopIfTrue="1" operator="lessThanOrEqual">
      <formula>3000</formula>
    </cfRule>
    <cfRule type="cellIs" dxfId="5092" priority="1175" stopIfTrue="1" operator="between">
      <formula>3000</formula>
      <formula>9000</formula>
    </cfRule>
    <cfRule type="cellIs" dxfId="5091" priority="1176" stopIfTrue="1" operator="greaterThanOrEqual">
      <formula>9000</formula>
    </cfRule>
  </conditionalFormatting>
  <conditionalFormatting sqref="X188:Y188">
    <cfRule type="cellIs" dxfId="5090" priority="958" stopIfTrue="1" operator="lessThanOrEqual">
      <formula>3000</formula>
    </cfRule>
    <cfRule type="cellIs" dxfId="5089" priority="959" stopIfTrue="1" operator="between">
      <formula>3000</formula>
      <formula>9000</formula>
    </cfRule>
    <cfRule type="cellIs" dxfId="5088" priority="960" stopIfTrue="1" operator="greaterThanOrEqual">
      <formula>9000</formula>
    </cfRule>
  </conditionalFormatting>
  <conditionalFormatting sqref="AA188">
    <cfRule type="cellIs" dxfId="5087" priority="955" stopIfTrue="1" operator="lessThanOrEqual">
      <formula>3000</formula>
    </cfRule>
    <cfRule type="cellIs" dxfId="5086" priority="956" stopIfTrue="1" operator="between">
      <formula>3000</formula>
      <formula>9000</formula>
    </cfRule>
    <cfRule type="cellIs" dxfId="5085" priority="957" stopIfTrue="1" operator="greaterThanOrEqual">
      <formula>9000</formula>
    </cfRule>
  </conditionalFormatting>
  <conditionalFormatting sqref="AB188">
    <cfRule type="cellIs" dxfId="5084" priority="952" stopIfTrue="1" operator="lessThanOrEqual">
      <formula>3000</formula>
    </cfRule>
    <cfRule type="cellIs" dxfId="5083" priority="953" stopIfTrue="1" operator="between">
      <formula>3000</formula>
      <formula>9000</formula>
    </cfRule>
    <cfRule type="cellIs" dxfId="5082" priority="954" stopIfTrue="1" operator="greaterThanOrEqual">
      <formula>9000</formula>
    </cfRule>
  </conditionalFormatting>
  <conditionalFormatting sqref="AC188">
    <cfRule type="cellIs" dxfId="5081" priority="949" stopIfTrue="1" operator="lessThanOrEqual">
      <formula>3000</formula>
    </cfRule>
    <cfRule type="cellIs" dxfId="5080" priority="950" stopIfTrue="1" operator="between">
      <formula>3000</formula>
      <formula>9000</formula>
    </cfRule>
    <cfRule type="cellIs" dxfId="5079" priority="951" stopIfTrue="1" operator="greaterThanOrEqual">
      <formula>9000</formula>
    </cfRule>
  </conditionalFormatting>
  <conditionalFormatting sqref="AD188">
    <cfRule type="cellIs" dxfId="5078" priority="946" stopIfTrue="1" operator="lessThanOrEqual">
      <formula>3000</formula>
    </cfRule>
    <cfRule type="cellIs" dxfId="5077" priority="947" stopIfTrue="1" operator="between">
      <formula>3000</formula>
      <formula>9000</formula>
    </cfRule>
    <cfRule type="cellIs" dxfId="5076" priority="948" stopIfTrue="1" operator="greaterThanOrEqual">
      <formula>9000</formula>
    </cfRule>
  </conditionalFormatting>
  <conditionalFormatting sqref="AJ188">
    <cfRule type="cellIs" dxfId="5075" priority="943" stopIfTrue="1" operator="lessThanOrEqual">
      <formula>3000</formula>
    </cfRule>
    <cfRule type="cellIs" dxfId="5074" priority="944" stopIfTrue="1" operator="between">
      <formula>3000</formula>
      <formula>9000</formula>
    </cfRule>
    <cfRule type="cellIs" dxfId="5073" priority="945" stopIfTrue="1" operator="greaterThanOrEqual">
      <formula>9000</formula>
    </cfRule>
  </conditionalFormatting>
  <conditionalFormatting sqref="V188:W188">
    <cfRule type="cellIs" dxfId="5072" priority="940" stopIfTrue="1" operator="lessThanOrEqual">
      <formula>3000</formula>
    </cfRule>
    <cfRule type="cellIs" dxfId="5071" priority="941" stopIfTrue="1" operator="between">
      <formula>3000</formula>
      <formula>9000</formula>
    </cfRule>
    <cfRule type="cellIs" dxfId="5070" priority="942" stopIfTrue="1" operator="greaterThanOrEqual">
      <formula>9000</formula>
    </cfRule>
  </conditionalFormatting>
  <conditionalFormatting sqref="AF188">
    <cfRule type="cellIs" dxfId="5069" priority="937" stopIfTrue="1" operator="lessThanOrEqual">
      <formula>3000</formula>
    </cfRule>
    <cfRule type="cellIs" dxfId="5068" priority="938" stopIfTrue="1" operator="between">
      <formula>3000</formula>
      <formula>9000</formula>
    </cfRule>
    <cfRule type="cellIs" dxfId="5067" priority="939" stopIfTrue="1" operator="greaterThanOrEqual">
      <formula>9000</formula>
    </cfRule>
  </conditionalFormatting>
  <conditionalFormatting sqref="AG188">
    <cfRule type="cellIs" dxfId="5066" priority="934" stopIfTrue="1" operator="lessThanOrEqual">
      <formula>3000</formula>
    </cfRule>
    <cfRule type="cellIs" dxfId="5065" priority="935" stopIfTrue="1" operator="between">
      <formula>3000</formula>
      <formula>9000</formula>
    </cfRule>
    <cfRule type="cellIs" dxfId="5064" priority="936" stopIfTrue="1" operator="greaterThanOrEqual">
      <formula>9000</formula>
    </cfRule>
  </conditionalFormatting>
  <conditionalFormatting sqref="AH188">
    <cfRule type="cellIs" dxfId="5063" priority="931" stopIfTrue="1" operator="lessThanOrEqual">
      <formula>3000</formula>
    </cfRule>
    <cfRule type="cellIs" dxfId="5062" priority="932" stopIfTrue="1" operator="between">
      <formula>3000</formula>
      <formula>9000</formula>
    </cfRule>
    <cfRule type="cellIs" dxfId="5061" priority="933" stopIfTrue="1" operator="greaterThanOrEqual">
      <formula>9000</formula>
    </cfRule>
  </conditionalFormatting>
  <conditionalFormatting sqref="AI188">
    <cfRule type="cellIs" dxfId="5060" priority="928" stopIfTrue="1" operator="lessThanOrEqual">
      <formula>3000</formula>
    </cfRule>
    <cfRule type="cellIs" dxfId="5059" priority="929" stopIfTrue="1" operator="between">
      <formula>3000</formula>
      <formula>9000</formula>
    </cfRule>
    <cfRule type="cellIs" dxfId="5058" priority="930" stopIfTrue="1" operator="greaterThanOrEqual">
      <formula>9000</formula>
    </cfRule>
  </conditionalFormatting>
  <conditionalFormatting sqref="X194:Y194">
    <cfRule type="cellIs" dxfId="5057" priority="925" stopIfTrue="1" operator="lessThanOrEqual">
      <formula>3000</formula>
    </cfRule>
    <cfRule type="cellIs" dxfId="5056" priority="926" stopIfTrue="1" operator="between">
      <formula>3000</formula>
      <formula>9000</formula>
    </cfRule>
    <cfRule type="cellIs" dxfId="5055" priority="927" stopIfTrue="1" operator="greaterThanOrEqual">
      <formula>9000</formula>
    </cfRule>
  </conditionalFormatting>
  <conditionalFormatting sqref="AA194">
    <cfRule type="cellIs" dxfId="5054" priority="922" stopIfTrue="1" operator="lessThanOrEqual">
      <formula>3000</formula>
    </cfRule>
    <cfRule type="cellIs" dxfId="5053" priority="923" stopIfTrue="1" operator="between">
      <formula>3000</formula>
      <formula>9000</formula>
    </cfRule>
    <cfRule type="cellIs" dxfId="5052" priority="924" stopIfTrue="1" operator="greaterThanOrEqual">
      <formula>9000</formula>
    </cfRule>
  </conditionalFormatting>
  <conditionalFormatting sqref="AB194">
    <cfRule type="cellIs" dxfId="5051" priority="919" stopIfTrue="1" operator="lessThanOrEqual">
      <formula>3000</formula>
    </cfRule>
    <cfRule type="cellIs" dxfId="5050" priority="920" stopIfTrue="1" operator="between">
      <formula>3000</formula>
      <formula>9000</formula>
    </cfRule>
    <cfRule type="cellIs" dxfId="5049" priority="921" stopIfTrue="1" operator="greaterThanOrEqual">
      <formula>9000</formula>
    </cfRule>
  </conditionalFormatting>
  <conditionalFormatting sqref="AC194">
    <cfRule type="cellIs" dxfId="5048" priority="916" stopIfTrue="1" operator="lessThanOrEqual">
      <formula>3000</formula>
    </cfRule>
    <cfRule type="cellIs" dxfId="5047" priority="917" stopIfTrue="1" operator="between">
      <formula>3000</formula>
      <formula>9000</formula>
    </cfRule>
    <cfRule type="cellIs" dxfId="5046" priority="918" stopIfTrue="1" operator="greaterThanOrEqual">
      <formula>9000</formula>
    </cfRule>
  </conditionalFormatting>
  <conditionalFormatting sqref="AD194">
    <cfRule type="cellIs" dxfId="5045" priority="913" stopIfTrue="1" operator="lessThanOrEqual">
      <formula>3000</formula>
    </cfRule>
    <cfRule type="cellIs" dxfId="5044" priority="914" stopIfTrue="1" operator="between">
      <formula>3000</formula>
      <formula>9000</formula>
    </cfRule>
    <cfRule type="cellIs" dxfId="5043" priority="915" stopIfTrue="1" operator="greaterThanOrEqual">
      <formula>9000</formula>
    </cfRule>
  </conditionalFormatting>
  <conditionalFormatting sqref="AJ194">
    <cfRule type="cellIs" dxfId="5042" priority="910" stopIfTrue="1" operator="lessThanOrEqual">
      <formula>3000</formula>
    </cfRule>
    <cfRule type="cellIs" dxfId="5041" priority="911" stopIfTrue="1" operator="between">
      <formula>3000</formula>
      <formula>9000</formula>
    </cfRule>
    <cfRule type="cellIs" dxfId="5040" priority="912" stopIfTrue="1" operator="greaterThanOrEqual">
      <formula>9000</formula>
    </cfRule>
  </conditionalFormatting>
  <conditionalFormatting sqref="V194:W194">
    <cfRule type="cellIs" dxfId="5039" priority="907" stopIfTrue="1" operator="lessThanOrEqual">
      <formula>3000</formula>
    </cfRule>
    <cfRule type="cellIs" dxfId="5038" priority="908" stopIfTrue="1" operator="between">
      <formula>3000</formula>
      <formula>9000</formula>
    </cfRule>
    <cfRule type="cellIs" dxfId="5037" priority="909" stopIfTrue="1" operator="greaterThanOrEqual">
      <formula>9000</formula>
    </cfRule>
  </conditionalFormatting>
  <conditionalFormatting sqref="AF194">
    <cfRule type="cellIs" dxfId="5036" priority="904" stopIfTrue="1" operator="lessThanOrEqual">
      <formula>3000</formula>
    </cfRule>
    <cfRule type="cellIs" dxfId="5035" priority="905" stopIfTrue="1" operator="between">
      <formula>3000</formula>
      <formula>9000</formula>
    </cfRule>
    <cfRule type="cellIs" dxfId="5034" priority="906" stopIfTrue="1" operator="greaterThanOrEqual">
      <formula>9000</formula>
    </cfRule>
  </conditionalFormatting>
  <conditionalFormatting sqref="AG194">
    <cfRule type="cellIs" dxfId="5033" priority="901" stopIfTrue="1" operator="lessThanOrEqual">
      <formula>3000</formula>
    </cfRule>
    <cfRule type="cellIs" dxfId="5032" priority="902" stopIfTrue="1" operator="between">
      <formula>3000</formula>
      <formula>9000</formula>
    </cfRule>
    <cfRule type="cellIs" dxfId="5031" priority="903" stopIfTrue="1" operator="greaterThanOrEqual">
      <formula>9000</formula>
    </cfRule>
  </conditionalFormatting>
  <conditionalFormatting sqref="AH194">
    <cfRule type="cellIs" dxfId="5030" priority="898" stopIfTrue="1" operator="lessThanOrEqual">
      <formula>3000</formula>
    </cfRule>
    <cfRule type="cellIs" dxfId="5029" priority="899" stopIfTrue="1" operator="between">
      <formula>3000</formula>
      <formula>9000</formula>
    </cfRule>
    <cfRule type="cellIs" dxfId="5028" priority="900" stopIfTrue="1" operator="greaterThanOrEqual">
      <formula>9000</formula>
    </cfRule>
  </conditionalFormatting>
  <conditionalFormatting sqref="AI194">
    <cfRule type="cellIs" dxfId="5027" priority="895" stopIfTrue="1" operator="lessThanOrEqual">
      <formula>3000</formula>
    </cfRule>
    <cfRule type="cellIs" dxfId="5026" priority="896" stopIfTrue="1" operator="between">
      <formula>3000</formula>
      <formula>9000</formula>
    </cfRule>
    <cfRule type="cellIs" dxfId="5025" priority="897" stopIfTrue="1" operator="greaterThanOrEqual">
      <formula>9000</formula>
    </cfRule>
  </conditionalFormatting>
  <conditionalFormatting sqref="X206:Y206">
    <cfRule type="cellIs" dxfId="5024" priority="892" stopIfTrue="1" operator="lessThanOrEqual">
      <formula>3000</formula>
    </cfRule>
    <cfRule type="cellIs" dxfId="5023" priority="893" stopIfTrue="1" operator="between">
      <formula>3000</formula>
      <formula>9000</formula>
    </cfRule>
    <cfRule type="cellIs" dxfId="5022" priority="894" stopIfTrue="1" operator="greaterThanOrEqual">
      <formula>9000</formula>
    </cfRule>
  </conditionalFormatting>
  <conditionalFormatting sqref="AA206">
    <cfRule type="cellIs" dxfId="5021" priority="889" stopIfTrue="1" operator="lessThanOrEqual">
      <formula>3000</formula>
    </cfRule>
    <cfRule type="cellIs" dxfId="5020" priority="890" stopIfTrue="1" operator="between">
      <formula>3000</formula>
      <formula>9000</formula>
    </cfRule>
    <cfRule type="cellIs" dxfId="5019" priority="891" stopIfTrue="1" operator="greaterThanOrEqual">
      <formula>9000</formula>
    </cfRule>
  </conditionalFormatting>
  <conditionalFormatting sqref="AB206">
    <cfRule type="cellIs" dxfId="5018" priority="886" stopIfTrue="1" operator="lessThanOrEqual">
      <formula>3000</formula>
    </cfRule>
    <cfRule type="cellIs" dxfId="5017" priority="887" stopIfTrue="1" operator="between">
      <formula>3000</formula>
      <formula>9000</formula>
    </cfRule>
    <cfRule type="cellIs" dxfId="5016" priority="888" stopIfTrue="1" operator="greaterThanOrEqual">
      <formula>9000</formula>
    </cfRule>
  </conditionalFormatting>
  <conditionalFormatting sqref="AC206">
    <cfRule type="cellIs" dxfId="5015" priority="883" stopIfTrue="1" operator="lessThanOrEqual">
      <formula>3000</formula>
    </cfRule>
    <cfRule type="cellIs" dxfId="5014" priority="884" stopIfTrue="1" operator="between">
      <formula>3000</formula>
      <formula>9000</formula>
    </cfRule>
    <cfRule type="cellIs" dxfId="5013" priority="885" stopIfTrue="1" operator="greaterThanOrEqual">
      <formula>9000</formula>
    </cfRule>
  </conditionalFormatting>
  <conditionalFormatting sqref="AD206">
    <cfRule type="cellIs" dxfId="5012" priority="880" stopIfTrue="1" operator="lessThanOrEqual">
      <formula>3000</formula>
    </cfRule>
    <cfRule type="cellIs" dxfId="5011" priority="881" stopIfTrue="1" operator="between">
      <formula>3000</formula>
      <formula>9000</formula>
    </cfRule>
    <cfRule type="cellIs" dxfId="5010" priority="882" stopIfTrue="1" operator="greaterThanOrEqual">
      <formula>9000</formula>
    </cfRule>
  </conditionalFormatting>
  <conditionalFormatting sqref="AJ206">
    <cfRule type="cellIs" dxfId="5009" priority="877" stopIfTrue="1" operator="lessThanOrEqual">
      <formula>3000</formula>
    </cfRule>
    <cfRule type="cellIs" dxfId="5008" priority="878" stopIfTrue="1" operator="between">
      <formula>3000</formula>
      <formula>9000</formula>
    </cfRule>
    <cfRule type="cellIs" dxfId="5007" priority="879" stopIfTrue="1" operator="greaterThanOrEqual">
      <formula>9000</formula>
    </cfRule>
  </conditionalFormatting>
  <conditionalFormatting sqref="V206:W206">
    <cfRule type="cellIs" dxfId="5006" priority="874" stopIfTrue="1" operator="lessThanOrEqual">
      <formula>3000</formula>
    </cfRule>
    <cfRule type="cellIs" dxfId="5005" priority="875" stopIfTrue="1" operator="between">
      <formula>3000</formula>
      <formula>9000</formula>
    </cfRule>
    <cfRule type="cellIs" dxfId="5004" priority="876" stopIfTrue="1" operator="greaterThanOrEqual">
      <formula>9000</formula>
    </cfRule>
  </conditionalFormatting>
  <conditionalFormatting sqref="AF206">
    <cfRule type="cellIs" dxfId="5003" priority="871" stopIfTrue="1" operator="lessThanOrEqual">
      <formula>3000</formula>
    </cfRule>
    <cfRule type="cellIs" dxfId="5002" priority="872" stopIfTrue="1" operator="between">
      <formula>3000</formula>
      <formula>9000</formula>
    </cfRule>
    <cfRule type="cellIs" dxfId="5001" priority="873" stopIfTrue="1" operator="greaterThanOrEqual">
      <formula>9000</formula>
    </cfRule>
  </conditionalFormatting>
  <conditionalFormatting sqref="AG206">
    <cfRule type="cellIs" dxfId="5000" priority="868" stopIfTrue="1" operator="lessThanOrEqual">
      <formula>3000</formula>
    </cfRule>
    <cfRule type="cellIs" dxfId="4999" priority="869" stopIfTrue="1" operator="between">
      <formula>3000</formula>
      <formula>9000</formula>
    </cfRule>
    <cfRule type="cellIs" dxfId="4998" priority="870" stopIfTrue="1" operator="greaterThanOrEqual">
      <formula>9000</formula>
    </cfRule>
  </conditionalFormatting>
  <conditionalFormatting sqref="AH206">
    <cfRule type="cellIs" dxfId="4997" priority="865" stopIfTrue="1" operator="lessThanOrEqual">
      <formula>3000</formula>
    </cfRule>
    <cfRule type="cellIs" dxfId="4996" priority="866" stopIfTrue="1" operator="between">
      <formula>3000</formula>
      <formula>9000</formula>
    </cfRule>
    <cfRule type="cellIs" dxfId="4995" priority="867" stopIfTrue="1" operator="greaterThanOrEqual">
      <formula>9000</formula>
    </cfRule>
  </conditionalFormatting>
  <conditionalFormatting sqref="AI206">
    <cfRule type="cellIs" dxfId="4994" priority="862" stopIfTrue="1" operator="lessThanOrEqual">
      <formula>3000</formula>
    </cfRule>
    <cfRule type="cellIs" dxfId="4993" priority="863" stopIfTrue="1" operator="between">
      <formula>3000</formula>
      <formula>9000</formula>
    </cfRule>
    <cfRule type="cellIs" dxfId="4992" priority="864" stopIfTrue="1" operator="greaterThanOrEqual">
      <formula>9000</formula>
    </cfRule>
  </conditionalFormatting>
  <conditionalFormatting sqref="X212:Y212">
    <cfRule type="cellIs" dxfId="4991" priority="859" stopIfTrue="1" operator="lessThanOrEqual">
      <formula>3000</formula>
    </cfRule>
    <cfRule type="cellIs" dxfId="4990" priority="860" stopIfTrue="1" operator="between">
      <formula>3000</formula>
      <formula>9000</formula>
    </cfRule>
    <cfRule type="cellIs" dxfId="4989" priority="861" stopIfTrue="1" operator="greaterThanOrEqual">
      <formula>9000</formula>
    </cfRule>
  </conditionalFormatting>
  <conditionalFormatting sqref="AA212">
    <cfRule type="cellIs" dxfId="4988" priority="856" stopIfTrue="1" operator="lessThanOrEqual">
      <formula>3000</formula>
    </cfRule>
    <cfRule type="cellIs" dxfId="4987" priority="857" stopIfTrue="1" operator="between">
      <formula>3000</formula>
      <formula>9000</formula>
    </cfRule>
    <cfRule type="cellIs" dxfId="4986" priority="858" stopIfTrue="1" operator="greaterThanOrEqual">
      <formula>9000</formula>
    </cfRule>
  </conditionalFormatting>
  <conditionalFormatting sqref="AB212">
    <cfRule type="cellIs" dxfId="4985" priority="853" stopIfTrue="1" operator="lessThanOrEqual">
      <formula>3000</formula>
    </cfRule>
    <cfRule type="cellIs" dxfId="4984" priority="854" stopIfTrue="1" operator="between">
      <formula>3000</formula>
      <formula>9000</formula>
    </cfRule>
    <cfRule type="cellIs" dxfId="4983" priority="855" stopIfTrue="1" operator="greaterThanOrEqual">
      <formula>9000</formula>
    </cfRule>
  </conditionalFormatting>
  <conditionalFormatting sqref="AC212">
    <cfRule type="cellIs" dxfId="4982" priority="850" stopIfTrue="1" operator="lessThanOrEqual">
      <formula>3000</formula>
    </cfRule>
    <cfRule type="cellIs" dxfId="4981" priority="851" stopIfTrue="1" operator="between">
      <formula>3000</formula>
      <formula>9000</formula>
    </cfRule>
    <cfRule type="cellIs" dxfId="4980" priority="852" stopIfTrue="1" operator="greaterThanOrEqual">
      <formula>9000</formula>
    </cfRule>
  </conditionalFormatting>
  <conditionalFormatting sqref="AD212">
    <cfRule type="cellIs" dxfId="4979" priority="847" stopIfTrue="1" operator="lessThanOrEqual">
      <formula>3000</formula>
    </cfRule>
    <cfRule type="cellIs" dxfId="4978" priority="848" stopIfTrue="1" operator="between">
      <formula>3000</formula>
      <formula>9000</formula>
    </cfRule>
    <cfRule type="cellIs" dxfId="4977" priority="849" stopIfTrue="1" operator="greaterThanOrEqual">
      <formula>9000</formula>
    </cfRule>
  </conditionalFormatting>
  <conditionalFormatting sqref="AJ212">
    <cfRule type="cellIs" dxfId="4976" priority="844" stopIfTrue="1" operator="lessThanOrEqual">
      <formula>3000</formula>
    </cfRule>
    <cfRule type="cellIs" dxfId="4975" priority="845" stopIfTrue="1" operator="between">
      <formula>3000</formula>
      <formula>9000</formula>
    </cfRule>
    <cfRule type="cellIs" dxfId="4974" priority="846" stopIfTrue="1" operator="greaterThanOrEqual">
      <formula>9000</formula>
    </cfRule>
  </conditionalFormatting>
  <conditionalFormatting sqref="V212:W212">
    <cfRule type="cellIs" dxfId="4973" priority="841" stopIfTrue="1" operator="lessThanOrEqual">
      <formula>3000</formula>
    </cfRule>
    <cfRule type="cellIs" dxfId="4972" priority="842" stopIfTrue="1" operator="between">
      <formula>3000</formula>
      <formula>9000</formula>
    </cfRule>
    <cfRule type="cellIs" dxfId="4971" priority="843" stopIfTrue="1" operator="greaterThanOrEqual">
      <formula>9000</formula>
    </cfRule>
  </conditionalFormatting>
  <conditionalFormatting sqref="AF212">
    <cfRule type="cellIs" dxfId="4970" priority="838" stopIfTrue="1" operator="lessThanOrEqual">
      <formula>3000</formula>
    </cfRule>
    <cfRule type="cellIs" dxfId="4969" priority="839" stopIfTrue="1" operator="between">
      <formula>3000</formula>
      <formula>9000</formula>
    </cfRule>
    <cfRule type="cellIs" dxfId="4968" priority="840" stopIfTrue="1" operator="greaterThanOrEqual">
      <formula>9000</formula>
    </cfRule>
  </conditionalFormatting>
  <conditionalFormatting sqref="AG212">
    <cfRule type="cellIs" dxfId="4967" priority="835" stopIfTrue="1" operator="lessThanOrEqual">
      <formula>3000</formula>
    </cfRule>
    <cfRule type="cellIs" dxfId="4966" priority="836" stopIfTrue="1" operator="between">
      <formula>3000</formula>
      <formula>9000</formula>
    </cfRule>
    <cfRule type="cellIs" dxfId="4965" priority="837" stopIfTrue="1" operator="greaterThanOrEqual">
      <formula>9000</formula>
    </cfRule>
  </conditionalFormatting>
  <conditionalFormatting sqref="AH212">
    <cfRule type="cellIs" dxfId="4964" priority="832" stopIfTrue="1" operator="lessThanOrEqual">
      <formula>3000</formula>
    </cfRule>
    <cfRule type="cellIs" dxfId="4963" priority="833" stopIfTrue="1" operator="between">
      <formula>3000</formula>
      <formula>9000</formula>
    </cfRule>
    <cfRule type="cellIs" dxfId="4962" priority="834" stopIfTrue="1" operator="greaterThanOrEqual">
      <formula>9000</formula>
    </cfRule>
  </conditionalFormatting>
  <conditionalFormatting sqref="AI212">
    <cfRule type="cellIs" dxfId="4961" priority="829" stopIfTrue="1" operator="lessThanOrEqual">
      <formula>3000</formula>
    </cfRule>
    <cfRule type="cellIs" dxfId="4960" priority="830" stopIfTrue="1" operator="between">
      <formula>3000</formula>
      <formula>9000</formula>
    </cfRule>
    <cfRule type="cellIs" dxfId="4959" priority="831" stopIfTrue="1" operator="greaterThanOrEqual">
      <formula>9000</formula>
    </cfRule>
  </conditionalFormatting>
  <conditionalFormatting sqref="X236:Y236">
    <cfRule type="cellIs" dxfId="4958" priority="826" stopIfTrue="1" operator="lessThanOrEqual">
      <formula>3000</formula>
    </cfRule>
    <cfRule type="cellIs" dxfId="4957" priority="827" stopIfTrue="1" operator="between">
      <formula>3000</formula>
      <formula>9000</formula>
    </cfRule>
    <cfRule type="cellIs" dxfId="4956" priority="828" stopIfTrue="1" operator="greaterThanOrEqual">
      <formula>9000</formula>
    </cfRule>
  </conditionalFormatting>
  <conditionalFormatting sqref="AA236">
    <cfRule type="cellIs" dxfId="4955" priority="823" stopIfTrue="1" operator="lessThanOrEqual">
      <formula>3000</formula>
    </cfRule>
    <cfRule type="cellIs" dxfId="4954" priority="824" stopIfTrue="1" operator="between">
      <formula>3000</formula>
      <formula>9000</formula>
    </cfRule>
    <cfRule type="cellIs" dxfId="4953" priority="825" stopIfTrue="1" operator="greaterThanOrEqual">
      <formula>9000</formula>
    </cfRule>
  </conditionalFormatting>
  <conditionalFormatting sqref="AB236">
    <cfRule type="cellIs" dxfId="4952" priority="820" stopIfTrue="1" operator="lessThanOrEqual">
      <formula>3000</formula>
    </cfRule>
    <cfRule type="cellIs" dxfId="4951" priority="821" stopIfTrue="1" operator="between">
      <formula>3000</formula>
      <formula>9000</formula>
    </cfRule>
    <cfRule type="cellIs" dxfId="4950" priority="822" stopIfTrue="1" operator="greaterThanOrEqual">
      <formula>9000</formula>
    </cfRule>
  </conditionalFormatting>
  <conditionalFormatting sqref="AC236">
    <cfRule type="cellIs" dxfId="4949" priority="817" stopIfTrue="1" operator="lessThanOrEqual">
      <formula>3000</formula>
    </cfRule>
    <cfRule type="cellIs" dxfId="4948" priority="818" stopIfTrue="1" operator="between">
      <formula>3000</formula>
      <formula>9000</formula>
    </cfRule>
    <cfRule type="cellIs" dxfId="4947" priority="819" stopIfTrue="1" operator="greaterThanOrEqual">
      <formula>9000</formula>
    </cfRule>
  </conditionalFormatting>
  <conditionalFormatting sqref="AD236">
    <cfRule type="cellIs" dxfId="4946" priority="814" stopIfTrue="1" operator="lessThanOrEqual">
      <formula>3000</formula>
    </cfRule>
    <cfRule type="cellIs" dxfId="4945" priority="815" stopIfTrue="1" operator="between">
      <formula>3000</formula>
      <formula>9000</formula>
    </cfRule>
    <cfRule type="cellIs" dxfId="4944" priority="816" stopIfTrue="1" operator="greaterThanOrEqual">
      <formula>9000</formula>
    </cfRule>
  </conditionalFormatting>
  <conditionalFormatting sqref="AJ236">
    <cfRule type="cellIs" dxfId="4943" priority="811" stopIfTrue="1" operator="lessThanOrEqual">
      <formula>3000</formula>
    </cfRule>
    <cfRule type="cellIs" dxfId="4942" priority="812" stopIfTrue="1" operator="between">
      <formula>3000</formula>
      <formula>9000</formula>
    </cfRule>
    <cfRule type="cellIs" dxfId="4941" priority="813" stopIfTrue="1" operator="greaterThanOrEqual">
      <formula>9000</formula>
    </cfRule>
  </conditionalFormatting>
  <conditionalFormatting sqref="V236:W236">
    <cfRule type="cellIs" dxfId="4940" priority="808" stopIfTrue="1" operator="lessThanOrEqual">
      <formula>3000</formula>
    </cfRule>
    <cfRule type="cellIs" dxfId="4939" priority="809" stopIfTrue="1" operator="between">
      <formula>3000</formula>
      <formula>9000</formula>
    </cfRule>
    <cfRule type="cellIs" dxfId="4938" priority="810" stopIfTrue="1" operator="greaterThanOrEqual">
      <formula>9000</formula>
    </cfRule>
  </conditionalFormatting>
  <conditionalFormatting sqref="AF236">
    <cfRule type="cellIs" dxfId="4937" priority="805" stopIfTrue="1" operator="lessThanOrEqual">
      <formula>3000</formula>
    </cfRule>
    <cfRule type="cellIs" dxfId="4936" priority="806" stopIfTrue="1" operator="between">
      <formula>3000</formula>
      <formula>9000</formula>
    </cfRule>
    <cfRule type="cellIs" dxfId="4935" priority="807" stopIfTrue="1" operator="greaterThanOrEqual">
      <formula>9000</formula>
    </cfRule>
  </conditionalFormatting>
  <conditionalFormatting sqref="AG236">
    <cfRule type="cellIs" dxfId="4934" priority="802" stopIfTrue="1" operator="lessThanOrEqual">
      <formula>3000</formula>
    </cfRule>
    <cfRule type="cellIs" dxfId="4933" priority="803" stopIfTrue="1" operator="between">
      <formula>3000</formula>
      <formula>9000</formula>
    </cfRule>
    <cfRule type="cellIs" dxfId="4932" priority="804" stopIfTrue="1" operator="greaterThanOrEqual">
      <formula>9000</formula>
    </cfRule>
  </conditionalFormatting>
  <conditionalFormatting sqref="AH236">
    <cfRule type="cellIs" dxfId="4931" priority="799" stopIfTrue="1" operator="lessThanOrEqual">
      <formula>3000</formula>
    </cfRule>
    <cfRule type="cellIs" dxfId="4930" priority="800" stopIfTrue="1" operator="between">
      <formula>3000</formula>
      <formula>9000</formula>
    </cfRule>
    <cfRule type="cellIs" dxfId="4929" priority="801" stopIfTrue="1" operator="greaterThanOrEqual">
      <formula>9000</formula>
    </cfRule>
  </conditionalFormatting>
  <conditionalFormatting sqref="AI236">
    <cfRule type="cellIs" dxfId="4928" priority="796" stopIfTrue="1" operator="lessThanOrEqual">
      <formula>3000</formula>
    </cfRule>
    <cfRule type="cellIs" dxfId="4927" priority="797" stopIfTrue="1" operator="between">
      <formula>3000</formula>
      <formula>9000</formula>
    </cfRule>
    <cfRule type="cellIs" dxfId="4926" priority="798" stopIfTrue="1" operator="greaterThanOrEqual">
      <formula>9000</formula>
    </cfRule>
  </conditionalFormatting>
  <conditionalFormatting sqref="X242:Y242">
    <cfRule type="cellIs" dxfId="4925" priority="793" stopIfTrue="1" operator="lessThanOrEqual">
      <formula>3000</formula>
    </cfRule>
    <cfRule type="cellIs" dxfId="4924" priority="794" stopIfTrue="1" operator="between">
      <formula>3000</formula>
      <formula>9000</formula>
    </cfRule>
    <cfRule type="cellIs" dxfId="4923" priority="795" stopIfTrue="1" operator="greaterThanOrEqual">
      <formula>9000</formula>
    </cfRule>
  </conditionalFormatting>
  <conditionalFormatting sqref="AA242">
    <cfRule type="cellIs" dxfId="4922" priority="790" stopIfTrue="1" operator="lessThanOrEqual">
      <formula>3000</formula>
    </cfRule>
    <cfRule type="cellIs" dxfId="4921" priority="791" stopIfTrue="1" operator="between">
      <formula>3000</formula>
      <formula>9000</formula>
    </cfRule>
    <cfRule type="cellIs" dxfId="4920" priority="792" stopIfTrue="1" operator="greaterThanOrEqual">
      <formula>9000</formula>
    </cfRule>
  </conditionalFormatting>
  <conditionalFormatting sqref="AB242">
    <cfRule type="cellIs" dxfId="4919" priority="787" stopIfTrue="1" operator="lessThanOrEqual">
      <formula>3000</formula>
    </cfRule>
    <cfRule type="cellIs" dxfId="4918" priority="788" stopIfTrue="1" operator="between">
      <formula>3000</formula>
      <formula>9000</formula>
    </cfRule>
    <cfRule type="cellIs" dxfId="4917" priority="789" stopIfTrue="1" operator="greaterThanOrEqual">
      <formula>9000</formula>
    </cfRule>
  </conditionalFormatting>
  <conditionalFormatting sqref="AC242">
    <cfRule type="cellIs" dxfId="4916" priority="784" stopIfTrue="1" operator="lessThanOrEqual">
      <formula>3000</formula>
    </cfRule>
    <cfRule type="cellIs" dxfId="4915" priority="785" stopIfTrue="1" operator="between">
      <formula>3000</formula>
      <formula>9000</formula>
    </cfRule>
    <cfRule type="cellIs" dxfId="4914" priority="786" stopIfTrue="1" operator="greaterThanOrEqual">
      <formula>9000</formula>
    </cfRule>
  </conditionalFormatting>
  <conditionalFormatting sqref="AD242">
    <cfRule type="cellIs" dxfId="4913" priority="781" stopIfTrue="1" operator="lessThanOrEqual">
      <formula>3000</formula>
    </cfRule>
    <cfRule type="cellIs" dxfId="4912" priority="782" stopIfTrue="1" operator="between">
      <formula>3000</formula>
      <formula>9000</formula>
    </cfRule>
    <cfRule type="cellIs" dxfId="4911" priority="783" stopIfTrue="1" operator="greaterThanOrEqual">
      <formula>9000</formula>
    </cfRule>
  </conditionalFormatting>
  <conditionalFormatting sqref="AJ242">
    <cfRule type="cellIs" dxfId="4910" priority="778" stopIfTrue="1" operator="lessThanOrEqual">
      <formula>3000</formula>
    </cfRule>
    <cfRule type="cellIs" dxfId="4909" priority="779" stopIfTrue="1" operator="between">
      <formula>3000</formula>
      <formula>9000</formula>
    </cfRule>
    <cfRule type="cellIs" dxfId="4908" priority="780" stopIfTrue="1" operator="greaterThanOrEqual">
      <formula>9000</formula>
    </cfRule>
  </conditionalFormatting>
  <conditionalFormatting sqref="V242:W242">
    <cfRule type="cellIs" dxfId="4907" priority="775" stopIfTrue="1" operator="lessThanOrEqual">
      <formula>3000</formula>
    </cfRule>
    <cfRule type="cellIs" dxfId="4906" priority="776" stopIfTrue="1" operator="between">
      <formula>3000</formula>
      <formula>9000</formula>
    </cfRule>
    <cfRule type="cellIs" dxfId="4905" priority="777" stopIfTrue="1" operator="greaterThanOrEqual">
      <formula>9000</formula>
    </cfRule>
  </conditionalFormatting>
  <conditionalFormatting sqref="AF242">
    <cfRule type="cellIs" dxfId="4904" priority="772" stopIfTrue="1" operator="lessThanOrEqual">
      <formula>3000</formula>
    </cfRule>
    <cfRule type="cellIs" dxfId="4903" priority="773" stopIfTrue="1" operator="between">
      <formula>3000</formula>
      <formula>9000</formula>
    </cfRule>
    <cfRule type="cellIs" dxfId="4902" priority="774" stopIfTrue="1" operator="greaterThanOrEqual">
      <formula>9000</formula>
    </cfRule>
  </conditionalFormatting>
  <conditionalFormatting sqref="AG242">
    <cfRule type="cellIs" dxfId="4901" priority="769" stopIfTrue="1" operator="lessThanOrEqual">
      <formula>3000</formula>
    </cfRule>
    <cfRule type="cellIs" dxfId="4900" priority="770" stopIfTrue="1" operator="between">
      <formula>3000</formula>
      <formula>9000</formula>
    </cfRule>
    <cfRule type="cellIs" dxfId="4899" priority="771" stopIfTrue="1" operator="greaterThanOrEqual">
      <formula>9000</formula>
    </cfRule>
  </conditionalFormatting>
  <conditionalFormatting sqref="AH242">
    <cfRule type="cellIs" dxfId="4898" priority="766" stopIfTrue="1" operator="lessThanOrEqual">
      <formula>3000</formula>
    </cfRule>
    <cfRule type="cellIs" dxfId="4897" priority="767" stopIfTrue="1" operator="between">
      <formula>3000</formula>
      <formula>9000</formula>
    </cfRule>
    <cfRule type="cellIs" dxfId="4896" priority="768" stopIfTrue="1" operator="greaterThanOrEqual">
      <formula>9000</formula>
    </cfRule>
  </conditionalFormatting>
  <conditionalFormatting sqref="AI242">
    <cfRule type="cellIs" dxfId="4895" priority="763" stopIfTrue="1" operator="lessThanOrEqual">
      <formula>3000</formula>
    </cfRule>
    <cfRule type="cellIs" dxfId="4894" priority="764" stopIfTrue="1" operator="between">
      <formula>3000</formula>
      <formula>9000</formula>
    </cfRule>
    <cfRule type="cellIs" dxfId="4893" priority="765" stopIfTrue="1" operator="greaterThanOrEqual">
      <formula>9000</formula>
    </cfRule>
  </conditionalFormatting>
  <conditionalFormatting sqref="X248:Y248">
    <cfRule type="cellIs" dxfId="4892" priority="760" stopIfTrue="1" operator="lessThanOrEqual">
      <formula>3000</formula>
    </cfRule>
    <cfRule type="cellIs" dxfId="4891" priority="761" stopIfTrue="1" operator="between">
      <formula>3000</formula>
      <formula>9000</formula>
    </cfRule>
    <cfRule type="cellIs" dxfId="4890" priority="762" stopIfTrue="1" operator="greaterThanOrEqual">
      <formula>9000</formula>
    </cfRule>
  </conditionalFormatting>
  <conditionalFormatting sqref="AA248">
    <cfRule type="cellIs" dxfId="4889" priority="757" stopIfTrue="1" operator="lessThanOrEqual">
      <formula>3000</formula>
    </cfRule>
    <cfRule type="cellIs" dxfId="4888" priority="758" stopIfTrue="1" operator="between">
      <formula>3000</formula>
      <formula>9000</formula>
    </cfRule>
    <cfRule type="cellIs" dxfId="4887" priority="759" stopIfTrue="1" operator="greaterThanOrEqual">
      <formula>9000</formula>
    </cfRule>
  </conditionalFormatting>
  <conditionalFormatting sqref="AB248">
    <cfRule type="cellIs" dxfId="4886" priority="754" stopIfTrue="1" operator="lessThanOrEqual">
      <formula>3000</formula>
    </cfRule>
    <cfRule type="cellIs" dxfId="4885" priority="755" stopIfTrue="1" operator="between">
      <formula>3000</formula>
      <formula>9000</formula>
    </cfRule>
    <cfRule type="cellIs" dxfId="4884" priority="756" stopIfTrue="1" operator="greaterThanOrEqual">
      <formula>9000</formula>
    </cfRule>
  </conditionalFormatting>
  <conditionalFormatting sqref="AC248">
    <cfRule type="cellIs" dxfId="4883" priority="751" stopIfTrue="1" operator="lessThanOrEqual">
      <formula>3000</formula>
    </cfRule>
    <cfRule type="cellIs" dxfId="4882" priority="752" stopIfTrue="1" operator="between">
      <formula>3000</formula>
      <formula>9000</formula>
    </cfRule>
    <cfRule type="cellIs" dxfId="4881" priority="753" stopIfTrue="1" operator="greaterThanOrEqual">
      <formula>9000</formula>
    </cfRule>
  </conditionalFormatting>
  <conditionalFormatting sqref="AD248">
    <cfRule type="cellIs" dxfId="4880" priority="748" stopIfTrue="1" operator="lessThanOrEqual">
      <formula>3000</formula>
    </cfRule>
    <cfRule type="cellIs" dxfId="4879" priority="749" stopIfTrue="1" operator="between">
      <formula>3000</formula>
      <formula>9000</formula>
    </cfRule>
    <cfRule type="cellIs" dxfId="4878" priority="750" stopIfTrue="1" operator="greaterThanOrEqual">
      <formula>9000</formula>
    </cfRule>
  </conditionalFormatting>
  <conditionalFormatting sqref="AJ248">
    <cfRule type="cellIs" dxfId="4877" priority="745" stopIfTrue="1" operator="lessThanOrEqual">
      <formula>3000</formula>
    </cfRule>
    <cfRule type="cellIs" dxfId="4876" priority="746" stopIfTrue="1" operator="between">
      <formula>3000</formula>
      <formula>9000</formula>
    </cfRule>
    <cfRule type="cellIs" dxfId="4875" priority="747" stopIfTrue="1" operator="greaterThanOrEqual">
      <formula>9000</formula>
    </cfRule>
  </conditionalFormatting>
  <conditionalFormatting sqref="V248:W248">
    <cfRule type="cellIs" dxfId="4874" priority="742" stopIfTrue="1" operator="lessThanOrEqual">
      <formula>3000</formula>
    </cfRule>
    <cfRule type="cellIs" dxfId="4873" priority="743" stopIfTrue="1" operator="between">
      <formula>3000</formula>
      <formula>9000</formula>
    </cfRule>
    <cfRule type="cellIs" dxfId="4872" priority="744" stopIfTrue="1" operator="greaterThanOrEqual">
      <formula>9000</formula>
    </cfRule>
  </conditionalFormatting>
  <conditionalFormatting sqref="AF248">
    <cfRule type="cellIs" dxfId="4871" priority="739" stopIfTrue="1" operator="lessThanOrEqual">
      <formula>3000</formula>
    </cfRule>
    <cfRule type="cellIs" dxfId="4870" priority="740" stopIfTrue="1" operator="between">
      <formula>3000</formula>
      <formula>9000</formula>
    </cfRule>
    <cfRule type="cellIs" dxfId="4869" priority="741" stopIfTrue="1" operator="greaterThanOrEqual">
      <formula>9000</formula>
    </cfRule>
  </conditionalFormatting>
  <conditionalFormatting sqref="AG248">
    <cfRule type="cellIs" dxfId="4868" priority="736" stopIfTrue="1" operator="lessThanOrEqual">
      <formula>3000</formula>
    </cfRule>
    <cfRule type="cellIs" dxfId="4867" priority="737" stopIfTrue="1" operator="between">
      <formula>3000</formula>
      <formula>9000</formula>
    </cfRule>
    <cfRule type="cellIs" dxfId="4866" priority="738" stopIfTrue="1" operator="greaterThanOrEqual">
      <formula>9000</formula>
    </cfRule>
  </conditionalFormatting>
  <conditionalFormatting sqref="AH248">
    <cfRule type="cellIs" dxfId="4865" priority="733" stopIfTrue="1" operator="lessThanOrEqual">
      <formula>3000</formula>
    </cfRule>
    <cfRule type="cellIs" dxfId="4864" priority="734" stopIfTrue="1" operator="between">
      <formula>3000</formula>
      <formula>9000</formula>
    </cfRule>
    <cfRule type="cellIs" dxfId="4863" priority="735" stopIfTrue="1" operator="greaterThanOrEqual">
      <formula>9000</formula>
    </cfRule>
  </conditionalFormatting>
  <conditionalFormatting sqref="AI248">
    <cfRule type="cellIs" dxfId="4862" priority="730" stopIfTrue="1" operator="lessThanOrEqual">
      <formula>3000</formula>
    </cfRule>
    <cfRule type="cellIs" dxfId="4861" priority="731" stopIfTrue="1" operator="between">
      <formula>3000</formula>
      <formula>9000</formula>
    </cfRule>
    <cfRule type="cellIs" dxfId="4860" priority="732" stopIfTrue="1" operator="greaterThanOrEqual">
      <formula>9000</formula>
    </cfRule>
  </conditionalFormatting>
  <conditionalFormatting sqref="X254:Y254">
    <cfRule type="cellIs" dxfId="4859" priority="727" stopIfTrue="1" operator="lessThanOrEqual">
      <formula>3000</formula>
    </cfRule>
    <cfRule type="cellIs" dxfId="4858" priority="728" stopIfTrue="1" operator="between">
      <formula>3000</formula>
      <formula>9000</formula>
    </cfRule>
    <cfRule type="cellIs" dxfId="4857" priority="729" stopIfTrue="1" operator="greaterThanOrEqual">
      <formula>9000</formula>
    </cfRule>
  </conditionalFormatting>
  <conditionalFormatting sqref="AA254">
    <cfRule type="cellIs" dxfId="4856" priority="724" stopIfTrue="1" operator="lessThanOrEqual">
      <formula>3000</formula>
    </cfRule>
    <cfRule type="cellIs" dxfId="4855" priority="725" stopIfTrue="1" operator="between">
      <formula>3000</formula>
      <formula>9000</formula>
    </cfRule>
    <cfRule type="cellIs" dxfId="4854" priority="726" stopIfTrue="1" operator="greaterThanOrEqual">
      <formula>9000</formula>
    </cfRule>
  </conditionalFormatting>
  <conditionalFormatting sqref="AB254">
    <cfRule type="cellIs" dxfId="4853" priority="721" stopIfTrue="1" operator="lessThanOrEqual">
      <formula>3000</formula>
    </cfRule>
    <cfRule type="cellIs" dxfId="4852" priority="722" stopIfTrue="1" operator="between">
      <formula>3000</formula>
      <formula>9000</formula>
    </cfRule>
    <cfRule type="cellIs" dxfId="4851" priority="723" stopIfTrue="1" operator="greaterThanOrEqual">
      <formula>9000</formula>
    </cfRule>
  </conditionalFormatting>
  <conditionalFormatting sqref="AC254">
    <cfRule type="cellIs" dxfId="4850" priority="718" stopIfTrue="1" operator="lessThanOrEqual">
      <formula>3000</formula>
    </cfRule>
    <cfRule type="cellIs" dxfId="4849" priority="719" stopIfTrue="1" operator="between">
      <formula>3000</formula>
      <formula>9000</formula>
    </cfRule>
    <cfRule type="cellIs" dxfId="4848" priority="720" stopIfTrue="1" operator="greaterThanOrEqual">
      <formula>9000</formula>
    </cfRule>
  </conditionalFormatting>
  <conditionalFormatting sqref="AD254">
    <cfRule type="cellIs" dxfId="4847" priority="715" stopIfTrue="1" operator="lessThanOrEqual">
      <formula>3000</formula>
    </cfRule>
    <cfRule type="cellIs" dxfId="4846" priority="716" stopIfTrue="1" operator="between">
      <formula>3000</formula>
      <formula>9000</formula>
    </cfRule>
    <cfRule type="cellIs" dxfId="4845" priority="717" stopIfTrue="1" operator="greaterThanOrEqual">
      <formula>9000</formula>
    </cfRule>
  </conditionalFormatting>
  <conditionalFormatting sqref="AJ254">
    <cfRule type="cellIs" dxfId="4844" priority="712" stopIfTrue="1" operator="lessThanOrEqual">
      <formula>3000</formula>
    </cfRule>
    <cfRule type="cellIs" dxfId="4843" priority="713" stopIfTrue="1" operator="between">
      <formula>3000</formula>
      <formula>9000</formula>
    </cfRule>
    <cfRule type="cellIs" dxfId="4842" priority="714" stopIfTrue="1" operator="greaterThanOrEqual">
      <formula>9000</formula>
    </cfRule>
  </conditionalFormatting>
  <conditionalFormatting sqref="V254:W254">
    <cfRule type="cellIs" dxfId="4841" priority="709" stopIfTrue="1" operator="lessThanOrEqual">
      <formula>3000</formula>
    </cfRule>
    <cfRule type="cellIs" dxfId="4840" priority="710" stopIfTrue="1" operator="between">
      <formula>3000</formula>
      <formula>9000</formula>
    </cfRule>
    <cfRule type="cellIs" dxfId="4839" priority="711" stopIfTrue="1" operator="greaterThanOrEqual">
      <formula>9000</formula>
    </cfRule>
  </conditionalFormatting>
  <conditionalFormatting sqref="AF254">
    <cfRule type="cellIs" dxfId="4838" priority="706" stopIfTrue="1" operator="lessThanOrEqual">
      <formula>3000</formula>
    </cfRule>
    <cfRule type="cellIs" dxfId="4837" priority="707" stopIfTrue="1" operator="between">
      <formula>3000</formula>
      <formula>9000</formula>
    </cfRule>
    <cfRule type="cellIs" dxfId="4836" priority="708" stopIfTrue="1" operator="greaterThanOrEqual">
      <formula>9000</formula>
    </cfRule>
  </conditionalFormatting>
  <conditionalFormatting sqref="AG254">
    <cfRule type="cellIs" dxfId="4835" priority="703" stopIfTrue="1" operator="lessThanOrEqual">
      <formula>3000</formula>
    </cfRule>
    <cfRule type="cellIs" dxfId="4834" priority="704" stopIfTrue="1" operator="between">
      <formula>3000</formula>
      <formula>9000</formula>
    </cfRule>
    <cfRule type="cellIs" dxfId="4833" priority="705" stopIfTrue="1" operator="greaterThanOrEqual">
      <formula>9000</formula>
    </cfRule>
  </conditionalFormatting>
  <conditionalFormatting sqref="AH254">
    <cfRule type="cellIs" dxfId="4832" priority="700" stopIfTrue="1" operator="lessThanOrEqual">
      <formula>3000</formula>
    </cfRule>
    <cfRule type="cellIs" dxfId="4831" priority="701" stopIfTrue="1" operator="between">
      <formula>3000</formula>
      <formula>9000</formula>
    </cfRule>
    <cfRule type="cellIs" dxfId="4830" priority="702" stopIfTrue="1" operator="greaterThanOrEqual">
      <formula>9000</formula>
    </cfRule>
  </conditionalFormatting>
  <conditionalFormatting sqref="AI254">
    <cfRule type="cellIs" dxfId="4829" priority="697" stopIfTrue="1" operator="lessThanOrEqual">
      <formula>3000</formula>
    </cfRule>
    <cfRule type="cellIs" dxfId="4828" priority="698" stopIfTrue="1" operator="between">
      <formula>3000</formula>
      <formula>9000</formula>
    </cfRule>
    <cfRule type="cellIs" dxfId="4827" priority="699" stopIfTrue="1" operator="greaterThanOrEqual">
      <formula>9000</formula>
    </cfRule>
  </conditionalFormatting>
  <conditionalFormatting sqref="X260:Y260">
    <cfRule type="cellIs" dxfId="4826" priority="694" stopIfTrue="1" operator="lessThanOrEqual">
      <formula>3000</formula>
    </cfRule>
    <cfRule type="cellIs" dxfId="4825" priority="695" stopIfTrue="1" operator="between">
      <formula>3000</formula>
      <formula>9000</formula>
    </cfRule>
    <cfRule type="cellIs" dxfId="4824" priority="696" stopIfTrue="1" operator="greaterThanOrEqual">
      <formula>9000</formula>
    </cfRule>
  </conditionalFormatting>
  <conditionalFormatting sqref="AA260">
    <cfRule type="cellIs" dxfId="4823" priority="691" stopIfTrue="1" operator="lessThanOrEqual">
      <formula>3000</formula>
    </cfRule>
    <cfRule type="cellIs" dxfId="4822" priority="692" stopIfTrue="1" operator="between">
      <formula>3000</formula>
      <formula>9000</formula>
    </cfRule>
    <cfRule type="cellIs" dxfId="4821" priority="693" stopIfTrue="1" operator="greaterThanOrEqual">
      <formula>9000</formula>
    </cfRule>
  </conditionalFormatting>
  <conditionalFormatting sqref="AB260">
    <cfRule type="cellIs" dxfId="4820" priority="688" stopIfTrue="1" operator="lessThanOrEqual">
      <formula>3000</formula>
    </cfRule>
    <cfRule type="cellIs" dxfId="4819" priority="689" stopIfTrue="1" operator="between">
      <formula>3000</formula>
      <formula>9000</formula>
    </cfRule>
    <cfRule type="cellIs" dxfId="4818" priority="690" stopIfTrue="1" operator="greaterThanOrEqual">
      <formula>9000</formula>
    </cfRule>
  </conditionalFormatting>
  <conditionalFormatting sqref="AC260">
    <cfRule type="cellIs" dxfId="4817" priority="685" stopIfTrue="1" operator="lessThanOrEqual">
      <formula>3000</formula>
    </cfRule>
    <cfRule type="cellIs" dxfId="4816" priority="686" stopIfTrue="1" operator="between">
      <formula>3000</formula>
      <formula>9000</formula>
    </cfRule>
    <cfRule type="cellIs" dxfId="4815" priority="687" stopIfTrue="1" operator="greaterThanOrEqual">
      <formula>9000</formula>
    </cfRule>
  </conditionalFormatting>
  <conditionalFormatting sqref="AD260">
    <cfRule type="cellIs" dxfId="4814" priority="682" stopIfTrue="1" operator="lessThanOrEqual">
      <formula>3000</formula>
    </cfRule>
    <cfRule type="cellIs" dxfId="4813" priority="683" stopIfTrue="1" operator="between">
      <formula>3000</formula>
      <formula>9000</formula>
    </cfRule>
    <cfRule type="cellIs" dxfId="4812" priority="684" stopIfTrue="1" operator="greaterThanOrEqual">
      <formula>9000</formula>
    </cfRule>
  </conditionalFormatting>
  <conditionalFormatting sqref="AJ260">
    <cfRule type="cellIs" dxfId="4811" priority="679" stopIfTrue="1" operator="lessThanOrEqual">
      <formula>3000</formula>
    </cfRule>
    <cfRule type="cellIs" dxfId="4810" priority="680" stopIfTrue="1" operator="between">
      <formula>3000</formula>
      <formula>9000</formula>
    </cfRule>
    <cfRule type="cellIs" dxfId="4809" priority="681" stopIfTrue="1" operator="greaterThanOrEqual">
      <formula>9000</formula>
    </cfRule>
  </conditionalFormatting>
  <conditionalFormatting sqref="V260:W260">
    <cfRule type="cellIs" dxfId="4808" priority="676" stopIfTrue="1" operator="lessThanOrEqual">
      <formula>3000</formula>
    </cfRule>
    <cfRule type="cellIs" dxfId="4807" priority="677" stopIfTrue="1" operator="between">
      <formula>3000</formula>
      <formula>9000</formula>
    </cfRule>
    <cfRule type="cellIs" dxfId="4806" priority="678" stopIfTrue="1" operator="greaterThanOrEqual">
      <formula>9000</formula>
    </cfRule>
  </conditionalFormatting>
  <conditionalFormatting sqref="AF260">
    <cfRule type="cellIs" dxfId="4805" priority="673" stopIfTrue="1" operator="lessThanOrEqual">
      <formula>3000</formula>
    </cfRule>
    <cfRule type="cellIs" dxfId="4804" priority="674" stopIfTrue="1" operator="between">
      <formula>3000</formula>
      <formula>9000</formula>
    </cfRule>
    <cfRule type="cellIs" dxfId="4803" priority="675" stopIfTrue="1" operator="greaterThanOrEqual">
      <formula>9000</formula>
    </cfRule>
  </conditionalFormatting>
  <conditionalFormatting sqref="AG260">
    <cfRule type="cellIs" dxfId="4802" priority="670" stopIfTrue="1" operator="lessThanOrEqual">
      <formula>3000</formula>
    </cfRule>
    <cfRule type="cellIs" dxfId="4801" priority="671" stopIfTrue="1" operator="between">
      <formula>3000</formula>
      <formula>9000</formula>
    </cfRule>
    <cfRule type="cellIs" dxfId="4800" priority="672" stopIfTrue="1" operator="greaterThanOrEqual">
      <formula>9000</formula>
    </cfRule>
  </conditionalFormatting>
  <conditionalFormatting sqref="AH260">
    <cfRule type="cellIs" dxfId="4799" priority="667" stopIfTrue="1" operator="lessThanOrEqual">
      <formula>3000</formula>
    </cfRule>
    <cfRule type="cellIs" dxfId="4798" priority="668" stopIfTrue="1" operator="between">
      <formula>3000</formula>
      <formula>9000</formula>
    </cfRule>
    <cfRule type="cellIs" dxfId="4797" priority="669" stopIfTrue="1" operator="greaterThanOrEqual">
      <formula>9000</formula>
    </cfRule>
  </conditionalFormatting>
  <conditionalFormatting sqref="AI260">
    <cfRule type="cellIs" dxfId="4796" priority="664" stopIfTrue="1" operator="lessThanOrEqual">
      <formula>3000</formula>
    </cfRule>
    <cfRule type="cellIs" dxfId="4795" priority="665" stopIfTrue="1" operator="between">
      <formula>3000</formula>
      <formula>9000</formula>
    </cfRule>
    <cfRule type="cellIs" dxfId="4794" priority="666" stopIfTrue="1" operator="greaterThanOrEqual">
      <formula>9000</formula>
    </cfRule>
  </conditionalFormatting>
  <conditionalFormatting sqref="X182:Y182">
    <cfRule type="cellIs" dxfId="4793" priority="661" stopIfTrue="1" operator="lessThanOrEqual">
      <formula>3000</formula>
    </cfRule>
    <cfRule type="cellIs" dxfId="4792" priority="662" stopIfTrue="1" operator="between">
      <formula>3000</formula>
      <formula>9000</formula>
    </cfRule>
    <cfRule type="cellIs" dxfId="4791" priority="663" stopIfTrue="1" operator="greaterThanOrEqual">
      <formula>9000</formula>
    </cfRule>
  </conditionalFormatting>
  <conditionalFormatting sqref="AA182">
    <cfRule type="cellIs" dxfId="4790" priority="658" stopIfTrue="1" operator="lessThanOrEqual">
      <formula>3000</formula>
    </cfRule>
    <cfRule type="cellIs" dxfId="4789" priority="659" stopIfTrue="1" operator="between">
      <formula>3000</formula>
      <formula>9000</formula>
    </cfRule>
    <cfRule type="cellIs" dxfId="4788" priority="660" stopIfTrue="1" operator="greaterThanOrEqual">
      <formula>9000</formula>
    </cfRule>
  </conditionalFormatting>
  <conditionalFormatting sqref="AB182">
    <cfRule type="cellIs" dxfId="4787" priority="655" stopIfTrue="1" operator="lessThanOrEqual">
      <formula>3000</formula>
    </cfRule>
    <cfRule type="cellIs" dxfId="4786" priority="656" stopIfTrue="1" operator="between">
      <formula>3000</formula>
      <formula>9000</formula>
    </cfRule>
    <cfRule type="cellIs" dxfId="4785" priority="657" stopIfTrue="1" operator="greaterThanOrEqual">
      <formula>9000</formula>
    </cfRule>
  </conditionalFormatting>
  <conditionalFormatting sqref="AC182">
    <cfRule type="cellIs" dxfId="4784" priority="652" stopIfTrue="1" operator="lessThanOrEqual">
      <formula>3000</formula>
    </cfRule>
    <cfRule type="cellIs" dxfId="4783" priority="653" stopIfTrue="1" operator="between">
      <formula>3000</formula>
      <formula>9000</formula>
    </cfRule>
    <cfRule type="cellIs" dxfId="4782" priority="654" stopIfTrue="1" operator="greaterThanOrEqual">
      <formula>9000</formula>
    </cfRule>
  </conditionalFormatting>
  <conditionalFormatting sqref="AD182">
    <cfRule type="cellIs" dxfId="4781" priority="649" stopIfTrue="1" operator="lessThanOrEqual">
      <formula>3000</formula>
    </cfRule>
    <cfRule type="cellIs" dxfId="4780" priority="650" stopIfTrue="1" operator="between">
      <formula>3000</formula>
      <formula>9000</formula>
    </cfRule>
    <cfRule type="cellIs" dxfId="4779" priority="651" stopIfTrue="1" operator="greaterThanOrEqual">
      <formula>9000</formula>
    </cfRule>
  </conditionalFormatting>
  <conditionalFormatting sqref="AJ182">
    <cfRule type="cellIs" dxfId="4778" priority="646" stopIfTrue="1" operator="lessThanOrEqual">
      <formula>3000</formula>
    </cfRule>
    <cfRule type="cellIs" dxfId="4777" priority="647" stopIfTrue="1" operator="between">
      <formula>3000</formula>
      <formula>9000</formula>
    </cfRule>
    <cfRule type="cellIs" dxfId="4776" priority="648" stopIfTrue="1" operator="greaterThanOrEqual">
      <formula>9000</formula>
    </cfRule>
  </conditionalFormatting>
  <conditionalFormatting sqref="V182:W182">
    <cfRule type="cellIs" dxfId="4775" priority="643" stopIfTrue="1" operator="lessThanOrEqual">
      <formula>3000</formula>
    </cfRule>
    <cfRule type="cellIs" dxfId="4774" priority="644" stopIfTrue="1" operator="between">
      <formula>3000</formula>
      <formula>9000</formula>
    </cfRule>
    <cfRule type="cellIs" dxfId="4773" priority="645" stopIfTrue="1" operator="greaterThanOrEqual">
      <formula>9000</formula>
    </cfRule>
  </conditionalFormatting>
  <conditionalFormatting sqref="AF182">
    <cfRule type="cellIs" dxfId="4772" priority="640" stopIfTrue="1" operator="lessThanOrEqual">
      <formula>3000</formula>
    </cfRule>
    <cfRule type="cellIs" dxfId="4771" priority="641" stopIfTrue="1" operator="between">
      <formula>3000</formula>
      <formula>9000</formula>
    </cfRule>
    <cfRule type="cellIs" dxfId="4770" priority="642" stopIfTrue="1" operator="greaterThanOrEqual">
      <formula>9000</formula>
    </cfRule>
  </conditionalFormatting>
  <conditionalFormatting sqref="AG182">
    <cfRule type="cellIs" dxfId="4769" priority="637" stopIfTrue="1" operator="lessThanOrEqual">
      <formula>3000</formula>
    </cfRule>
    <cfRule type="cellIs" dxfId="4768" priority="638" stopIfTrue="1" operator="between">
      <formula>3000</formula>
      <formula>9000</formula>
    </cfRule>
    <cfRule type="cellIs" dxfId="4767" priority="639" stopIfTrue="1" operator="greaterThanOrEqual">
      <formula>9000</formula>
    </cfRule>
  </conditionalFormatting>
  <conditionalFormatting sqref="AH182">
    <cfRule type="cellIs" dxfId="4766" priority="634" stopIfTrue="1" operator="lessThanOrEqual">
      <formula>3000</formula>
    </cfRule>
    <cfRule type="cellIs" dxfId="4765" priority="635" stopIfTrue="1" operator="between">
      <formula>3000</formula>
      <formula>9000</formula>
    </cfRule>
    <cfRule type="cellIs" dxfId="4764" priority="636" stopIfTrue="1" operator="greaterThanOrEqual">
      <formula>9000</formula>
    </cfRule>
  </conditionalFormatting>
  <conditionalFormatting sqref="AI182">
    <cfRule type="cellIs" dxfId="4763" priority="631" stopIfTrue="1" operator="lessThanOrEqual">
      <formula>3000</formula>
    </cfRule>
    <cfRule type="cellIs" dxfId="4762" priority="632" stopIfTrue="1" operator="between">
      <formula>3000</formula>
      <formula>9000</formula>
    </cfRule>
    <cfRule type="cellIs" dxfId="4761" priority="633" stopIfTrue="1" operator="greaterThanOrEqual">
      <formula>9000</formula>
    </cfRule>
  </conditionalFormatting>
  <conditionalFormatting sqref="X200:Y200">
    <cfRule type="cellIs" dxfId="4760" priority="628" stopIfTrue="1" operator="lessThanOrEqual">
      <formula>3000</formula>
    </cfRule>
    <cfRule type="cellIs" dxfId="4759" priority="629" stopIfTrue="1" operator="between">
      <formula>3000</formula>
      <formula>9000</formula>
    </cfRule>
    <cfRule type="cellIs" dxfId="4758" priority="630" stopIfTrue="1" operator="greaterThanOrEqual">
      <formula>9000</formula>
    </cfRule>
  </conditionalFormatting>
  <conditionalFormatting sqref="AA200">
    <cfRule type="cellIs" dxfId="4757" priority="625" stopIfTrue="1" operator="lessThanOrEqual">
      <formula>3000</formula>
    </cfRule>
    <cfRule type="cellIs" dxfId="4756" priority="626" stopIfTrue="1" operator="between">
      <formula>3000</formula>
      <formula>9000</formula>
    </cfRule>
    <cfRule type="cellIs" dxfId="4755" priority="627" stopIfTrue="1" operator="greaterThanOrEqual">
      <formula>9000</formula>
    </cfRule>
  </conditionalFormatting>
  <conditionalFormatting sqref="AB200">
    <cfRule type="cellIs" dxfId="4754" priority="622" stopIfTrue="1" operator="lessThanOrEqual">
      <formula>3000</formula>
    </cfRule>
    <cfRule type="cellIs" dxfId="4753" priority="623" stopIfTrue="1" operator="between">
      <formula>3000</formula>
      <formula>9000</formula>
    </cfRule>
    <cfRule type="cellIs" dxfId="4752" priority="624" stopIfTrue="1" operator="greaterThanOrEqual">
      <formula>9000</formula>
    </cfRule>
  </conditionalFormatting>
  <conditionalFormatting sqref="AC200">
    <cfRule type="cellIs" dxfId="4751" priority="619" stopIfTrue="1" operator="lessThanOrEqual">
      <formula>3000</formula>
    </cfRule>
    <cfRule type="cellIs" dxfId="4750" priority="620" stopIfTrue="1" operator="between">
      <formula>3000</formula>
      <formula>9000</formula>
    </cfRule>
    <cfRule type="cellIs" dxfId="4749" priority="621" stopIfTrue="1" operator="greaterThanOrEqual">
      <formula>9000</formula>
    </cfRule>
  </conditionalFormatting>
  <conditionalFormatting sqref="AD200">
    <cfRule type="cellIs" dxfId="4748" priority="616" stopIfTrue="1" operator="lessThanOrEqual">
      <formula>3000</formula>
    </cfRule>
    <cfRule type="cellIs" dxfId="4747" priority="617" stopIfTrue="1" operator="between">
      <formula>3000</formula>
      <formula>9000</formula>
    </cfRule>
    <cfRule type="cellIs" dxfId="4746" priority="618" stopIfTrue="1" operator="greaterThanOrEqual">
      <formula>9000</formula>
    </cfRule>
  </conditionalFormatting>
  <conditionalFormatting sqref="AJ200">
    <cfRule type="cellIs" dxfId="4745" priority="613" stopIfTrue="1" operator="lessThanOrEqual">
      <formula>3000</formula>
    </cfRule>
    <cfRule type="cellIs" dxfId="4744" priority="614" stopIfTrue="1" operator="between">
      <formula>3000</formula>
      <formula>9000</formula>
    </cfRule>
    <cfRule type="cellIs" dxfId="4743" priority="615" stopIfTrue="1" operator="greaterThanOrEqual">
      <formula>9000</formula>
    </cfRule>
  </conditionalFormatting>
  <conditionalFormatting sqref="V200:W200">
    <cfRule type="cellIs" dxfId="4742" priority="610" stopIfTrue="1" operator="lessThanOrEqual">
      <formula>3000</formula>
    </cfRule>
    <cfRule type="cellIs" dxfId="4741" priority="611" stopIfTrue="1" operator="between">
      <formula>3000</formula>
      <formula>9000</formula>
    </cfRule>
    <cfRule type="cellIs" dxfId="4740" priority="612" stopIfTrue="1" operator="greaterThanOrEqual">
      <formula>9000</formula>
    </cfRule>
  </conditionalFormatting>
  <conditionalFormatting sqref="AF200">
    <cfRule type="cellIs" dxfId="4739" priority="607" stopIfTrue="1" operator="lessThanOrEqual">
      <formula>3000</formula>
    </cfRule>
    <cfRule type="cellIs" dxfId="4738" priority="608" stopIfTrue="1" operator="between">
      <formula>3000</formula>
      <formula>9000</formula>
    </cfRule>
    <cfRule type="cellIs" dxfId="4737" priority="609" stopIfTrue="1" operator="greaterThanOrEqual">
      <formula>9000</formula>
    </cfRule>
  </conditionalFormatting>
  <conditionalFormatting sqref="AG200">
    <cfRule type="cellIs" dxfId="4736" priority="604" stopIfTrue="1" operator="lessThanOrEqual">
      <formula>3000</formula>
    </cfRule>
    <cfRule type="cellIs" dxfId="4735" priority="605" stopIfTrue="1" operator="between">
      <formula>3000</formula>
      <formula>9000</formula>
    </cfRule>
    <cfRule type="cellIs" dxfId="4734" priority="606" stopIfTrue="1" operator="greaterThanOrEqual">
      <formula>9000</formula>
    </cfRule>
  </conditionalFormatting>
  <conditionalFormatting sqref="AH200">
    <cfRule type="cellIs" dxfId="4733" priority="601" stopIfTrue="1" operator="lessThanOrEqual">
      <formula>3000</formula>
    </cfRule>
    <cfRule type="cellIs" dxfId="4732" priority="602" stopIfTrue="1" operator="between">
      <formula>3000</formula>
      <formula>9000</formula>
    </cfRule>
    <cfRule type="cellIs" dxfId="4731" priority="603" stopIfTrue="1" operator="greaterThanOrEqual">
      <formula>9000</formula>
    </cfRule>
  </conditionalFormatting>
  <conditionalFormatting sqref="AI200">
    <cfRule type="cellIs" dxfId="4730" priority="598" stopIfTrue="1" operator="lessThanOrEqual">
      <formula>3000</formula>
    </cfRule>
    <cfRule type="cellIs" dxfId="4729" priority="599" stopIfTrue="1" operator="between">
      <formula>3000</formula>
      <formula>9000</formula>
    </cfRule>
    <cfRule type="cellIs" dxfId="4728" priority="600" stopIfTrue="1" operator="greaterThanOrEqual">
      <formula>9000</formula>
    </cfRule>
  </conditionalFormatting>
  <conditionalFormatting sqref="V8:Y8">
    <cfRule type="cellIs" dxfId="4727" priority="595" stopIfTrue="1" operator="lessThanOrEqual">
      <formula>3000</formula>
    </cfRule>
    <cfRule type="cellIs" dxfId="4726" priority="596" stopIfTrue="1" operator="between">
      <formula>3000</formula>
      <formula>9000</formula>
    </cfRule>
    <cfRule type="cellIs" dxfId="4725" priority="597" stopIfTrue="1" operator="greaterThanOrEqual">
      <formula>9000</formula>
    </cfRule>
  </conditionalFormatting>
  <conditionalFormatting sqref="V86:W86">
    <cfRule type="cellIs" dxfId="4724" priority="574" stopIfTrue="1" operator="lessThanOrEqual">
      <formula>3000</formula>
    </cfRule>
    <cfRule type="cellIs" dxfId="4723" priority="575" stopIfTrue="1" operator="between">
      <formula>3000</formula>
      <formula>9000</formula>
    </cfRule>
    <cfRule type="cellIs" dxfId="4722" priority="576" stopIfTrue="1" operator="greaterThanOrEqual">
      <formula>9000</formula>
    </cfRule>
  </conditionalFormatting>
  <conditionalFormatting sqref="AG86">
    <cfRule type="cellIs" dxfId="4721" priority="568" stopIfTrue="1" operator="lessThanOrEqual">
      <formula>3000</formula>
    </cfRule>
    <cfRule type="cellIs" dxfId="4720" priority="569" stopIfTrue="1" operator="between">
      <formula>3000</formula>
      <formula>9000</formula>
    </cfRule>
    <cfRule type="cellIs" dxfId="4719" priority="570" stopIfTrue="1" operator="greaterThanOrEqual">
      <formula>9000</formula>
    </cfRule>
  </conditionalFormatting>
  <conditionalFormatting sqref="AH86">
    <cfRule type="cellIs" dxfId="4718" priority="565" stopIfTrue="1" operator="lessThanOrEqual">
      <formula>3000</formula>
    </cfRule>
    <cfRule type="cellIs" dxfId="4717" priority="566" stopIfTrue="1" operator="between">
      <formula>3000</formula>
      <formula>9000</formula>
    </cfRule>
    <cfRule type="cellIs" dxfId="4716" priority="567" stopIfTrue="1" operator="greaterThanOrEqual">
      <formula>9000</formula>
    </cfRule>
  </conditionalFormatting>
  <conditionalFormatting sqref="AI86">
    <cfRule type="cellIs" dxfId="4715" priority="562" stopIfTrue="1" operator="lessThanOrEqual">
      <formula>3000</formula>
    </cfRule>
    <cfRule type="cellIs" dxfId="4714" priority="563" stopIfTrue="1" operator="between">
      <formula>3000</formula>
      <formula>9000</formula>
    </cfRule>
    <cfRule type="cellIs" dxfId="4713" priority="564" stopIfTrue="1" operator="greaterThanOrEqual">
      <formula>9000</formula>
    </cfRule>
  </conditionalFormatting>
  <conditionalFormatting sqref="X86:Y86">
    <cfRule type="cellIs" dxfId="4712" priority="592" stopIfTrue="1" operator="lessThanOrEqual">
      <formula>3000</formula>
    </cfRule>
    <cfRule type="cellIs" dxfId="4711" priority="593" stopIfTrue="1" operator="between">
      <formula>3000</formula>
      <formula>9000</formula>
    </cfRule>
    <cfRule type="cellIs" dxfId="4710" priority="594" stopIfTrue="1" operator="greaterThanOrEqual">
      <formula>9000</formula>
    </cfRule>
  </conditionalFormatting>
  <conditionalFormatting sqref="AA86">
    <cfRule type="cellIs" dxfId="4709" priority="589" stopIfTrue="1" operator="lessThanOrEqual">
      <formula>3000</formula>
    </cfRule>
    <cfRule type="cellIs" dxfId="4708" priority="590" stopIfTrue="1" operator="between">
      <formula>3000</formula>
      <formula>9000</formula>
    </cfRule>
    <cfRule type="cellIs" dxfId="4707" priority="591" stopIfTrue="1" operator="greaterThanOrEqual">
      <formula>9000</formula>
    </cfRule>
  </conditionalFormatting>
  <conditionalFormatting sqref="AB86">
    <cfRule type="cellIs" dxfId="4706" priority="586" stopIfTrue="1" operator="lessThanOrEqual">
      <formula>3000</formula>
    </cfRule>
    <cfRule type="cellIs" dxfId="4705" priority="587" stopIfTrue="1" operator="between">
      <formula>3000</formula>
      <formula>9000</formula>
    </cfRule>
    <cfRule type="cellIs" dxfId="4704" priority="588" stopIfTrue="1" operator="greaterThanOrEqual">
      <formula>9000</formula>
    </cfRule>
  </conditionalFormatting>
  <conditionalFormatting sqref="AC86">
    <cfRule type="cellIs" dxfId="4703" priority="583" stopIfTrue="1" operator="lessThanOrEqual">
      <formula>3000</formula>
    </cfRule>
    <cfRule type="cellIs" dxfId="4702" priority="584" stopIfTrue="1" operator="between">
      <formula>3000</formula>
      <formula>9000</formula>
    </cfRule>
    <cfRule type="cellIs" dxfId="4701" priority="585" stopIfTrue="1" operator="greaterThanOrEqual">
      <formula>9000</formula>
    </cfRule>
  </conditionalFormatting>
  <conditionalFormatting sqref="AD86">
    <cfRule type="cellIs" dxfId="4700" priority="580" stopIfTrue="1" operator="lessThanOrEqual">
      <formula>3000</formula>
    </cfRule>
    <cfRule type="cellIs" dxfId="4699" priority="581" stopIfTrue="1" operator="between">
      <formula>3000</formula>
      <formula>9000</formula>
    </cfRule>
    <cfRule type="cellIs" dxfId="4698" priority="582" stopIfTrue="1" operator="greaterThanOrEqual">
      <formula>9000</formula>
    </cfRule>
  </conditionalFormatting>
  <conditionalFormatting sqref="AJ86">
    <cfRule type="cellIs" dxfId="4697" priority="577" stopIfTrue="1" operator="lessThanOrEqual">
      <formula>3000</formula>
    </cfRule>
    <cfRule type="cellIs" dxfId="4696" priority="578" stopIfTrue="1" operator="between">
      <formula>3000</formula>
      <formula>9000</formula>
    </cfRule>
    <cfRule type="cellIs" dxfId="4695" priority="579" stopIfTrue="1" operator="greaterThanOrEqual">
      <formula>9000</formula>
    </cfRule>
  </conditionalFormatting>
  <conditionalFormatting sqref="AF86">
    <cfRule type="cellIs" dxfId="4694" priority="571" stopIfTrue="1" operator="lessThanOrEqual">
      <formula>3000</formula>
    </cfRule>
    <cfRule type="cellIs" dxfId="4693" priority="572" stopIfTrue="1" operator="between">
      <formula>3000</formula>
      <formula>9000</formula>
    </cfRule>
    <cfRule type="cellIs" dxfId="4692" priority="573" stopIfTrue="1" operator="greaterThanOrEqual">
      <formula>9000</formula>
    </cfRule>
  </conditionalFormatting>
  <conditionalFormatting sqref="V92:W92">
    <cfRule type="cellIs" dxfId="4691" priority="541" stopIfTrue="1" operator="lessThanOrEqual">
      <formula>3000</formula>
    </cfRule>
    <cfRule type="cellIs" dxfId="4690" priority="542" stopIfTrue="1" operator="between">
      <formula>3000</formula>
      <formula>9000</formula>
    </cfRule>
    <cfRule type="cellIs" dxfId="4689" priority="543" stopIfTrue="1" operator="greaterThanOrEqual">
      <formula>9000</formula>
    </cfRule>
  </conditionalFormatting>
  <conditionalFormatting sqref="AG92">
    <cfRule type="cellIs" dxfId="4688" priority="535" stopIfTrue="1" operator="lessThanOrEqual">
      <formula>3000</formula>
    </cfRule>
    <cfRule type="cellIs" dxfId="4687" priority="536" stopIfTrue="1" operator="between">
      <formula>3000</formula>
      <formula>9000</formula>
    </cfRule>
    <cfRule type="cellIs" dxfId="4686" priority="537" stopIfTrue="1" operator="greaterThanOrEqual">
      <formula>9000</formula>
    </cfRule>
  </conditionalFormatting>
  <conditionalFormatting sqref="AH92">
    <cfRule type="cellIs" dxfId="4685" priority="532" stopIfTrue="1" operator="lessThanOrEqual">
      <formula>3000</formula>
    </cfRule>
    <cfRule type="cellIs" dxfId="4684" priority="533" stopIfTrue="1" operator="between">
      <formula>3000</formula>
      <formula>9000</formula>
    </cfRule>
    <cfRule type="cellIs" dxfId="4683" priority="534" stopIfTrue="1" operator="greaterThanOrEqual">
      <formula>9000</formula>
    </cfRule>
  </conditionalFormatting>
  <conditionalFormatting sqref="AI92">
    <cfRule type="cellIs" dxfId="4682" priority="529" stopIfTrue="1" operator="lessThanOrEqual">
      <formula>3000</formula>
    </cfRule>
    <cfRule type="cellIs" dxfId="4681" priority="530" stopIfTrue="1" operator="between">
      <formula>3000</formula>
      <formula>9000</formula>
    </cfRule>
    <cfRule type="cellIs" dxfId="4680" priority="531" stopIfTrue="1" operator="greaterThanOrEqual">
      <formula>9000</formula>
    </cfRule>
  </conditionalFormatting>
  <conditionalFormatting sqref="X92:Y92">
    <cfRule type="cellIs" dxfId="4679" priority="559" stopIfTrue="1" operator="lessThanOrEqual">
      <formula>3000</formula>
    </cfRule>
    <cfRule type="cellIs" dxfId="4678" priority="560" stopIfTrue="1" operator="between">
      <formula>3000</formula>
      <formula>9000</formula>
    </cfRule>
    <cfRule type="cellIs" dxfId="4677" priority="561" stopIfTrue="1" operator="greaterThanOrEqual">
      <formula>9000</formula>
    </cfRule>
  </conditionalFormatting>
  <conditionalFormatting sqref="AA92">
    <cfRule type="cellIs" dxfId="4676" priority="556" stopIfTrue="1" operator="lessThanOrEqual">
      <formula>3000</formula>
    </cfRule>
    <cfRule type="cellIs" dxfId="4675" priority="557" stopIfTrue="1" operator="between">
      <formula>3000</formula>
      <formula>9000</formula>
    </cfRule>
    <cfRule type="cellIs" dxfId="4674" priority="558" stopIfTrue="1" operator="greaterThanOrEqual">
      <formula>9000</formula>
    </cfRule>
  </conditionalFormatting>
  <conditionalFormatting sqref="AB92">
    <cfRule type="cellIs" dxfId="4673" priority="553" stopIfTrue="1" operator="lessThanOrEqual">
      <formula>3000</formula>
    </cfRule>
    <cfRule type="cellIs" dxfId="4672" priority="554" stopIfTrue="1" operator="between">
      <formula>3000</formula>
      <formula>9000</formula>
    </cfRule>
    <cfRule type="cellIs" dxfId="4671" priority="555" stopIfTrue="1" operator="greaterThanOrEqual">
      <formula>9000</formula>
    </cfRule>
  </conditionalFormatting>
  <conditionalFormatting sqref="AC92">
    <cfRule type="cellIs" dxfId="4670" priority="550" stopIfTrue="1" operator="lessThanOrEqual">
      <formula>3000</formula>
    </cfRule>
    <cfRule type="cellIs" dxfId="4669" priority="551" stopIfTrue="1" operator="between">
      <formula>3000</formula>
      <formula>9000</formula>
    </cfRule>
    <cfRule type="cellIs" dxfId="4668" priority="552" stopIfTrue="1" operator="greaterThanOrEqual">
      <formula>9000</formula>
    </cfRule>
  </conditionalFormatting>
  <conditionalFormatting sqref="AD92">
    <cfRule type="cellIs" dxfId="4667" priority="547" stopIfTrue="1" operator="lessThanOrEqual">
      <formula>3000</formula>
    </cfRule>
    <cfRule type="cellIs" dxfId="4666" priority="548" stopIfTrue="1" operator="between">
      <formula>3000</formula>
      <formula>9000</formula>
    </cfRule>
    <cfRule type="cellIs" dxfId="4665" priority="549" stopIfTrue="1" operator="greaterThanOrEqual">
      <formula>9000</formula>
    </cfRule>
  </conditionalFormatting>
  <conditionalFormatting sqref="AJ92">
    <cfRule type="cellIs" dxfId="4664" priority="544" stopIfTrue="1" operator="lessThanOrEqual">
      <formula>3000</formula>
    </cfRule>
    <cfRule type="cellIs" dxfId="4663" priority="545" stopIfTrue="1" operator="between">
      <formula>3000</formula>
      <formula>9000</formula>
    </cfRule>
    <cfRule type="cellIs" dxfId="4662" priority="546" stopIfTrue="1" operator="greaterThanOrEqual">
      <formula>9000</formula>
    </cfRule>
  </conditionalFormatting>
  <conditionalFormatting sqref="AF92">
    <cfRule type="cellIs" dxfId="4661" priority="538" stopIfTrue="1" operator="lessThanOrEqual">
      <formula>3000</formula>
    </cfRule>
    <cfRule type="cellIs" dxfId="4660" priority="539" stopIfTrue="1" operator="between">
      <formula>3000</formula>
      <formula>9000</formula>
    </cfRule>
    <cfRule type="cellIs" dxfId="4659" priority="540" stopIfTrue="1" operator="greaterThanOrEqual">
      <formula>9000</formula>
    </cfRule>
  </conditionalFormatting>
  <conditionalFormatting sqref="V98:W98">
    <cfRule type="cellIs" dxfId="4658" priority="508" stopIfTrue="1" operator="lessThanOrEqual">
      <formula>3000</formula>
    </cfRule>
    <cfRule type="cellIs" dxfId="4657" priority="509" stopIfTrue="1" operator="between">
      <formula>3000</formula>
      <formula>9000</formula>
    </cfRule>
    <cfRule type="cellIs" dxfId="4656" priority="510" stopIfTrue="1" operator="greaterThanOrEqual">
      <formula>9000</formula>
    </cfRule>
  </conditionalFormatting>
  <conditionalFormatting sqref="AG98">
    <cfRule type="cellIs" dxfId="4655" priority="502" stopIfTrue="1" operator="lessThanOrEqual">
      <formula>3000</formula>
    </cfRule>
    <cfRule type="cellIs" dxfId="4654" priority="503" stopIfTrue="1" operator="between">
      <formula>3000</formula>
      <formula>9000</formula>
    </cfRule>
    <cfRule type="cellIs" dxfId="4653" priority="504" stopIfTrue="1" operator="greaterThanOrEqual">
      <formula>9000</formula>
    </cfRule>
  </conditionalFormatting>
  <conditionalFormatting sqref="AH98">
    <cfRule type="cellIs" dxfId="4652" priority="499" stopIfTrue="1" operator="lessThanOrEqual">
      <formula>3000</formula>
    </cfRule>
    <cfRule type="cellIs" dxfId="4651" priority="500" stopIfTrue="1" operator="between">
      <formula>3000</formula>
      <formula>9000</formula>
    </cfRule>
    <cfRule type="cellIs" dxfId="4650" priority="501" stopIfTrue="1" operator="greaterThanOrEqual">
      <formula>9000</formula>
    </cfRule>
  </conditionalFormatting>
  <conditionalFormatting sqref="AI98">
    <cfRule type="cellIs" dxfId="4649" priority="496" stopIfTrue="1" operator="lessThanOrEqual">
      <formula>3000</formula>
    </cfRule>
    <cfRule type="cellIs" dxfId="4648" priority="497" stopIfTrue="1" operator="between">
      <formula>3000</formula>
      <formula>9000</formula>
    </cfRule>
    <cfRule type="cellIs" dxfId="4647" priority="498" stopIfTrue="1" operator="greaterThanOrEqual">
      <formula>9000</formula>
    </cfRule>
  </conditionalFormatting>
  <conditionalFormatting sqref="X98:Y98">
    <cfRule type="cellIs" dxfId="4646" priority="526" stopIfTrue="1" operator="lessThanOrEqual">
      <formula>3000</formula>
    </cfRule>
    <cfRule type="cellIs" dxfId="4645" priority="527" stopIfTrue="1" operator="between">
      <formula>3000</formula>
      <formula>9000</formula>
    </cfRule>
    <cfRule type="cellIs" dxfId="4644" priority="528" stopIfTrue="1" operator="greaterThanOrEqual">
      <formula>9000</formula>
    </cfRule>
  </conditionalFormatting>
  <conditionalFormatting sqref="AA98">
    <cfRule type="cellIs" dxfId="4643" priority="523" stopIfTrue="1" operator="lessThanOrEqual">
      <formula>3000</formula>
    </cfRule>
    <cfRule type="cellIs" dxfId="4642" priority="524" stopIfTrue="1" operator="between">
      <formula>3000</formula>
      <formula>9000</formula>
    </cfRule>
    <cfRule type="cellIs" dxfId="4641" priority="525" stopIfTrue="1" operator="greaterThanOrEqual">
      <formula>9000</formula>
    </cfRule>
  </conditionalFormatting>
  <conditionalFormatting sqref="AB98">
    <cfRule type="cellIs" dxfId="4640" priority="520" stopIfTrue="1" operator="lessThanOrEqual">
      <formula>3000</formula>
    </cfRule>
    <cfRule type="cellIs" dxfId="4639" priority="521" stopIfTrue="1" operator="between">
      <formula>3000</formula>
      <formula>9000</formula>
    </cfRule>
    <cfRule type="cellIs" dxfId="4638" priority="522" stopIfTrue="1" operator="greaterThanOrEqual">
      <formula>9000</formula>
    </cfRule>
  </conditionalFormatting>
  <conditionalFormatting sqref="AC98">
    <cfRule type="cellIs" dxfId="4637" priority="517" stopIfTrue="1" operator="lessThanOrEqual">
      <formula>3000</formula>
    </cfRule>
    <cfRule type="cellIs" dxfId="4636" priority="518" stopIfTrue="1" operator="between">
      <formula>3000</formula>
      <formula>9000</formula>
    </cfRule>
    <cfRule type="cellIs" dxfId="4635" priority="519" stopIfTrue="1" operator="greaterThanOrEqual">
      <formula>9000</formula>
    </cfRule>
  </conditionalFormatting>
  <conditionalFormatting sqref="AD98">
    <cfRule type="cellIs" dxfId="4634" priority="514" stopIfTrue="1" operator="lessThanOrEqual">
      <formula>3000</formula>
    </cfRule>
    <cfRule type="cellIs" dxfId="4633" priority="515" stopIfTrue="1" operator="between">
      <formula>3000</formula>
      <formula>9000</formula>
    </cfRule>
    <cfRule type="cellIs" dxfId="4632" priority="516" stopIfTrue="1" operator="greaterThanOrEqual">
      <formula>9000</formula>
    </cfRule>
  </conditionalFormatting>
  <conditionalFormatting sqref="AJ98">
    <cfRule type="cellIs" dxfId="4631" priority="511" stopIfTrue="1" operator="lessThanOrEqual">
      <formula>3000</formula>
    </cfRule>
    <cfRule type="cellIs" dxfId="4630" priority="512" stopIfTrue="1" operator="between">
      <formula>3000</formula>
      <formula>9000</formula>
    </cfRule>
    <cfRule type="cellIs" dxfId="4629" priority="513" stopIfTrue="1" operator="greaterThanOrEqual">
      <formula>9000</formula>
    </cfRule>
  </conditionalFormatting>
  <conditionalFormatting sqref="AF98">
    <cfRule type="cellIs" dxfId="4628" priority="505" stopIfTrue="1" operator="lessThanOrEqual">
      <formula>3000</formula>
    </cfRule>
    <cfRule type="cellIs" dxfId="4627" priority="506" stopIfTrue="1" operator="between">
      <formula>3000</formula>
      <formula>9000</formula>
    </cfRule>
    <cfRule type="cellIs" dxfId="4626" priority="507" stopIfTrue="1" operator="greaterThanOrEqual">
      <formula>9000</formula>
    </cfRule>
  </conditionalFormatting>
  <conditionalFormatting sqref="V104:W104">
    <cfRule type="cellIs" dxfId="4625" priority="475" stopIfTrue="1" operator="lessThanOrEqual">
      <formula>3000</formula>
    </cfRule>
    <cfRule type="cellIs" dxfId="4624" priority="476" stopIfTrue="1" operator="between">
      <formula>3000</formula>
      <formula>9000</formula>
    </cfRule>
    <cfRule type="cellIs" dxfId="4623" priority="477" stopIfTrue="1" operator="greaterThanOrEqual">
      <formula>9000</formula>
    </cfRule>
  </conditionalFormatting>
  <conditionalFormatting sqref="AG104">
    <cfRule type="cellIs" dxfId="4622" priority="469" stopIfTrue="1" operator="lessThanOrEqual">
      <formula>3000</formula>
    </cfRule>
    <cfRule type="cellIs" dxfId="4621" priority="470" stopIfTrue="1" operator="between">
      <formula>3000</formula>
      <formula>9000</formula>
    </cfRule>
    <cfRule type="cellIs" dxfId="4620" priority="471" stopIfTrue="1" operator="greaterThanOrEqual">
      <formula>9000</formula>
    </cfRule>
  </conditionalFormatting>
  <conditionalFormatting sqref="AH104">
    <cfRule type="cellIs" dxfId="4619" priority="466" stopIfTrue="1" operator="lessThanOrEqual">
      <formula>3000</formula>
    </cfRule>
    <cfRule type="cellIs" dxfId="4618" priority="467" stopIfTrue="1" operator="between">
      <formula>3000</formula>
      <formula>9000</formula>
    </cfRule>
    <cfRule type="cellIs" dxfId="4617" priority="468" stopIfTrue="1" operator="greaterThanOrEqual">
      <formula>9000</formula>
    </cfRule>
  </conditionalFormatting>
  <conditionalFormatting sqref="AI104">
    <cfRule type="cellIs" dxfId="4616" priority="463" stopIfTrue="1" operator="lessThanOrEqual">
      <formula>3000</formula>
    </cfRule>
    <cfRule type="cellIs" dxfId="4615" priority="464" stopIfTrue="1" operator="between">
      <formula>3000</formula>
      <formula>9000</formula>
    </cfRule>
    <cfRule type="cellIs" dxfId="4614" priority="465" stopIfTrue="1" operator="greaterThanOrEqual">
      <formula>9000</formula>
    </cfRule>
  </conditionalFormatting>
  <conditionalFormatting sqref="X104:Y104">
    <cfRule type="cellIs" dxfId="4613" priority="493" stopIfTrue="1" operator="lessThanOrEqual">
      <formula>3000</formula>
    </cfRule>
    <cfRule type="cellIs" dxfId="4612" priority="494" stopIfTrue="1" operator="between">
      <formula>3000</formula>
      <formula>9000</formula>
    </cfRule>
    <cfRule type="cellIs" dxfId="4611" priority="495" stopIfTrue="1" operator="greaterThanOrEqual">
      <formula>9000</formula>
    </cfRule>
  </conditionalFormatting>
  <conditionalFormatting sqref="AA104">
    <cfRule type="cellIs" dxfId="4610" priority="490" stopIfTrue="1" operator="lessThanOrEqual">
      <formula>3000</formula>
    </cfRule>
    <cfRule type="cellIs" dxfId="4609" priority="491" stopIfTrue="1" operator="between">
      <formula>3000</formula>
      <formula>9000</formula>
    </cfRule>
    <cfRule type="cellIs" dxfId="4608" priority="492" stopIfTrue="1" operator="greaterThanOrEqual">
      <formula>9000</formula>
    </cfRule>
  </conditionalFormatting>
  <conditionalFormatting sqref="AB104">
    <cfRule type="cellIs" dxfId="4607" priority="487" stopIfTrue="1" operator="lessThanOrEqual">
      <formula>3000</formula>
    </cfRule>
    <cfRule type="cellIs" dxfId="4606" priority="488" stopIfTrue="1" operator="between">
      <formula>3000</formula>
      <formula>9000</formula>
    </cfRule>
    <cfRule type="cellIs" dxfId="4605" priority="489" stopIfTrue="1" operator="greaterThanOrEqual">
      <formula>9000</formula>
    </cfRule>
  </conditionalFormatting>
  <conditionalFormatting sqref="AC104">
    <cfRule type="cellIs" dxfId="4604" priority="484" stopIfTrue="1" operator="lessThanOrEqual">
      <formula>3000</formula>
    </cfRule>
    <cfRule type="cellIs" dxfId="4603" priority="485" stopIfTrue="1" operator="between">
      <formula>3000</formula>
      <formula>9000</formula>
    </cfRule>
    <cfRule type="cellIs" dxfId="4602" priority="486" stopIfTrue="1" operator="greaterThanOrEqual">
      <formula>9000</formula>
    </cfRule>
  </conditionalFormatting>
  <conditionalFormatting sqref="AD104">
    <cfRule type="cellIs" dxfId="4601" priority="481" stopIfTrue="1" operator="lessThanOrEqual">
      <formula>3000</formula>
    </cfRule>
    <cfRule type="cellIs" dxfId="4600" priority="482" stopIfTrue="1" operator="between">
      <formula>3000</formula>
      <formula>9000</formula>
    </cfRule>
    <cfRule type="cellIs" dxfId="4599" priority="483" stopIfTrue="1" operator="greaterThanOrEqual">
      <formula>9000</formula>
    </cfRule>
  </conditionalFormatting>
  <conditionalFormatting sqref="AJ104">
    <cfRule type="cellIs" dxfId="4598" priority="478" stopIfTrue="1" operator="lessThanOrEqual">
      <formula>3000</formula>
    </cfRule>
    <cfRule type="cellIs" dxfId="4597" priority="479" stopIfTrue="1" operator="between">
      <formula>3000</formula>
      <formula>9000</formula>
    </cfRule>
    <cfRule type="cellIs" dxfId="4596" priority="480" stopIfTrue="1" operator="greaterThanOrEqual">
      <formula>9000</formula>
    </cfRule>
  </conditionalFormatting>
  <conditionalFormatting sqref="AF104">
    <cfRule type="cellIs" dxfId="4595" priority="472" stopIfTrue="1" operator="lessThanOrEqual">
      <formula>3000</formula>
    </cfRule>
    <cfRule type="cellIs" dxfId="4594" priority="473" stopIfTrue="1" operator="between">
      <formula>3000</formula>
      <formula>9000</formula>
    </cfRule>
    <cfRule type="cellIs" dxfId="4593" priority="474" stopIfTrue="1" operator="greaterThanOrEqual">
      <formula>9000</formula>
    </cfRule>
  </conditionalFormatting>
  <conditionalFormatting sqref="V110:W110">
    <cfRule type="cellIs" dxfId="4592" priority="442" stopIfTrue="1" operator="lessThanOrEqual">
      <formula>3000</formula>
    </cfRule>
    <cfRule type="cellIs" dxfId="4591" priority="443" stopIfTrue="1" operator="between">
      <formula>3000</formula>
      <formula>9000</formula>
    </cfRule>
    <cfRule type="cellIs" dxfId="4590" priority="444" stopIfTrue="1" operator="greaterThanOrEqual">
      <formula>9000</formula>
    </cfRule>
  </conditionalFormatting>
  <conditionalFormatting sqref="AG110">
    <cfRule type="cellIs" dxfId="4589" priority="436" stopIfTrue="1" operator="lessThanOrEqual">
      <formula>3000</formula>
    </cfRule>
    <cfRule type="cellIs" dxfId="4588" priority="437" stopIfTrue="1" operator="between">
      <formula>3000</formula>
      <formula>9000</formula>
    </cfRule>
    <cfRule type="cellIs" dxfId="4587" priority="438" stopIfTrue="1" operator="greaterThanOrEqual">
      <formula>9000</formula>
    </cfRule>
  </conditionalFormatting>
  <conditionalFormatting sqref="AH110">
    <cfRule type="cellIs" dxfId="4586" priority="433" stopIfTrue="1" operator="lessThanOrEqual">
      <formula>3000</formula>
    </cfRule>
    <cfRule type="cellIs" dxfId="4585" priority="434" stopIfTrue="1" operator="between">
      <formula>3000</formula>
      <formula>9000</formula>
    </cfRule>
    <cfRule type="cellIs" dxfId="4584" priority="435" stopIfTrue="1" operator="greaterThanOrEqual">
      <formula>9000</formula>
    </cfRule>
  </conditionalFormatting>
  <conditionalFormatting sqref="AI110">
    <cfRule type="cellIs" dxfId="4583" priority="430" stopIfTrue="1" operator="lessThanOrEqual">
      <formula>3000</formula>
    </cfRule>
    <cfRule type="cellIs" dxfId="4582" priority="431" stopIfTrue="1" operator="between">
      <formula>3000</formula>
      <formula>9000</formula>
    </cfRule>
    <cfRule type="cellIs" dxfId="4581" priority="432" stopIfTrue="1" operator="greaterThanOrEqual">
      <formula>9000</formula>
    </cfRule>
  </conditionalFormatting>
  <conditionalFormatting sqref="X110:Y110">
    <cfRule type="cellIs" dxfId="4580" priority="460" stopIfTrue="1" operator="lessThanOrEqual">
      <formula>3000</formula>
    </cfRule>
    <cfRule type="cellIs" dxfId="4579" priority="461" stopIfTrue="1" operator="between">
      <formula>3000</formula>
      <formula>9000</formula>
    </cfRule>
    <cfRule type="cellIs" dxfId="4578" priority="462" stopIfTrue="1" operator="greaterThanOrEqual">
      <formula>9000</formula>
    </cfRule>
  </conditionalFormatting>
  <conditionalFormatting sqref="AA110">
    <cfRule type="cellIs" dxfId="4577" priority="457" stopIfTrue="1" operator="lessThanOrEqual">
      <formula>3000</formula>
    </cfRule>
    <cfRule type="cellIs" dxfId="4576" priority="458" stopIfTrue="1" operator="between">
      <formula>3000</formula>
      <formula>9000</formula>
    </cfRule>
    <cfRule type="cellIs" dxfId="4575" priority="459" stopIfTrue="1" operator="greaterThanOrEqual">
      <formula>9000</formula>
    </cfRule>
  </conditionalFormatting>
  <conditionalFormatting sqref="AB110">
    <cfRule type="cellIs" dxfId="4574" priority="454" stopIfTrue="1" operator="lessThanOrEqual">
      <formula>3000</formula>
    </cfRule>
    <cfRule type="cellIs" dxfId="4573" priority="455" stopIfTrue="1" operator="between">
      <formula>3000</formula>
      <formula>9000</formula>
    </cfRule>
    <cfRule type="cellIs" dxfId="4572" priority="456" stopIfTrue="1" operator="greaterThanOrEqual">
      <formula>9000</formula>
    </cfRule>
  </conditionalFormatting>
  <conditionalFormatting sqref="AC110">
    <cfRule type="cellIs" dxfId="4571" priority="451" stopIfTrue="1" operator="lessThanOrEqual">
      <formula>3000</formula>
    </cfRule>
    <cfRule type="cellIs" dxfId="4570" priority="452" stopIfTrue="1" operator="between">
      <formula>3000</formula>
      <formula>9000</formula>
    </cfRule>
    <cfRule type="cellIs" dxfId="4569" priority="453" stopIfTrue="1" operator="greaterThanOrEqual">
      <formula>9000</formula>
    </cfRule>
  </conditionalFormatting>
  <conditionalFormatting sqref="AD110">
    <cfRule type="cellIs" dxfId="4568" priority="448" stopIfTrue="1" operator="lessThanOrEqual">
      <formula>3000</formula>
    </cfRule>
    <cfRule type="cellIs" dxfId="4567" priority="449" stopIfTrue="1" operator="between">
      <formula>3000</formula>
      <formula>9000</formula>
    </cfRule>
    <cfRule type="cellIs" dxfId="4566" priority="450" stopIfTrue="1" operator="greaterThanOrEqual">
      <formula>9000</formula>
    </cfRule>
  </conditionalFormatting>
  <conditionalFormatting sqref="AJ110">
    <cfRule type="cellIs" dxfId="4565" priority="445" stopIfTrue="1" operator="lessThanOrEqual">
      <formula>3000</formula>
    </cfRule>
    <cfRule type="cellIs" dxfId="4564" priority="446" stopIfTrue="1" operator="between">
      <formula>3000</formula>
      <formula>9000</formula>
    </cfRule>
    <cfRule type="cellIs" dxfId="4563" priority="447" stopIfTrue="1" operator="greaterThanOrEqual">
      <formula>9000</formula>
    </cfRule>
  </conditionalFormatting>
  <conditionalFormatting sqref="AF110">
    <cfRule type="cellIs" dxfId="4562" priority="439" stopIfTrue="1" operator="lessThanOrEqual">
      <formula>3000</formula>
    </cfRule>
    <cfRule type="cellIs" dxfId="4561" priority="440" stopIfTrue="1" operator="between">
      <formula>3000</formula>
      <formula>9000</formula>
    </cfRule>
    <cfRule type="cellIs" dxfId="4560" priority="441" stopIfTrue="1" operator="greaterThanOrEqual">
      <formula>9000</formula>
    </cfRule>
  </conditionalFormatting>
  <conditionalFormatting sqref="X158:Y158">
    <cfRule type="cellIs" dxfId="4559" priority="427" stopIfTrue="1" operator="lessThanOrEqual">
      <formula>3000</formula>
    </cfRule>
    <cfRule type="cellIs" dxfId="4558" priority="428" stopIfTrue="1" operator="between">
      <formula>3000</formula>
      <formula>9000</formula>
    </cfRule>
    <cfRule type="cellIs" dxfId="4557" priority="429" stopIfTrue="1" operator="greaterThanOrEqual">
      <formula>9000</formula>
    </cfRule>
  </conditionalFormatting>
  <conditionalFormatting sqref="AA158">
    <cfRule type="cellIs" dxfId="4556" priority="424" stopIfTrue="1" operator="lessThanOrEqual">
      <formula>3000</formula>
    </cfRule>
    <cfRule type="cellIs" dxfId="4555" priority="425" stopIfTrue="1" operator="between">
      <formula>3000</formula>
      <formula>9000</formula>
    </cfRule>
    <cfRule type="cellIs" dxfId="4554" priority="426" stopIfTrue="1" operator="greaterThanOrEqual">
      <formula>9000</formula>
    </cfRule>
  </conditionalFormatting>
  <conditionalFormatting sqref="AB158">
    <cfRule type="cellIs" dxfId="4553" priority="421" stopIfTrue="1" operator="lessThanOrEqual">
      <formula>3000</formula>
    </cfRule>
    <cfRule type="cellIs" dxfId="4552" priority="422" stopIfTrue="1" operator="between">
      <formula>3000</formula>
      <formula>9000</formula>
    </cfRule>
    <cfRule type="cellIs" dxfId="4551" priority="423" stopIfTrue="1" operator="greaterThanOrEqual">
      <formula>9000</formula>
    </cfRule>
  </conditionalFormatting>
  <conditionalFormatting sqref="AC158">
    <cfRule type="cellIs" dxfId="4550" priority="418" stopIfTrue="1" operator="lessThanOrEqual">
      <formula>3000</formula>
    </cfRule>
    <cfRule type="cellIs" dxfId="4549" priority="419" stopIfTrue="1" operator="between">
      <formula>3000</formula>
      <formula>9000</formula>
    </cfRule>
    <cfRule type="cellIs" dxfId="4548" priority="420" stopIfTrue="1" operator="greaterThanOrEqual">
      <formula>9000</formula>
    </cfRule>
  </conditionalFormatting>
  <conditionalFormatting sqref="AD158">
    <cfRule type="cellIs" dxfId="4547" priority="415" stopIfTrue="1" operator="lessThanOrEqual">
      <formula>3000</formula>
    </cfRule>
    <cfRule type="cellIs" dxfId="4546" priority="416" stopIfTrue="1" operator="between">
      <formula>3000</formula>
      <formula>9000</formula>
    </cfRule>
    <cfRule type="cellIs" dxfId="4545" priority="417" stopIfTrue="1" operator="greaterThanOrEqual">
      <formula>9000</formula>
    </cfRule>
  </conditionalFormatting>
  <conditionalFormatting sqref="AJ158">
    <cfRule type="cellIs" dxfId="4544" priority="412" stopIfTrue="1" operator="lessThanOrEqual">
      <formula>3000</formula>
    </cfRule>
    <cfRule type="cellIs" dxfId="4543" priority="413" stopIfTrue="1" operator="between">
      <formula>3000</formula>
      <formula>9000</formula>
    </cfRule>
    <cfRule type="cellIs" dxfId="4542" priority="414" stopIfTrue="1" operator="greaterThanOrEqual">
      <formula>9000</formula>
    </cfRule>
  </conditionalFormatting>
  <conditionalFormatting sqref="V158:W158">
    <cfRule type="cellIs" dxfId="4541" priority="409" stopIfTrue="1" operator="lessThanOrEqual">
      <formula>3000</formula>
    </cfRule>
    <cfRule type="cellIs" dxfId="4540" priority="410" stopIfTrue="1" operator="between">
      <formula>3000</formula>
      <formula>9000</formula>
    </cfRule>
    <cfRule type="cellIs" dxfId="4539" priority="411" stopIfTrue="1" operator="greaterThanOrEqual">
      <formula>9000</formula>
    </cfRule>
  </conditionalFormatting>
  <conditionalFormatting sqref="AF158">
    <cfRule type="cellIs" dxfId="4538" priority="406" stopIfTrue="1" operator="lessThanOrEqual">
      <formula>3000</formula>
    </cfRule>
    <cfRule type="cellIs" dxfId="4537" priority="407" stopIfTrue="1" operator="between">
      <formula>3000</formula>
      <formula>9000</formula>
    </cfRule>
    <cfRule type="cellIs" dxfId="4536" priority="408" stopIfTrue="1" operator="greaterThanOrEqual">
      <formula>9000</formula>
    </cfRule>
  </conditionalFormatting>
  <conditionalFormatting sqref="AG158">
    <cfRule type="cellIs" dxfId="4535" priority="403" stopIfTrue="1" operator="lessThanOrEqual">
      <formula>3000</formula>
    </cfRule>
    <cfRule type="cellIs" dxfId="4534" priority="404" stopIfTrue="1" operator="between">
      <formula>3000</formula>
      <formula>9000</formula>
    </cfRule>
    <cfRule type="cellIs" dxfId="4533" priority="405" stopIfTrue="1" operator="greaterThanOrEqual">
      <formula>9000</formula>
    </cfRule>
  </conditionalFormatting>
  <conditionalFormatting sqref="AH158">
    <cfRule type="cellIs" dxfId="4532" priority="400" stopIfTrue="1" operator="lessThanOrEqual">
      <formula>3000</formula>
    </cfRule>
    <cfRule type="cellIs" dxfId="4531" priority="401" stopIfTrue="1" operator="between">
      <formula>3000</formula>
      <formula>9000</formula>
    </cfRule>
    <cfRule type="cellIs" dxfId="4530" priority="402" stopIfTrue="1" operator="greaterThanOrEqual">
      <formula>9000</formula>
    </cfRule>
  </conditionalFormatting>
  <conditionalFormatting sqref="AI158">
    <cfRule type="cellIs" dxfId="4529" priority="397" stopIfTrue="1" operator="lessThanOrEqual">
      <formula>3000</formula>
    </cfRule>
    <cfRule type="cellIs" dxfId="4528" priority="398" stopIfTrue="1" operator="between">
      <formula>3000</formula>
      <formula>9000</formula>
    </cfRule>
    <cfRule type="cellIs" dxfId="4527" priority="399" stopIfTrue="1" operator="greaterThanOrEqual">
      <formula>9000</formula>
    </cfRule>
  </conditionalFormatting>
  <conditionalFormatting sqref="AI44">
    <cfRule type="cellIs" dxfId="4526" priority="364" stopIfTrue="1" operator="lessThanOrEqual">
      <formula>3000</formula>
    </cfRule>
    <cfRule type="cellIs" dxfId="4525" priority="365" stopIfTrue="1" operator="between">
      <formula>3000</formula>
      <formula>9000</formula>
    </cfRule>
    <cfRule type="cellIs" dxfId="4524" priority="366" stopIfTrue="1" operator="greaterThanOrEqual">
      <formula>9000</formula>
    </cfRule>
  </conditionalFormatting>
  <conditionalFormatting sqref="AB44">
    <cfRule type="cellIs" dxfId="4523" priority="388" stopIfTrue="1" operator="lessThanOrEqual">
      <formula>3000</formula>
    </cfRule>
    <cfRule type="cellIs" dxfId="4522" priority="389" stopIfTrue="1" operator="between">
      <formula>3000</formula>
      <formula>9000</formula>
    </cfRule>
    <cfRule type="cellIs" dxfId="4521" priority="390" stopIfTrue="1" operator="greaterThanOrEqual">
      <formula>9000</formula>
    </cfRule>
  </conditionalFormatting>
  <conditionalFormatting sqref="AC44">
    <cfRule type="cellIs" dxfId="4520" priority="385" stopIfTrue="1" operator="lessThanOrEqual">
      <formula>3000</formula>
    </cfRule>
    <cfRule type="cellIs" dxfId="4519" priority="386" stopIfTrue="1" operator="between">
      <formula>3000</formula>
      <formula>9000</formula>
    </cfRule>
    <cfRule type="cellIs" dxfId="4518" priority="387" stopIfTrue="1" operator="greaterThanOrEqual">
      <formula>9000</formula>
    </cfRule>
  </conditionalFormatting>
  <conditionalFormatting sqref="AD44">
    <cfRule type="cellIs" dxfId="4517" priority="382" stopIfTrue="1" operator="lessThanOrEqual">
      <formula>3000</formula>
    </cfRule>
    <cfRule type="cellIs" dxfId="4516" priority="383" stopIfTrue="1" operator="between">
      <formula>3000</formula>
      <formula>9000</formula>
    </cfRule>
    <cfRule type="cellIs" dxfId="4515" priority="384" stopIfTrue="1" operator="greaterThanOrEqual">
      <formula>9000</formula>
    </cfRule>
  </conditionalFormatting>
  <conditionalFormatting sqref="AJ44">
    <cfRule type="cellIs" dxfId="4514" priority="379" stopIfTrue="1" operator="lessThanOrEqual">
      <formula>3000</formula>
    </cfRule>
    <cfRule type="cellIs" dxfId="4513" priority="380" stopIfTrue="1" operator="between">
      <formula>3000</formula>
      <formula>9000</formula>
    </cfRule>
    <cfRule type="cellIs" dxfId="4512" priority="381" stopIfTrue="1" operator="greaterThanOrEqual">
      <formula>9000</formula>
    </cfRule>
  </conditionalFormatting>
  <conditionalFormatting sqref="X44:Y44">
    <cfRule type="cellIs" dxfId="4511" priority="394" stopIfTrue="1" operator="lessThanOrEqual">
      <formula>3000</formula>
    </cfRule>
    <cfRule type="cellIs" dxfId="4510" priority="395" stopIfTrue="1" operator="between">
      <formula>3000</formula>
      <formula>9000</formula>
    </cfRule>
    <cfRule type="cellIs" dxfId="4509" priority="396" stopIfTrue="1" operator="greaterThanOrEqual">
      <formula>9000</formula>
    </cfRule>
  </conditionalFormatting>
  <conditionalFormatting sqref="AA44">
    <cfRule type="cellIs" dxfId="4508" priority="391" stopIfTrue="1" operator="lessThanOrEqual">
      <formula>3000</formula>
    </cfRule>
    <cfRule type="cellIs" dxfId="4507" priority="392" stopIfTrue="1" operator="between">
      <formula>3000</formula>
      <formula>9000</formula>
    </cfRule>
    <cfRule type="cellIs" dxfId="4506" priority="393" stopIfTrue="1" operator="greaterThanOrEqual">
      <formula>9000</formula>
    </cfRule>
  </conditionalFormatting>
  <conditionalFormatting sqref="V44:W44">
    <cfRule type="cellIs" dxfId="4505" priority="376" stopIfTrue="1" operator="lessThanOrEqual">
      <formula>3000</formula>
    </cfRule>
    <cfRule type="cellIs" dxfId="4504" priority="377" stopIfTrue="1" operator="between">
      <formula>3000</formula>
      <formula>9000</formula>
    </cfRule>
    <cfRule type="cellIs" dxfId="4503" priority="378" stopIfTrue="1" operator="greaterThanOrEqual">
      <formula>9000</formula>
    </cfRule>
  </conditionalFormatting>
  <conditionalFormatting sqref="AF44">
    <cfRule type="cellIs" dxfId="4502" priority="373" stopIfTrue="1" operator="lessThanOrEqual">
      <formula>3000</formula>
    </cfRule>
    <cfRule type="cellIs" dxfId="4501" priority="374" stopIfTrue="1" operator="between">
      <formula>3000</formula>
      <formula>9000</formula>
    </cfRule>
    <cfRule type="cellIs" dxfId="4500" priority="375" stopIfTrue="1" operator="greaterThanOrEqual">
      <formula>9000</formula>
    </cfRule>
  </conditionalFormatting>
  <conditionalFormatting sqref="AG44">
    <cfRule type="cellIs" dxfId="4499" priority="370" stopIfTrue="1" operator="lessThanOrEqual">
      <formula>3000</formula>
    </cfRule>
    <cfRule type="cellIs" dxfId="4498" priority="371" stopIfTrue="1" operator="between">
      <formula>3000</formula>
      <formula>9000</formula>
    </cfRule>
    <cfRule type="cellIs" dxfId="4497" priority="372" stopIfTrue="1" operator="greaterThanOrEqual">
      <formula>9000</formula>
    </cfRule>
  </conditionalFormatting>
  <conditionalFormatting sqref="AH44">
    <cfRule type="cellIs" dxfId="4496" priority="367" stopIfTrue="1" operator="lessThanOrEqual">
      <formula>3000</formula>
    </cfRule>
    <cfRule type="cellIs" dxfId="4495" priority="368" stopIfTrue="1" operator="between">
      <formula>3000</formula>
      <formula>9000</formula>
    </cfRule>
    <cfRule type="cellIs" dxfId="4494" priority="369" stopIfTrue="1" operator="greaterThanOrEqual">
      <formula>9000</formula>
    </cfRule>
  </conditionalFormatting>
  <conditionalFormatting sqref="AG62">
    <cfRule type="cellIs" dxfId="4493" priority="337" stopIfTrue="1" operator="lessThanOrEqual">
      <formula>3000</formula>
    </cfRule>
    <cfRule type="cellIs" dxfId="4492" priority="338" stopIfTrue="1" operator="between">
      <formula>3000</formula>
      <formula>9000</formula>
    </cfRule>
    <cfRule type="cellIs" dxfId="4491" priority="339" stopIfTrue="1" operator="greaterThanOrEqual">
      <formula>9000</formula>
    </cfRule>
  </conditionalFormatting>
  <conditionalFormatting sqref="AC62">
    <cfRule type="cellIs" dxfId="4490" priority="352" stopIfTrue="1" operator="lessThanOrEqual">
      <formula>3000</formula>
    </cfRule>
    <cfRule type="cellIs" dxfId="4489" priority="353" stopIfTrue="1" operator="between">
      <formula>3000</formula>
      <formula>9000</formula>
    </cfRule>
    <cfRule type="cellIs" dxfId="4488" priority="354" stopIfTrue="1" operator="greaterThanOrEqual">
      <formula>9000</formula>
    </cfRule>
  </conditionalFormatting>
  <conditionalFormatting sqref="AD62">
    <cfRule type="cellIs" dxfId="4487" priority="349" stopIfTrue="1" operator="lessThanOrEqual">
      <formula>3000</formula>
    </cfRule>
    <cfRule type="cellIs" dxfId="4486" priority="350" stopIfTrue="1" operator="between">
      <formula>3000</formula>
      <formula>9000</formula>
    </cfRule>
    <cfRule type="cellIs" dxfId="4485" priority="351" stopIfTrue="1" operator="greaterThanOrEqual">
      <formula>9000</formula>
    </cfRule>
  </conditionalFormatting>
  <conditionalFormatting sqref="AJ62">
    <cfRule type="cellIs" dxfId="4484" priority="346" stopIfTrue="1" operator="lessThanOrEqual">
      <formula>3000</formula>
    </cfRule>
    <cfRule type="cellIs" dxfId="4483" priority="347" stopIfTrue="1" operator="between">
      <formula>3000</formula>
      <formula>9000</formula>
    </cfRule>
    <cfRule type="cellIs" dxfId="4482" priority="348" stopIfTrue="1" operator="greaterThanOrEqual">
      <formula>9000</formula>
    </cfRule>
  </conditionalFormatting>
  <conditionalFormatting sqref="V62:W62">
    <cfRule type="cellIs" dxfId="4481" priority="343" stopIfTrue="1" operator="lessThanOrEqual">
      <formula>3000</formula>
    </cfRule>
    <cfRule type="cellIs" dxfId="4480" priority="344" stopIfTrue="1" operator="between">
      <formula>3000</formula>
      <formula>9000</formula>
    </cfRule>
    <cfRule type="cellIs" dxfId="4479" priority="345" stopIfTrue="1" operator="greaterThanOrEqual">
      <formula>9000</formula>
    </cfRule>
  </conditionalFormatting>
  <conditionalFormatting sqref="X62:Y62">
    <cfRule type="cellIs" dxfId="4478" priority="361" stopIfTrue="1" operator="lessThanOrEqual">
      <formula>3000</formula>
    </cfRule>
    <cfRule type="cellIs" dxfId="4477" priority="362" stopIfTrue="1" operator="between">
      <formula>3000</formula>
      <formula>9000</formula>
    </cfRule>
    <cfRule type="cellIs" dxfId="4476" priority="363" stopIfTrue="1" operator="greaterThanOrEqual">
      <formula>9000</formula>
    </cfRule>
  </conditionalFormatting>
  <conditionalFormatting sqref="AA62">
    <cfRule type="cellIs" dxfId="4475" priority="358" stopIfTrue="1" operator="lessThanOrEqual">
      <formula>3000</formula>
    </cfRule>
    <cfRule type="cellIs" dxfId="4474" priority="359" stopIfTrue="1" operator="between">
      <formula>3000</formula>
      <formula>9000</formula>
    </cfRule>
    <cfRule type="cellIs" dxfId="4473" priority="360" stopIfTrue="1" operator="greaterThanOrEqual">
      <formula>9000</formula>
    </cfRule>
  </conditionalFormatting>
  <conditionalFormatting sqref="AB62">
    <cfRule type="cellIs" dxfId="4472" priority="355" stopIfTrue="1" operator="lessThanOrEqual">
      <formula>3000</formula>
    </cfRule>
    <cfRule type="cellIs" dxfId="4471" priority="356" stopIfTrue="1" operator="between">
      <formula>3000</formula>
      <formula>9000</formula>
    </cfRule>
    <cfRule type="cellIs" dxfId="4470" priority="357" stopIfTrue="1" operator="greaterThanOrEqual">
      <formula>9000</formula>
    </cfRule>
  </conditionalFormatting>
  <conditionalFormatting sqref="AF62">
    <cfRule type="cellIs" dxfId="4469" priority="340" stopIfTrue="1" operator="lessThanOrEqual">
      <formula>3000</formula>
    </cfRule>
    <cfRule type="cellIs" dxfId="4468" priority="341" stopIfTrue="1" operator="between">
      <formula>3000</formula>
      <formula>9000</formula>
    </cfRule>
    <cfRule type="cellIs" dxfId="4467" priority="342" stopIfTrue="1" operator="greaterThanOrEqual">
      <formula>9000</formula>
    </cfRule>
  </conditionalFormatting>
  <conditionalFormatting sqref="AH62">
    <cfRule type="cellIs" dxfId="4466" priority="334" stopIfTrue="1" operator="lessThanOrEqual">
      <formula>3000</formula>
    </cfRule>
    <cfRule type="cellIs" dxfId="4465" priority="335" stopIfTrue="1" operator="between">
      <formula>3000</formula>
      <formula>9000</formula>
    </cfRule>
    <cfRule type="cellIs" dxfId="4464" priority="336" stopIfTrue="1" operator="greaterThanOrEqual">
      <formula>9000</formula>
    </cfRule>
  </conditionalFormatting>
  <conditionalFormatting sqref="AI62">
    <cfRule type="cellIs" dxfId="4463" priority="331" stopIfTrue="1" operator="lessThanOrEqual">
      <formula>3000</formula>
    </cfRule>
    <cfRule type="cellIs" dxfId="4462" priority="332" stopIfTrue="1" operator="between">
      <formula>3000</formula>
      <formula>9000</formula>
    </cfRule>
    <cfRule type="cellIs" dxfId="4461" priority="333" stopIfTrue="1" operator="greaterThanOrEqual">
      <formula>9000</formula>
    </cfRule>
  </conditionalFormatting>
  <conditionalFormatting sqref="X218:Y218">
    <cfRule type="cellIs" dxfId="4460" priority="328" stopIfTrue="1" operator="lessThanOrEqual">
      <formula>3000</formula>
    </cfRule>
    <cfRule type="cellIs" dxfId="4459" priority="329" stopIfTrue="1" operator="between">
      <formula>3000</formula>
      <formula>9000</formula>
    </cfRule>
    <cfRule type="cellIs" dxfId="4458" priority="330" stopIfTrue="1" operator="greaterThanOrEqual">
      <formula>9000</formula>
    </cfRule>
  </conditionalFormatting>
  <conditionalFormatting sqref="AA218">
    <cfRule type="cellIs" dxfId="4457" priority="325" stopIfTrue="1" operator="lessThanOrEqual">
      <formula>3000</formula>
    </cfRule>
    <cfRule type="cellIs" dxfId="4456" priority="326" stopIfTrue="1" operator="between">
      <formula>3000</formula>
      <formula>9000</formula>
    </cfRule>
    <cfRule type="cellIs" dxfId="4455" priority="327" stopIfTrue="1" operator="greaterThanOrEqual">
      <formula>9000</formula>
    </cfRule>
  </conditionalFormatting>
  <conditionalFormatting sqref="AB218">
    <cfRule type="cellIs" dxfId="4454" priority="322" stopIfTrue="1" operator="lessThanOrEqual">
      <formula>3000</formula>
    </cfRule>
    <cfRule type="cellIs" dxfId="4453" priority="323" stopIfTrue="1" operator="between">
      <formula>3000</formula>
      <formula>9000</formula>
    </cfRule>
    <cfRule type="cellIs" dxfId="4452" priority="324" stopIfTrue="1" operator="greaterThanOrEqual">
      <formula>9000</formula>
    </cfRule>
  </conditionalFormatting>
  <conditionalFormatting sqref="AC218">
    <cfRule type="cellIs" dxfId="4451" priority="319" stopIfTrue="1" operator="lessThanOrEqual">
      <formula>3000</formula>
    </cfRule>
    <cfRule type="cellIs" dxfId="4450" priority="320" stopIfTrue="1" operator="between">
      <formula>3000</formula>
      <formula>9000</formula>
    </cfRule>
    <cfRule type="cellIs" dxfId="4449" priority="321" stopIfTrue="1" operator="greaterThanOrEqual">
      <formula>9000</formula>
    </cfRule>
  </conditionalFormatting>
  <conditionalFormatting sqref="AD218">
    <cfRule type="cellIs" dxfId="4448" priority="316" stopIfTrue="1" operator="lessThanOrEqual">
      <formula>3000</formula>
    </cfRule>
    <cfRule type="cellIs" dxfId="4447" priority="317" stopIfTrue="1" operator="between">
      <formula>3000</formula>
      <formula>9000</formula>
    </cfRule>
    <cfRule type="cellIs" dxfId="4446" priority="318" stopIfTrue="1" operator="greaterThanOrEqual">
      <formula>9000</formula>
    </cfRule>
  </conditionalFormatting>
  <conditionalFormatting sqref="AJ218">
    <cfRule type="cellIs" dxfId="4445" priority="313" stopIfTrue="1" operator="lessThanOrEqual">
      <formula>3000</formula>
    </cfRule>
    <cfRule type="cellIs" dxfId="4444" priority="314" stopIfTrue="1" operator="between">
      <formula>3000</formula>
      <formula>9000</formula>
    </cfRule>
    <cfRule type="cellIs" dxfId="4443" priority="315" stopIfTrue="1" operator="greaterThanOrEqual">
      <formula>9000</formula>
    </cfRule>
  </conditionalFormatting>
  <conditionalFormatting sqref="V218:W218">
    <cfRule type="cellIs" dxfId="4442" priority="310" stopIfTrue="1" operator="lessThanOrEqual">
      <formula>3000</formula>
    </cfRule>
    <cfRule type="cellIs" dxfId="4441" priority="311" stopIfTrue="1" operator="between">
      <formula>3000</formula>
      <formula>9000</formula>
    </cfRule>
    <cfRule type="cellIs" dxfId="4440" priority="312" stopIfTrue="1" operator="greaterThanOrEqual">
      <formula>9000</formula>
    </cfRule>
  </conditionalFormatting>
  <conditionalFormatting sqref="AF218">
    <cfRule type="cellIs" dxfId="4439" priority="307" stopIfTrue="1" operator="lessThanOrEqual">
      <formula>3000</formula>
    </cfRule>
    <cfRule type="cellIs" dxfId="4438" priority="308" stopIfTrue="1" operator="between">
      <formula>3000</formula>
      <formula>9000</formula>
    </cfRule>
    <cfRule type="cellIs" dxfId="4437" priority="309" stopIfTrue="1" operator="greaterThanOrEqual">
      <formula>9000</formula>
    </cfRule>
  </conditionalFormatting>
  <conditionalFormatting sqref="AG218">
    <cfRule type="cellIs" dxfId="4436" priority="304" stopIfTrue="1" operator="lessThanOrEqual">
      <formula>3000</formula>
    </cfRule>
    <cfRule type="cellIs" dxfId="4435" priority="305" stopIfTrue="1" operator="between">
      <formula>3000</formula>
      <formula>9000</formula>
    </cfRule>
    <cfRule type="cellIs" dxfId="4434" priority="306" stopIfTrue="1" operator="greaterThanOrEqual">
      <formula>9000</formula>
    </cfRule>
  </conditionalFormatting>
  <conditionalFormatting sqref="AH218">
    <cfRule type="cellIs" dxfId="4433" priority="301" stopIfTrue="1" operator="lessThanOrEqual">
      <formula>3000</formula>
    </cfRule>
    <cfRule type="cellIs" dxfId="4432" priority="302" stopIfTrue="1" operator="between">
      <formula>3000</formula>
      <formula>9000</formula>
    </cfRule>
    <cfRule type="cellIs" dxfId="4431" priority="303" stopIfTrue="1" operator="greaterThanOrEqual">
      <formula>9000</formula>
    </cfRule>
  </conditionalFormatting>
  <conditionalFormatting sqref="AI218">
    <cfRule type="cellIs" dxfId="4430" priority="298" stopIfTrue="1" operator="lessThanOrEqual">
      <formula>3000</formula>
    </cfRule>
    <cfRule type="cellIs" dxfId="4429" priority="299" stopIfTrue="1" operator="between">
      <formula>3000</formula>
      <formula>9000</formula>
    </cfRule>
    <cfRule type="cellIs" dxfId="4428" priority="300" stopIfTrue="1" operator="greaterThanOrEqual">
      <formula>9000</formula>
    </cfRule>
  </conditionalFormatting>
  <conditionalFormatting sqref="X224:Y224">
    <cfRule type="cellIs" dxfId="4427" priority="295" stopIfTrue="1" operator="lessThanOrEqual">
      <formula>3000</formula>
    </cfRule>
    <cfRule type="cellIs" dxfId="4426" priority="296" stopIfTrue="1" operator="between">
      <formula>3000</formula>
      <formula>9000</formula>
    </cfRule>
    <cfRule type="cellIs" dxfId="4425" priority="297" stopIfTrue="1" operator="greaterThanOrEqual">
      <formula>9000</formula>
    </cfRule>
  </conditionalFormatting>
  <conditionalFormatting sqref="AA224">
    <cfRule type="cellIs" dxfId="4424" priority="292" stopIfTrue="1" operator="lessThanOrEqual">
      <formula>3000</formula>
    </cfRule>
    <cfRule type="cellIs" dxfId="4423" priority="293" stopIfTrue="1" operator="between">
      <formula>3000</formula>
      <formula>9000</formula>
    </cfRule>
    <cfRule type="cellIs" dxfId="4422" priority="294" stopIfTrue="1" operator="greaterThanOrEqual">
      <formula>9000</formula>
    </cfRule>
  </conditionalFormatting>
  <conditionalFormatting sqref="AB224">
    <cfRule type="cellIs" dxfId="4421" priority="289" stopIfTrue="1" operator="lessThanOrEqual">
      <formula>3000</formula>
    </cfRule>
    <cfRule type="cellIs" dxfId="4420" priority="290" stopIfTrue="1" operator="between">
      <formula>3000</formula>
      <formula>9000</formula>
    </cfRule>
    <cfRule type="cellIs" dxfId="4419" priority="291" stopIfTrue="1" operator="greaterThanOrEqual">
      <formula>9000</formula>
    </cfRule>
  </conditionalFormatting>
  <conditionalFormatting sqref="AC224">
    <cfRule type="cellIs" dxfId="4418" priority="286" stopIfTrue="1" operator="lessThanOrEqual">
      <formula>3000</formula>
    </cfRule>
    <cfRule type="cellIs" dxfId="4417" priority="287" stopIfTrue="1" operator="between">
      <formula>3000</formula>
      <formula>9000</formula>
    </cfRule>
    <cfRule type="cellIs" dxfId="4416" priority="288" stopIfTrue="1" operator="greaterThanOrEqual">
      <formula>9000</formula>
    </cfRule>
  </conditionalFormatting>
  <conditionalFormatting sqref="AD224">
    <cfRule type="cellIs" dxfId="4415" priority="283" stopIfTrue="1" operator="lessThanOrEqual">
      <formula>3000</formula>
    </cfRule>
    <cfRule type="cellIs" dxfId="4414" priority="284" stopIfTrue="1" operator="between">
      <formula>3000</formula>
      <formula>9000</formula>
    </cfRule>
    <cfRule type="cellIs" dxfId="4413" priority="285" stopIfTrue="1" operator="greaterThanOrEqual">
      <formula>9000</formula>
    </cfRule>
  </conditionalFormatting>
  <conditionalFormatting sqref="AJ224">
    <cfRule type="cellIs" dxfId="4412" priority="280" stopIfTrue="1" operator="lessThanOrEqual">
      <formula>3000</formula>
    </cfRule>
    <cfRule type="cellIs" dxfId="4411" priority="281" stopIfTrue="1" operator="between">
      <formula>3000</formula>
      <formula>9000</formula>
    </cfRule>
    <cfRule type="cellIs" dxfId="4410" priority="282" stopIfTrue="1" operator="greaterThanOrEqual">
      <formula>9000</formula>
    </cfRule>
  </conditionalFormatting>
  <conditionalFormatting sqref="V224:W224">
    <cfRule type="cellIs" dxfId="4409" priority="277" stopIfTrue="1" operator="lessThanOrEqual">
      <formula>3000</formula>
    </cfRule>
    <cfRule type="cellIs" dxfId="4408" priority="278" stopIfTrue="1" operator="between">
      <formula>3000</formula>
      <formula>9000</formula>
    </cfRule>
    <cfRule type="cellIs" dxfId="4407" priority="279" stopIfTrue="1" operator="greaterThanOrEqual">
      <formula>9000</formula>
    </cfRule>
  </conditionalFormatting>
  <conditionalFormatting sqref="AF224">
    <cfRule type="cellIs" dxfId="4406" priority="274" stopIfTrue="1" operator="lessThanOrEqual">
      <formula>3000</formula>
    </cfRule>
    <cfRule type="cellIs" dxfId="4405" priority="275" stopIfTrue="1" operator="between">
      <formula>3000</formula>
      <formula>9000</formula>
    </cfRule>
    <cfRule type="cellIs" dxfId="4404" priority="276" stopIfTrue="1" operator="greaterThanOrEqual">
      <formula>9000</formula>
    </cfRule>
  </conditionalFormatting>
  <conditionalFormatting sqref="AG224">
    <cfRule type="cellIs" dxfId="4403" priority="271" stopIfTrue="1" operator="lessThanOrEqual">
      <formula>3000</formula>
    </cfRule>
    <cfRule type="cellIs" dxfId="4402" priority="272" stopIfTrue="1" operator="between">
      <formula>3000</formula>
      <formula>9000</formula>
    </cfRule>
    <cfRule type="cellIs" dxfId="4401" priority="273" stopIfTrue="1" operator="greaterThanOrEqual">
      <formula>9000</formula>
    </cfRule>
  </conditionalFormatting>
  <conditionalFormatting sqref="AH224">
    <cfRule type="cellIs" dxfId="4400" priority="268" stopIfTrue="1" operator="lessThanOrEqual">
      <formula>3000</formula>
    </cfRule>
    <cfRule type="cellIs" dxfId="4399" priority="269" stopIfTrue="1" operator="between">
      <formula>3000</formula>
      <formula>9000</formula>
    </cfRule>
    <cfRule type="cellIs" dxfId="4398" priority="270" stopIfTrue="1" operator="greaterThanOrEqual">
      <formula>9000</formula>
    </cfRule>
  </conditionalFormatting>
  <conditionalFormatting sqref="AI224">
    <cfRule type="cellIs" dxfId="4397" priority="265" stopIfTrue="1" operator="lessThanOrEqual">
      <formula>3000</formula>
    </cfRule>
    <cfRule type="cellIs" dxfId="4396" priority="266" stopIfTrue="1" operator="between">
      <formula>3000</formula>
      <formula>9000</formula>
    </cfRule>
    <cfRule type="cellIs" dxfId="4395" priority="267" stopIfTrue="1" operator="greaterThanOrEqual">
      <formula>9000</formula>
    </cfRule>
  </conditionalFormatting>
  <conditionalFormatting sqref="X230:Y230">
    <cfRule type="cellIs" dxfId="4394" priority="262" stopIfTrue="1" operator="lessThanOrEqual">
      <formula>3000</formula>
    </cfRule>
    <cfRule type="cellIs" dxfId="4393" priority="263" stopIfTrue="1" operator="between">
      <formula>3000</formula>
      <formula>9000</formula>
    </cfRule>
    <cfRule type="cellIs" dxfId="4392" priority="264" stopIfTrue="1" operator="greaterThanOrEqual">
      <formula>9000</formula>
    </cfRule>
  </conditionalFormatting>
  <conditionalFormatting sqref="AA230">
    <cfRule type="cellIs" dxfId="4391" priority="259" stopIfTrue="1" operator="lessThanOrEqual">
      <formula>3000</formula>
    </cfRule>
    <cfRule type="cellIs" dxfId="4390" priority="260" stopIfTrue="1" operator="between">
      <formula>3000</formula>
      <formula>9000</formula>
    </cfRule>
    <cfRule type="cellIs" dxfId="4389" priority="261" stopIfTrue="1" operator="greaterThanOrEqual">
      <formula>9000</formula>
    </cfRule>
  </conditionalFormatting>
  <conditionalFormatting sqref="AB230">
    <cfRule type="cellIs" dxfId="4388" priority="256" stopIfTrue="1" operator="lessThanOrEqual">
      <formula>3000</formula>
    </cfRule>
    <cfRule type="cellIs" dxfId="4387" priority="257" stopIfTrue="1" operator="between">
      <formula>3000</formula>
      <formula>9000</formula>
    </cfRule>
    <cfRule type="cellIs" dxfId="4386" priority="258" stopIfTrue="1" operator="greaterThanOrEqual">
      <formula>9000</formula>
    </cfRule>
  </conditionalFormatting>
  <conditionalFormatting sqref="AC230">
    <cfRule type="cellIs" dxfId="4385" priority="253" stopIfTrue="1" operator="lessThanOrEqual">
      <formula>3000</formula>
    </cfRule>
    <cfRule type="cellIs" dxfId="4384" priority="254" stopIfTrue="1" operator="between">
      <formula>3000</formula>
      <formula>9000</formula>
    </cfRule>
    <cfRule type="cellIs" dxfId="4383" priority="255" stopIfTrue="1" operator="greaterThanOrEqual">
      <formula>9000</formula>
    </cfRule>
  </conditionalFormatting>
  <conditionalFormatting sqref="AD230">
    <cfRule type="cellIs" dxfId="4382" priority="250" stopIfTrue="1" operator="lessThanOrEqual">
      <formula>3000</formula>
    </cfRule>
    <cfRule type="cellIs" dxfId="4381" priority="251" stopIfTrue="1" operator="between">
      <formula>3000</formula>
      <formula>9000</formula>
    </cfRule>
    <cfRule type="cellIs" dxfId="4380" priority="252" stopIfTrue="1" operator="greaterThanOrEqual">
      <formula>9000</formula>
    </cfRule>
  </conditionalFormatting>
  <conditionalFormatting sqref="AJ230">
    <cfRule type="cellIs" dxfId="4379" priority="247" stopIfTrue="1" operator="lessThanOrEqual">
      <formula>3000</formula>
    </cfRule>
    <cfRule type="cellIs" dxfId="4378" priority="248" stopIfTrue="1" operator="between">
      <formula>3000</formula>
      <formula>9000</formula>
    </cfRule>
    <cfRule type="cellIs" dxfId="4377" priority="249" stopIfTrue="1" operator="greaterThanOrEqual">
      <formula>9000</formula>
    </cfRule>
  </conditionalFormatting>
  <conditionalFormatting sqref="V230:W230">
    <cfRule type="cellIs" dxfId="4376" priority="244" stopIfTrue="1" operator="lessThanOrEqual">
      <formula>3000</formula>
    </cfRule>
    <cfRule type="cellIs" dxfId="4375" priority="245" stopIfTrue="1" operator="between">
      <formula>3000</formula>
      <formula>9000</formula>
    </cfRule>
    <cfRule type="cellIs" dxfId="4374" priority="246" stopIfTrue="1" operator="greaterThanOrEqual">
      <formula>9000</formula>
    </cfRule>
  </conditionalFormatting>
  <conditionalFormatting sqref="AF230">
    <cfRule type="cellIs" dxfId="4373" priority="241" stopIfTrue="1" operator="lessThanOrEqual">
      <formula>3000</formula>
    </cfRule>
    <cfRule type="cellIs" dxfId="4372" priority="242" stopIfTrue="1" operator="between">
      <formula>3000</formula>
      <formula>9000</formula>
    </cfRule>
    <cfRule type="cellIs" dxfId="4371" priority="243" stopIfTrue="1" operator="greaterThanOrEqual">
      <formula>9000</formula>
    </cfRule>
  </conditionalFormatting>
  <conditionalFormatting sqref="AG230">
    <cfRule type="cellIs" dxfId="4370" priority="238" stopIfTrue="1" operator="lessThanOrEqual">
      <formula>3000</formula>
    </cfRule>
    <cfRule type="cellIs" dxfId="4369" priority="239" stopIfTrue="1" operator="between">
      <formula>3000</formula>
      <formula>9000</formula>
    </cfRule>
    <cfRule type="cellIs" dxfId="4368" priority="240" stopIfTrue="1" operator="greaterThanOrEqual">
      <formula>9000</formula>
    </cfRule>
  </conditionalFormatting>
  <conditionalFormatting sqref="AH230">
    <cfRule type="cellIs" dxfId="4367" priority="235" stopIfTrue="1" operator="lessThanOrEqual">
      <formula>3000</formula>
    </cfRule>
    <cfRule type="cellIs" dxfId="4366" priority="236" stopIfTrue="1" operator="between">
      <formula>3000</formula>
      <formula>9000</formula>
    </cfRule>
    <cfRule type="cellIs" dxfId="4365" priority="237" stopIfTrue="1" operator="greaterThanOrEqual">
      <formula>9000</formula>
    </cfRule>
  </conditionalFormatting>
  <conditionalFormatting sqref="AI230">
    <cfRule type="cellIs" dxfId="4364" priority="232" stopIfTrue="1" operator="lessThanOrEqual">
      <formula>3000</formula>
    </cfRule>
    <cfRule type="cellIs" dxfId="4363" priority="233" stopIfTrue="1" operator="between">
      <formula>3000</formula>
      <formula>9000</formula>
    </cfRule>
    <cfRule type="cellIs" dxfId="4362" priority="234" stopIfTrue="1" operator="greaterThanOrEqual">
      <formula>9000</formula>
    </cfRule>
  </conditionalFormatting>
  <conditionalFormatting sqref="X32:Y32">
    <cfRule type="cellIs" dxfId="4361" priority="229" stopIfTrue="1" operator="lessThanOrEqual">
      <formula>3000</formula>
    </cfRule>
    <cfRule type="cellIs" dxfId="4360" priority="230" stopIfTrue="1" operator="between">
      <formula>3000</formula>
      <formula>9000</formula>
    </cfRule>
    <cfRule type="cellIs" dxfId="4359" priority="231" stopIfTrue="1" operator="greaterThanOrEqual">
      <formula>9000</formula>
    </cfRule>
  </conditionalFormatting>
  <conditionalFormatting sqref="V32:W32">
    <cfRule type="cellIs" dxfId="4358" priority="211" stopIfTrue="1" operator="lessThanOrEqual">
      <formula>3000</formula>
    </cfRule>
    <cfRule type="cellIs" dxfId="4357" priority="212" stopIfTrue="1" operator="between">
      <formula>3000</formula>
      <formula>9000</formula>
    </cfRule>
    <cfRule type="cellIs" dxfId="4356" priority="213" stopIfTrue="1" operator="greaterThanOrEqual">
      <formula>9000</formula>
    </cfRule>
  </conditionalFormatting>
  <conditionalFormatting sqref="AF32">
    <cfRule type="cellIs" dxfId="4355" priority="208" stopIfTrue="1" operator="lessThanOrEqual">
      <formula>3000</formula>
    </cfRule>
    <cfRule type="cellIs" dxfId="4354" priority="209" stopIfTrue="1" operator="between">
      <formula>3000</formula>
      <formula>9000</formula>
    </cfRule>
    <cfRule type="cellIs" dxfId="4353" priority="210" stopIfTrue="1" operator="greaterThanOrEqual">
      <formula>9000</formula>
    </cfRule>
  </conditionalFormatting>
  <conditionalFormatting sqref="AG32">
    <cfRule type="cellIs" dxfId="4352" priority="205" stopIfTrue="1" operator="lessThanOrEqual">
      <formula>3000</formula>
    </cfRule>
    <cfRule type="cellIs" dxfId="4351" priority="206" stopIfTrue="1" operator="between">
      <formula>3000</formula>
      <formula>9000</formula>
    </cfRule>
    <cfRule type="cellIs" dxfId="4350" priority="207" stopIfTrue="1" operator="greaterThanOrEqual">
      <formula>9000</formula>
    </cfRule>
  </conditionalFormatting>
  <conditionalFormatting sqref="AA32">
    <cfRule type="cellIs" dxfId="4349" priority="226" stopIfTrue="1" operator="lessThanOrEqual">
      <formula>3000</formula>
    </cfRule>
    <cfRule type="cellIs" dxfId="4348" priority="227" stopIfTrue="1" operator="between">
      <formula>3000</formula>
      <formula>9000</formula>
    </cfRule>
    <cfRule type="cellIs" dxfId="4347" priority="228" stopIfTrue="1" operator="greaterThanOrEqual">
      <formula>9000</formula>
    </cfRule>
  </conditionalFormatting>
  <conditionalFormatting sqref="AB32">
    <cfRule type="cellIs" dxfId="4346" priority="223" stopIfTrue="1" operator="lessThanOrEqual">
      <formula>3000</formula>
    </cfRule>
    <cfRule type="cellIs" dxfId="4345" priority="224" stopIfTrue="1" operator="between">
      <formula>3000</formula>
      <formula>9000</formula>
    </cfRule>
    <cfRule type="cellIs" dxfId="4344" priority="225" stopIfTrue="1" operator="greaterThanOrEqual">
      <formula>9000</formula>
    </cfRule>
  </conditionalFormatting>
  <conditionalFormatting sqref="AC32">
    <cfRule type="cellIs" dxfId="4343" priority="220" stopIfTrue="1" operator="lessThanOrEqual">
      <formula>3000</formula>
    </cfRule>
    <cfRule type="cellIs" dxfId="4342" priority="221" stopIfTrue="1" operator="between">
      <formula>3000</formula>
      <formula>9000</formula>
    </cfRule>
    <cfRule type="cellIs" dxfId="4341" priority="222" stopIfTrue="1" operator="greaterThanOrEqual">
      <formula>9000</formula>
    </cfRule>
  </conditionalFormatting>
  <conditionalFormatting sqref="AD32">
    <cfRule type="cellIs" dxfId="4340" priority="217" stopIfTrue="1" operator="lessThanOrEqual">
      <formula>3000</formula>
    </cfRule>
    <cfRule type="cellIs" dxfId="4339" priority="218" stopIfTrue="1" operator="between">
      <formula>3000</formula>
      <formula>9000</formula>
    </cfRule>
    <cfRule type="cellIs" dxfId="4338" priority="219" stopIfTrue="1" operator="greaterThanOrEqual">
      <formula>9000</formula>
    </cfRule>
  </conditionalFormatting>
  <conditionalFormatting sqref="AJ32">
    <cfRule type="cellIs" dxfId="4337" priority="214" stopIfTrue="1" operator="lessThanOrEqual">
      <formula>3000</formula>
    </cfRule>
    <cfRule type="cellIs" dxfId="4336" priority="215" stopIfTrue="1" operator="between">
      <formula>3000</formula>
      <formula>9000</formula>
    </cfRule>
    <cfRule type="cellIs" dxfId="4335" priority="216" stopIfTrue="1" operator="greaterThanOrEqual">
      <formula>9000</formula>
    </cfRule>
  </conditionalFormatting>
  <conditionalFormatting sqref="AH32">
    <cfRule type="cellIs" dxfId="4334" priority="202" stopIfTrue="1" operator="lessThanOrEqual">
      <formula>3000</formula>
    </cfRule>
    <cfRule type="cellIs" dxfId="4333" priority="203" stopIfTrue="1" operator="between">
      <formula>3000</formula>
      <formula>9000</formula>
    </cfRule>
    <cfRule type="cellIs" dxfId="4332" priority="204" stopIfTrue="1" operator="greaterThanOrEqual">
      <formula>9000</formula>
    </cfRule>
  </conditionalFormatting>
  <conditionalFormatting sqref="AI32">
    <cfRule type="cellIs" dxfId="4331" priority="199" stopIfTrue="1" operator="lessThanOrEqual">
      <formula>3000</formula>
    </cfRule>
    <cfRule type="cellIs" dxfId="4330" priority="200" stopIfTrue="1" operator="between">
      <formula>3000</formula>
      <formula>9000</formula>
    </cfRule>
    <cfRule type="cellIs" dxfId="4329" priority="201" stopIfTrue="1" operator="greaterThanOrEqual">
      <formula>9000</formula>
    </cfRule>
  </conditionalFormatting>
  <conditionalFormatting sqref="X146:Y146">
    <cfRule type="cellIs" dxfId="4328" priority="196" stopIfTrue="1" operator="lessThanOrEqual">
      <formula>3000</formula>
    </cfRule>
    <cfRule type="cellIs" dxfId="4327" priority="197" stopIfTrue="1" operator="between">
      <formula>3000</formula>
      <formula>9000</formula>
    </cfRule>
    <cfRule type="cellIs" dxfId="4326" priority="198" stopIfTrue="1" operator="greaterThanOrEqual">
      <formula>9000</formula>
    </cfRule>
  </conditionalFormatting>
  <conditionalFormatting sqref="AA146">
    <cfRule type="cellIs" dxfId="4325" priority="193" stopIfTrue="1" operator="lessThanOrEqual">
      <formula>3000</formula>
    </cfRule>
    <cfRule type="cellIs" dxfId="4324" priority="194" stopIfTrue="1" operator="between">
      <formula>3000</formula>
      <formula>9000</formula>
    </cfRule>
    <cfRule type="cellIs" dxfId="4323" priority="195" stopIfTrue="1" operator="greaterThanOrEqual">
      <formula>9000</formula>
    </cfRule>
  </conditionalFormatting>
  <conditionalFormatting sqref="AB146">
    <cfRule type="cellIs" dxfId="4322" priority="190" stopIfTrue="1" operator="lessThanOrEqual">
      <formula>3000</formula>
    </cfRule>
    <cfRule type="cellIs" dxfId="4321" priority="191" stopIfTrue="1" operator="between">
      <formula>3000</formula>
      <formula>9000</formula>
    </cfRule>
    <cfRule type="cellIs" dxfId="4320" priority="192" stopIfTrue="1" operator="greaterThanOrEqual">
      <formula>9000</formula>
    </cfRule>
  </conditionalFormatting>
  <conditionalFormatting sqref="AC146">
    <cfRule type="cellIs" dxfId="4319" priority="187" stopIfTrue="1" operator="lessThanOrEqual">
      <formula>3000</formula>
    </cfRule>
    <cfRule type="cellIs" dxfId="4318" priority="188" stopIfTrue="1" operator="between">
      <formula>3000</formula>
      <formula>9000</formula>
    </cfRule>
    <cfRule type="cellIs" dxfId="4317" priority="189" stopIfTrue="1" operator="greaterThanOrEqual">
      <formula>9000</formula>
    </cfRule>
  </conditionalFormatting>
  <conditionalFormatting sqref="AD146">
    <cfRule type="cellIs" dxfId="4316" priority="184" stopIfTrue="1" operator="lessThanOrEqual">
      <formula>3000</formula>
    </cfRule>
    <cfRule type="cellIs" dxfId="4315" priority="185" stopIfTrue="1" operator="between">
      <formula>3000</formula>
      <formula>9000</formula>
    </cfRule>
    <cfRule type="cellIs" dxfId="4314" priority="186" stopIfTrue="1" operator="greaterThanOrEqual">
      <formula>9000</formula>
    </cfRule>
  </conditionalFormatting>
  <conditionalFormatting sqref="AJ146">
    <cfRule type="cellIs" dxfId="4313" priority="181" stopIfTrue="1" operator="lessThanOrEqual">
      <formula>3000</formula>
    </cfRule>
    <cfRule type="cellIs" dxfId="4312" priority="182" stopIfTrue="1" operator="between">
      <formula>3000</formula>
      <formula>9000</formula>
    </cfRule>
    <cfRule type="cellIs" dxfId="4311" priority="183" stopIfTrue="1" operator="greaterThanOrEqual">
      <formula>9000</formula>
    </cfRule>
  </conditionalFormatting>
  <conditionalFormatting sqref="V146:W146">
    <cfRule type="cellIs" dxfId="4310" priority="178" stopIfTrue="1" operator="lessThanOrEqual">
      <formula>3000</formula>
    </cfRule>
    <cfRule type="cellIs" dxfId="4309" priority="179" stopIfTrue="1" operator="between">
      <formula>3000</formula>
      <formula>9000</formula>
    </cfRule>
    <cfRule type="cellIs" dxfId="4308" priority="180" stopIfTrue="1" operator="greaterThanOrEqual">
      <formula>9000</formula>
    </cfRule>
  </conditionalFormatting>
  <conditionalFormatting sqref="AF146">
    <cfRule type="cellIs" dxfId="4307" priority="175" stopIfTrue="1" operator="lessThanOrEqual">
      <formula>3000</formula>
    </cfRule>
    <cfRule type="cellIs" dxfId="4306" priority="176" stopIfTrue="1" operator="between">
      <formula>3000</formula>
      <formula>9000</formula>
    </cfRule>
    <cfRule type="cellIs" dxfId="4305" priority="177" stopIfTrue="1" operator="greaterThanOrEqual">
      <formula>9000</formula>
    </cfRule>
  </conditionalFormatting>
  <conditionalFormatting sqref="AG146">
    <cfRule type="cellIs" dxfId="4304" priority="172" stopIfTrue="1" operator="lessThanOrEqual">
      <formula>3000</formula>
    </cfRule>
    <cfRule type="cellIs" dxfId="4303" priority="173" stopIfTrue="1" operator="between">
      <formula>3000</formula>
      <formula>9000</formula>
    </cfRule>
    <cfRule type="cellIs" dxfId="4302" priority="174" stopIfTrue="1" operator="greaterThanOrEqual">
      <formula>9000</formula>
    </cfRule>
  </conditionalFormatting>
  <conditionalFormatting sqref="AH146">
    <cfRule type="cellIs" dxfId="4301" priority="169" stopIfTrue="1" operator="lessThanOrEqual">
      <formula>3000</formula>
    </cfRule>
    <cfRule type="cellIs" dxfId="4300" priority="170" stopIfTrue="1" operator="between">
      <formula>3000</formula>
      <formula>9000</formula>
    </cfRule>
    <cfRule type="cellIs" dxfId="4299" priority="171" stopIfTrue="1" operator="greaterThanOrEqual">
      <formula>9000</formula>
    </cfRule>
  </conditionalFormatting>
  <conditionalFormatting sqref="AI146">
    <cfRule type="cellIs" dxfId="4298" priority="166" stopIfTrue="1" operator="lessThanOrEqual">
      <formula>3000</formula>
    </cfRule>
    <cfRule type="cellIs" dxfId="4297" priority="167" stopIfTrue="1" operator="between">
      <formula>3000</formula>
      <formula>9000</formula>
    </cfRule>
    <cfRule type="cellIs" dxfId="4296" priority="168" stopIfTrue="1" operator="greaterThanOrEqual">
      <formula>9000</formula>
    </cfRule>
  </conditionalFormatting>
  <conditionalFormatting sqref="X266:Y266">
    <cfRule type="cellIs" dxfId="4295" priority="163" stopIfTrue="1" operator="lessThanOrEqual">
      <formula>3000</formula>
    </cfRule>
    <cfRule type="cellIs" dxfId="4294" priority="164" stopIfTrue="1" operator="between">
      <formula>3000</formula>
      <formula>9000</formula>
    </cfRule>
    <cfRule type="cellIs" dxfId="4293" priority="165" stopIfTrue="1" operator="greaterThanOrEqual">
      <formula>9000</formula>
    </cfRule>
  </conditionalFormatting>
  <conditionalFormatting sqref="AA266">
    <cfRule type="cellIs" dxfId="4292" priority="160" stopIfTrue="1" operator="lessThanOrEqual">
      <formula>3000</formula>
    </cfRule>
    <cfRule type="cellIs" dxfId="4291" priority="161" stopIfTrue="1" operator="between">
      <formula>3000</formula>
      <formula>9000</formula>
    </cfRule>
    <cfRule type="cellIs" dxfId="4290" priority="162" stopIfTrue="1" operator="greaterThanOrEqual">
      <formula>9000</formula>
    </cfRule>
  </conditionalFormatting>
  <conditionalFormatting sqref="AB266">
    <cfRule type="cellIs" dxfId="4289" priority="157" stopIfTrue="1" operator="lessThanOrEqual">
      <formula>3000</formula>
    </cfRule>
    <cfRule type="cellIs" dxfId="4288" priority="158" stopIfTrue="1" operator="between">
      <formula>3000</formula>
      <formula>9000</formula>
    </cfRule>
    <cfRule type="cellIs" dxfId="4287" priority="159" stopIfTrue="1" operator="greaterThanOrEqual">
      <formula>9000</formula>
    </cfRule>
  </conditionalFormatting>
  <conditionalFormatting sqref="AC266">
    <cfRule type="cellIs" dxfId="4286" priority="154" stopIfTrue="1" operator="lessThanOrEqual">
      <formula>3000</formula>
    </cfRule>
    <cfRule type="cellIs" dxfId="4285" priority="155" stopIfTrue="1" operator="between">
      <formula>3000</formula>
      <formula>9000</formula>
    </cfRule>
    <cfRule type="cellIs" dxfId="4284" priority="156" stopIfTrue="1" operator="greaterThanOrEqual">
      <formula>9000</formula>
    </cfRule>
  </conditionalFormatting>
  <conditionalFormatting sqref="AD266">
    <cfRule type="cellIs" dxfId="4283" priority="151" stopIfTrue="1" operator="lessThanOrEqual">
      <formula>3000</formula>
    </cfRule>
    <cfRule type="cellIs" dxfId="4282" priority="152" stopIfTrue="1" operator="between">
      <formula>3000</formula>
      <formula>9000</formula>
    </cfRule>
    <cfRule type="cellIs" dxfId="4281" priority="153" stopIfTrue="1" operator="greaterThanOrEqual">
      <formula>9000</formula>
    </cfRule>
  </conditionalFormatting>
  <conditionalFormatting sqref="AJ266">
    <cfRule type="cellIs" dxfId="4280" priority="148" stopIfTrue="1" operator="lessThanOrEqual">
      <formula>3000</formula>
    </cfRule>
    <cfRule type="cellIs" dxfId="4279" priority="149" stopIfTrue="1" operator="between">
      <formula>3000</formula>
      <formula>9000</formula>
    </cfRule>
    <cfRule type="cellIs" dxfId="4278" priority="150" stopIfTrue="1" operator="greaterThanOrEqual">
      <formula>9000</formula>
    </cfRule>
  </conditionalFormatting>
  <conditionalFormatting sqref="V266:W266">
    <cfRule type="cellIs" dxfId="4277" priority="145" stopIfTrue="1" operator="lessThanOrEqual">
      <formula>3000</formula>
    </cfRule>
    <cfRule type="cellIs" dxfId="4276" priority="146" stopIfTrue="1" operator="between">
      <formula>3000</formula>
      <formula>9000</formula>
    </cfRule>
    <cfRule type="cellIs" dxfId="4275" priority="147" stopIfTrue="1" operator="greaterThanOrEqual">
      <formula>9000</formula>
    </cfRule>
  </conditionalFormatting>
  <conditionalFormatting sqref="AF266">
    <cfRule type="cellIs" dxfId="4274" priority="142" stopIfTrue="1" operator="lessThanOrEqual">
      <formula>3000</formula>
    </cfRule>
    <cfRule type="cellIs" dxfId="4273" priority="143" stopIfTrue="1" operator="between">
      <formula>3000</formula>
      <formula>9000</formula>
    </cfRule>
    <cfRule type="cellIs" dxfId="4272" priority="144" stopIfTrue="1" operator="greaterThanOrEqual">
      <formula>9000</formula>
    </cfRule>
  </conditionalFormatting>
  <conditionalFormatting sqref="AG266">
    <cfRule type="cellIs" dxfId="4271" priority="139" stopIfTrue="1" operator="lessThanOrEqual">
      <formula>3000</formula>
    </cfRule>
    <cfRule type="cellIs" dxfId="4270" priority="140" stopIfTrue="1" operator="between">
      <formula>3000</formula>
      <formula>9000</formula>
    </cfRule>
    <cfRule type="cellIs" dxfId="4269" priority="141" stopIfTrue="1" operator="greaterThanOrEqual">
      <formula>9000</formula>
    </cfRule>
  </conditionalFormatting>
  <conditionalFormatting sqref="AH266">
    <cfRule type="cellIs" dxfId="4268" priority="136" stopIfTrue="1" operator="lessThanOrEqual">
      <formula>3000</formula>
    </cfRule>
    <cfRule type="cellIs" dxfId="4267" priority="137" stopIfTrue="1" operator="between">
      <formula>3000</formula>
      <formula>9000</formula>
    </cfRule>
    <cfRule type="cellIs" dxfId="4266" priority="138" stopIfTrue="1" operator="greaterThanOrEqual">
      <formula>9000</formula>
    </cfRule>
  </conditionalFormatting>
  <conditionalFormatting sqref="AI266">
    <cfRule type="cellIs" dxfId="4265" priority="133" stopIfTrue="1" operator="lessThanOrEqual">
      <formula>3000</formula>
    </cfRule>
    <cfRule type="cellIs" dxfId="4264" priority="134" stopIfTrue="1" operator="between">
      <formula>3000</formula>
      <formula>9000</formula>
    </cfRule>
    <cfRule type="cellIs" dxfId="4263" priority="135" stopIfTrue="1" operator="greaterThanOrEqual">
      <formula>9000</formula>
    </cfRule>
  </conditionalFormatting>
  <conditionalFormatting sqref="X272:Y272">
    <cfRule type="cellIs" dxfId="4262" priority="130" stopIfTrue="1" operator="lessThanOrEqual">
      <formula>3000</formula>
    </cfRule>
    <cfRule type="cellIs" dxfId="4261" priority="131" stopIfTrue="1" operator="between">
      <formula>3000</formula>
      <formula>9000</formula>
    </cfRule>
    <cfRule type="cellIs" dxfId="4260" priority="132" stopIfTrue="1" operator="greaterThanOrEqual">
      <formula>9000</formula>
    </cfRule>
  </conditionalFormatting>
  <conditionalFormatting sqref="AA272">
    <cfRule type="cellIs" dxfId="4259" priority="127" stopIfTrue="1" operator="lessThanOrEqual">
      <formula>3000</formula>
    </cfRule>
    <cfRule type="cellIs" dxfId="4258" priority="128" stopIfTrue="1" operator="between">
      <formula>3000</formula>
      <formula>9000</formula>
    </cfRule>
    <cfRule type="cellIs" dxfId="4257" priority="129" stopIfTrue="1" operator="greaterThanOrEqual">
      <formula>9000</formula>
    </cfRule>
  </conditionalFormatting>
  <conditionalFormatting sqref="AB272">
    <cfRule type="cellIs" dxfId="4256" priority="124" stopIfTrue="1" operator="lessThanOrEqual">
      <formula>3000</formula>
    </cfRule>
    <cfRule type="cellIs" dxfId="4255" priority="125" stopIfTrue="1" operator="between">
      <formula>3000</formula>
      <formula>9000</formula>
    </cfRule>
    <cfRule type="cellIs" dxfId="4254" priority="126" stopIfTrue="1" operator="greaterThanOrEqual">
      <formula>9000</formula>
    </cfRule>
  </conditionalFormatting>
  <conditionalFormatting sqref="AC272">
    <cfRule type="cellIs" dxfId="4253" priority="121" stopIfTrue="1" operator="lessThanOrEqual">
      <formula>3000</formula>
    </cfRule>
    <cfRule type="cellIs" dxfId="4252" priority="122" stopIfTrue="1" operator="between">
      <formula>3000</formula>
      <formula>9000</formula>
    </cfRule>
    <cfRule type="cellIs" dxfId="4251" priority="123" stopIfTrue="1" operator="greaterThanOrEqual">
      <formula>9000</formula>
    </cfRule>
  </conditionalFormatting>
  <conditionalFormatting sqref="AD272">
    <cfRule type="cellIs" dxfId="4250" priority="118" stopIfTrue="1" operator="lessThanOrEqual">
      <formula>3000</formula>
    </cfRule>
    <cfRule type="cellIs" dxfId="4249" priority="119" stopIfTrue="1" operator="between">
      <formula>3000</formula>
      <formula>9000</formula>
    </cfRule>
    <cfRule type="cellIs" dxfId="4248" priority="120" stopIfTrue="1" operator="greaterThanOrEqual">
      <formula>9000</formula>
    </cfRule>
  </conditionalFormatting>
  <conditionalFormatting sqref="AJ272">
    <cfRule type="cellIs" dxfId="4247" priority="115" stopIfTrue="1" operator="lessThanOrEqual">
      <formula>3000</formula>
    </cfRule>
    <cfRule type="cellIs" dxfId="4246" priority="116" stopIfTrue="1" operator="between">
      <formula>3000</formula>
      <formula>9000</formula>
    </cfRule>
    <cfRule type="cellIs" dxfId="4245" priority="117" stopIfTrue="1" operator="greaterThanOrEqual">
      <formula>9000</formula>
    </cfRule>
  </conditionalFormatting>
  <conditionalFormatting sqref="V272:W272">
    <cfRule type="cellIs" dxfId="4244" priority="112" stopIfTrue="1" operator="lessThanOrEqual">
      <formula>3000</formula>
    </cfRule>
    <cfRule type="cellIs" dxfId="4243" priority="113" stopIfTrue="1" operator="between">
      <formula>3000</formula>
      <formula>9000</formula>
    </cfRule>
    <cfRule type="cellIs" dxfId="4242" priority="114" stopIfTrue="1" operator="greaterThanOrEqual">
      <formula>9000</formula>
    </cfRule>
  </conditionalFormatting>
  <conditionalFormatting sqref="AF272">
    <cfRule type="cellIs" dxfId="4241" priority="109" stopIfTrue="1" operator="lessThanOrEqual">
      <formula>3000</formula>
    </cfRule>
    <cfRule type="cellIs" dxfId="4240" priority="110" stopIfTrue="1" operator="between">
      <formula>3000</formula>
      <formula>9000</formula>
    </cfRule>
    <cfRule type="cellIs" dxfId="4239" priority="111" stopIfTrue="1" operator="greaterThanOrEqual">
      <formula>9000</formula>
    </cfRule>
  </conditionalFormatting>
  <conditionalFormatting sqref="AG272">
    <cfRule type="cellIs" dxfId="4238" priority="106" stopIfTrue="1" operator="lessThanOrEqual">
      <formula>3000</formula>
    </cfRule>
    <cfRule type="cellIs" dxfId="4237" priority="107" stopIfTrue="1" operator="between">
      <formula>3000</formula>
      <formula>9000</formula>
    </cfRule>
    <cfRule type="cellIs" dxfId="4236" priority="108" stopIfTrue="1" operator="greaterThanOrEqual">
      <formula>9000</formula>
    </cfRule>
  </conditionalFormatting>
  <conditionalFormatting sqref="AH272">
    <cfRule type="cellIs" dxfId="4235" priority="103" stopIfTrue="1" operator="lessThanOrEqual">
      <formula>3000</formula>
    </cfRule>
    <cfRule type="cellIs" dxfId="4234" priority="104" stopIfTrue="1" operator="between">
      <formula>3000</formula>
      <formula>9000</formula>
    </cfRule>
    <cfRule type="cellIs" dxfId="4233" priority="105" stopIfTrue="1" operator="greaterThanOrEqual">
      <formula>9000</formula>
    </cfRule>
  </conditionalFormatting>
  <conditionalFormatting sqref="AI272">
    <cfRule type="cellIs" dxfId="4232" priority="100" stopIfTrue="1" operator="lessThanOrEqual">
      <formula>3000</formula>
    </cfRule>
    <cfRule type="cellIs" dxfId="4231" priority="101" stopIfTrue="1" operator="between">
      <formula>3000</formula>
      <formula>9000</formula>
    </cfRule>
    <cfRule type="cellIs" dxfId="4230" priority="102" stopIfTrue="1" operator="greaterThanOrEqual">
      <formula>9000</formula>
    </cfRule>
  </conditionalFormatting>
  <conditionalFormatting sqref="X278:Y278">
    <cfRule type="cellIs" dxfId="4229" priority="97" stopIfTrue="1" operator="lessThanOrEqual">
      <formula>3000</formula>
    </cfRule>
    <cfRule type="cellIs" dxfId="4228" priority="98" stopIfTrue="1" operator="between">
      <formula>3000</formula>
      <formula>9000</formula>
    </cfRule>
    <cfRule type="cellIs" dxfId="4227" priority="99" stopIfTrue="1" operator="greaterThanOrEqual">
      <formula>9000</formula>
    </cfRule>
  </conditionalFormatting>
  <conditionalFormatting sqref="AA278">
    <cfRule type="cellIs" dxfId="4226" priority="94" stopIfTrue="1" operator="lessThanOrEqual">
      <formula>3000</formula>
    </cfRule>
    <cfRule type="cellIs" dxfId="4225" priority="95" stopIfTrue="1" operator="between">
      <formula>3000</formula>
      <formula>9000</formula>
    </cfRule>
    <cfRule type="cellIs" dxfId="4224" priority="96" stopIfTrue="1" operator="greaterThanOrEqual">
      <formula>9000</formula>
    </cfRule>
  </conditionalFormatting>
  <conditionalFormatting sqref="AB278">
    <cfRule type="cellIs" dxfId="4223" priority="91" stopIfTrue="1" operator="lessThanOrEqual">
      <formula>3000</formula>
    </cfRule>
    <cfRule type="cellIs" dxfId="4222" priority="92" stopIfTrue="1" operator="between">
      <formula>3000</formula>
      <formula>9000</formula>
    </cfRule>
    <cfRule type="cellIs" dxfId="4221" priority="93" stopIfTrue="1" operator="greaterThanOrEqual">
      <formula>9000</formula>
    </cfRule>
  </conditionalFormatting>
  <conditionalFormatting sqref="AC278">
    <cfRule type="cellIs" dxfId="4220" priority="88" stopIfTrue="1" operator="lessThanOrEqual">
      <formula>3000</formula>
    </cfRule>
    <cfRule type="cellIs" dxfId="4219" priority="89" stopIfTrue="1" operator="between">
      <formula>3000</formula>
      <formula>9000</formula>
    </cfRule>
    <cfRule type="cellIs" dxfId="4218" priority="90" stopIfTrue="1" operator="greaterThanOrEqual">
      <formula>9000</formula>
    </cfRule>
  </conditionalFormatting>
  <conditionalFormatting sqref="AD278">
    <cfRule type="cellIs" dxfId="4217" priority="85" stopIfTrue="1" operator="lessThanOrEqual">
      <formula>3000</formula>
    </cfRule>
    <cfRule type="cellIs" dxfId="4216" priority="86" stopIfTrue="1" operator="between">
      <formula>3000</formula>
      <formula>9000</formula>
    </cfRule>
    <cfRule type="cellIs" dxfId="4215" priority="87" stopIfTrue="1" operator="greaterThanOrEqual">
      <formula>9000</formula>
    </cfRule>
  </conditionalFormatting>
  <conditionalFormatting sqref="AJ278">
    <cfRule type="cellIs" dxfId="4214" priority="82" stopIfTrue="1" operator="lessThanOrEqual">
      <formula>3000</formula>
    </cfRule>
    <cfRule type="cellIs" dxfId="4213" priority="83" stopIfTrue="1" operator="between">
      <formula>3000</formula>
      <formula>9000</formula>
    </cfRule>
    <cfRule type="cellIs" dxfId="4212" priority="84" stopIfTrue="1" operator="greaterThanOrEqual">
      <formula>9000</formula>
    </cfRule>
  </conditionalFormatting>
  <conditionalFormatting sqref="V278:W278">
    <cfRule type="cellIs" dxfId="4211" priority="79" stopIfTrue="1" operator="lessThanOrEqual">
      <formula>3000</formula>
    </cfRule>
    <cfRule type="cellIs" dxfId="4210" priority="80" stopIfTrue="1" operator="between">
      <formula>3000</formula>
      <formula>9000</formula>
    </cfRule>
    <cfRule type="cellIs" dxfId="4209" priority="81" stopIfTrue="1" operator="greaterThanOrEqual">
      <formula>9000</formula>
    </cfRule>
  </conditionalFormatting>
  <conditionalFormatting sqref="AF278">
    <cfRule type="cellIs" dxfId="4208" priority="76" stopIfTrue="1" operator="lessThanOrEqual">
      <formula>3000</formula>
    </cfRule>
    <cfRule type="cellIs" dxfId="4207" priority="77" stopIfTrue="1" operator="between">
      <formula>3000</formula>
      <formula>9000</formula>
    </cfRule>
    <cfRule type="cellIs" dxfId="4206" priority="78" stopIfTrue="1" operator="greaterThanOrEqual">
      <formula>9000</formula>
    </cfRule>
  </conditionalFormatting>
  <conditionalFormatting sqref="AG278">
    <cfRule type="cellIs" dxfId="4205" priority="73" stopIfTrue="1" operator="lessThanOrEqual">
      <formula>3000</formula>
    </cfRule>
    <cfRule type="cellIs" dxfId="4204" priority="74" stopIfTrue="1" operator="between">
      <formula>3000</formula>
      <formula>9000</formula>
    </cfRule>
    <cfRule type="cellIs" dxfId="4203" priority="75" stopIfTrue="1" operator="greaterThanOrEqual">
      <formula>9000</formula>
    </cfRule>
  </conditionalFormatting>
  <conditionalFormatting sqref="AH278">
    <cfRule type="cellIs" dxfId="4202" priority="70" stopIfTrue="1" operator="lessThanOrEqual">
      <formula>3000</formula>
    </cfRule>
    <cfRule type="cellIs" dxfId="4201" priority="71" stopIfTrue="1" operator="between">
      <formula>3000</formula>
      <formula>9000</formula>
    </cfRule>
    <cfRule type="cellIs" dxfId="4200" priority="72" stopIfTrue="1" operator="greaterThanOrEqual">
      <formula>9000</formula>
    </cfRule>
  </conditionalFormatting>
  <conditionalFormatting sqref="AI278">
    <cfRule type="cellIs" dxfId="4199" priority="67" stopIfTrue="1" operator="lessThanOrEqual">
      <formula>3000</formula>
    </cfRule>
    <cfRule type="cellIs" dxfId="4198" priority="68" stopIfTrue="1" operator="between">
      <formula>3000</formula>
      <formula>9000</formula>
    </cfRule>
    <cfRule type="cellIs" dxfId="4197" priority="69" stopIfTrue="1" operator="greaterThanOrEqual">
      <formula>9000</formula>
    </cfRule>
  </conditionalFormatting>
  <conditionalFormatting sqref="X284:Y284">
    <cfRule type="cellIs" dxfId="4196" priority="64" stopIfTrue="1" operator="lessThanOrEqual">
      <formula>3000</formula>
    </cfRule>
    <cfRule type="cellIs" dxfId="4195" priority="65" stopIfTrue="1" operator="between">
      <formula>3000</formula>
      <formula>9000</formula>
    </cfRule>
    <cfRule type="cellIs" dxfId="4194" priority="66" stopIfTrue="1" operator="greaterThanOrEqual">
      <formula>9000</formula>
    </cfRule>
  </conditionalFormatting>
  <conditionalFormatting sqref="AA284">
    <cfRule type="cellIs" dxfId="4193" priority="61" stopIfTrue="1" operator="lessThanOrEqual">
      <formula>3000</formula>
    </cfRule>
    <cfRule type="cellIs" dxfId="4192" priority="62" stopIfTrue="1" operator="between">
      <formula>3000</formula>
      <formula>9000</formula>
    </cfRule>
    <cfRule type="cellIs" dxfId="4191" priority="63" stopIfTrue="1" operator="greaterThanOrEqual">
      <formula>9000</formula>
    </cfRule>
  </conditionalFormatting>
  <conditionalFormatting sqref="AB284">
    <cfRule type="cellIs" dxfId="4190" priority="58" stopIfTrue="1" operator="lessThanOrEqual">
      <formula>3000</formula>
    </cfRule>
    <cfRule type="cellIs" dxfId="4189" priority="59" stopIfTrue="1" operator="between">
      <formula>3000</formula>
      <formula>9000</formula>
    </cfRule>
    <cfRule type="cellIs" dxfId="4188" priority="60" stopIfTrue="1" operator="greaterThanOrEqual">
      <formula>9000</formula>
    </cfRule>
  </conditionalFormatting>
  <conditionalFormatting sqref="AC284">
    <cfRule type="cellIs" dxfId="4187" priority="55" stopIfTrue="1" operator="lessThanOrEqual">
      <formula>3000</formula>
    </cfRule>
    <cfRule type="cellIs" dxfId="4186" priority="56" stopIfTrue="1" operator="between">
      <formula>3000</formula>
      <formula>9000</formula>
    </cfRule>
    <cfRule type="cellIs" dxfId="4185" priority="57" stopIfTrue="1" operator="greaterThanOrEqual">
      <formula>9000</formula>
    </cfRule>
  </conditionalFormatting>
  <conditionalFormatting sqref="AD284">
    <cfRule type="cellIs" dxfId="4184" priority="52" stopIfTrue="1" operator="lessThanOrEqual">
      <formula>3000</formula>
    </cfRule>
    <cfRule type="cellIs" dxfId="4183" priority="53" stopIfTrue="1" operator="between">
      <formula>3000</formula>
      <formula>9000</formula>
    </cfRule>
    <cfRule type="cellIs" dxfId="4182" priority="54" stopIfTrue="1" operator="greaterThanOrEqual">
      <formula>9000</formula>
    </cfRule>
  </conditionalFormatting>
  <conditionalFormatting sqref="AJ284">
    <cfRule type="cellIs" dxfId="4181" priority="49" stopIfTrue="1" operator="lessThanOrEqual">
      <formula>3000</formula>
    </cfRule>
    <cfRule type="cellIs" dxfId="4180" priority="50" stopIfTrue="1" operator="between">
      <formula>3000</formula>
      <formula>9000</formula>
    </cfRule>
    <cfRule type="cellIs" dxfId="4179" priority="51" stopIfTrue="1" operator="greaterThanOrEqual">
      <formula>9000</formula>
    </cfRule>
  </conditionalFormatting>
  <conditionalFormatting sqref="V284:W284">
    <cfRule type="cellIs" dxfId="4178" priority="46" stopIfTrue="1" operator="lessThanOrEqual">
      <formula>3000</formula>
    </cfRule>
    <cfRule type="cellIs" dxfId="4177" priority="47" stopIfTrue="1" operator="between">
      <formula>3000</formula>
      <formula>9000</formula>
    </cfRule>
    <cfRule type="cellIs" dxfId="4176" priority="48" stopIfTrue="1" operator="greaterThanOrEqual">
      <formula>9000</formula>
    </cfRule>
  </conditionalFormatting>
  <conditionalFormatting sqref="AF284">
    <cfRule type="cellIs" dxfId="4175" priority="43" stopIfTrue="1" operator="lessThanOrEqual">
      <formula>3000</formula>
    </cfRule>
    <cfRule type="cellIs" dxfId="4174" priority="44" stopIfTrue="1" operator="between">
      <formula>3000</formula>
      <formula>9000</formula>
    </cfRule>
    <cfRule type="cellIs" dxfId="4173" priority="45" stopIfTrue="1" operator="greaterThanOrEqual">
      <formula>9000</formula>
    </cfRule>
  </conditionalFormatting>
  <conditionalFormatting sqref="AG284">
    <cfRule type="cellIs" dxfId="4172" priority="40" stopIfTrue="1" operator="lessThanOrEqual">
      <formula>3000</formula>
    </cfRule>
    <cfRule type="cellIs" dxfId="4171" priority="41" stopIfTrue="1" operator="between">
      <formula>3000</formula>
      <formula>9000</formula>
    </cfRule>
    <cfRule type="cellIs" dxfId="4170" priority="42" stopIfTrue="1" operator="greaterThanOrEqual">
      <formula>9000</formula>
    </cfRule>
  </conditionalFormatting>
  <conditionalFormatting sqref="AH284">
    <cfRule type="cellIs" dxfId="4169" priority="37" stopIfTrue="1" operator="lessThanOrEqual">
      <formula>3000</formula>
    </cfRule>
    <cfRule type="cellIs" dxfId="4168" priority="38" stopIfTrue="1" operator="between">
      <formula>3000</formula>
      <formula>9000</formula>
    </cfRule>
    <cfRule type="cellIs" dxfId="4167" priority="39" stopIfTrue="1" operator="greaterThanOrEqual">
      <formula>9000</formula>
    </cfRule>
  </conditionalFormatting>
  <conditionalFormatting sqref="AI284">
    <cfRule type="cellIs" dxfId="4166" priority="34" stopIfTrue="1" operator="lessThanOrEqual">
      <formula>3000</formula>
    </cfRule>
    <cfRule type="cellIs" dxfId="4165" priority="35" stopIfTrue="1" operator="between">
      <formula>3000</formula>
      <formula>9000</formula>
    </cfRule>
    <cfRule type="cellIs" dxfId="4164" priority="36" stopIfTrue="1" operator="greaterThanOrEqual">
      <formula>9000</formula>
    </cfRule>
  </conditionalFormatting>
  <conditionalFormatting sqref="X290:Y290">
    <cfRule type="cellIs" dxfId="4163" priority="31" stopIfTrue="1" operator="lessThanOrEqual">
      <formula>3000</formula>
    </cfRule>
    <cfRule type="cellIs" dxfId="4162" priority="32" stopIfTrue="1" operator="between">
      <formula>3000</formula>
      <formula>9000</formula>
    </cfRule>
    <cfRule type="cellIs" dxfId="4161" priority="33" stopIfTrue="1" operator="greaterThanOrEqual">
      <formula>9000</formula>
    </cfRule>
  </conditionalFormatting>
  <conditionalFormatting sqref="AA290">
    <cfRule type="cellIs" dxfId="4160" priority="28" stopIfTrue="1" operator="lessThanOrEqual">
      <formula>3000</formula>
    </cfRule>
    <cfRule type="cellIs" dxfId="4159" priority="29" stopIfTrue="1" operator="between">
      <formula>3000</formula>
      <formula>9000</formula>
    </cfRule>
    <cfRule type="cellIs" dxfId="4158" priority="30" stopIfTrue="1" operator="greaterThanOrEqual">
      <formula>9000</formula>
    </cfRule>
  </conditionalFormatting>
  <conditionalFormatting sqref="AB290">
    <cfRule type="cellIs" dxfId="4157" priority="25" stopIfTrue="1" operator="lessThanOrEqual">
      <formula>3000</formula>
    </cfRule>
    <cfRule type="cellIs" dxfId="4156" priority="26" stopIfTrue="1" operator="between">
      <formula>3000</formula>
      <formula>9000</formula>
    </cfRule>
    <cfRule type="cellIs" dxfId="4155" priority="27" stopIfTrue="1" operator="greaterThanOrEqual">
      <formula>9000</formula>
    </cfRule>
  </conditionalFormatting>
  <conditionalFormatting sqref="AC290">
    <cfRule type="cellIs" dxfId="4154" priority="22" stopIfTrue="1" operator="lessThanOrEqual">
      <formula>3000</formula>
    </cfRule>
    <cfRule type="cellIs" dxfId="4153" priority="23" stopIfTrue="1" operator="between">
      <formula>3000</formula>
      <formula>9000</formula>
    </cfRule>
    <cfRule type="cellIs" dxfId="4152" priority="24" stopIfTrue="1" operator="greaterThanOrEqual">
      <formula>9000</formula>
    </cfRule>
  </conditionalFormatting>
  <conditionalFormatting sqref="AD290">
    <cfRule type="cellIs" dxfId="4151" priority="19" stopIfTrue="1" operator="lessThanOrEqual">
      <formula>3000</formula>
    </cfRule>
    <cfRule type="cellIs" dxfId="4150" priority="20" stopIfTrue="1" operator="between">
      <formula>3000</formula>
      <formula>9000</formula>
    </cfRule>
    <cfRule type="cellIs" dxfId="4149" priority="21" stopIfTrue="1" operator="greaterThanOrEqual">
      <formula>9000</formula>
    </cfRule>
  </conditionalFormatting>
  <conditionalFormatting sqref="AJ290">
    <cfRule type="cellIs" dxfId="4148" priority="16" stopIfTrue="1" operator="lessThanOrEqual">
      <formula>3000</formula>
    </cfRule>
    <cfRule type="cellIs" dxfId="4147" priority="17" stopIfTrue="1" operator="between">
      <formula>3000</formula>
      <formula>9000</formula>
    </cfRule>
    <cfRule type="cellIs" dxfId="4146" priority="18" stopIfTrue="1" operator="greaterThanOrEqual">
      <formula>9000</formula>
    </cfRule>
  </conditionalFormatting>
  <conditionalFormatting sqref="V290:W290">
    <cfRule type="cellIs" dxfId="4145" priority="13" stopIfTrue="1" operator="lessThanOrEqual">
      <formula>3000</formula>
    </cfRule>
    <cfRule type="cellIs" dxfId="4144" priority="14" stopIfTrue="1" operator="between">
      <formula>3000</formula>
      <formula>9000</formula>
    </cfRule>
    <cfRule type="cellIs" dxfId="4143" priority="15" stopIfTrue="1" operator="greaterThanOrEqual">
      <formula>9000</formula>
    </cfRule>
  </conditionalFormatting>
  <conditionalFormatting sqref="AF290">
    <cfRule type="cellIs" dxfId="4142" priority="10" stopIfTrue="1" operator="lessThanOrEqual">
      <formula>3000</formula>
    </cfRule>
    <cfRule type="cellIs" dxfId="4141" priority="11" stopIfTrue="1" operator="between">
      <formula>3000</formula>
      <formula>9000</formula>
    </cfRule>
    <cfRule type="cellIs" dxfId="4140" priority="12" stopIfTrue="1" operator="greaterThanOrEqual">
      <formula>9000</formula>
    </cfRule>
  </conditionalFormatting>
  <conditionalFormatting sqref="AG290">
    <cfRule type="cellIs" dxfId="4139" priority="7" stopIfTrue="1" operator="lessThanOrEqual">
      <formula>3000</formula>
    </cfRule>
    <cfRule type="cellIs" dxfId="4138" priority="8" stopIfTrue="1" operator="between">
      <formula>3000</formula>
      <formula>9000</formula>
    </cfRule>
    <cfRule type="cellIs" dxfId="4137" priority="9" stopIfTrue="1" operator="greaterThanOrEqual">
      <formula>9000</formula>
    </cfRule>
  </conditionalFormatting>
  <conditionalFormatting sqref="AH290">
    <cfRule type="cellIs" dxfId="4136" priority="4" stopIfTrue="1" operator="lessThanOrEqual">
      <formula>3000</formula>
    </cfRule>
    <cfRule type="cellIs" dxfId="4135" priority="5" stopIfTrue="1" operator="between">
      <formula>3000</formula>
      <formula>9000</formula>
    </cfRule>
    <cfRule type="cellIs" dxfId="4134" priority="6" stopIfTrue="1" operator="greaterThanOrEqual">
      <formula>9000</formula>
    </cfRule>
  </conditionalFormatting>
  <conditionalFormatting sqref="AI290">
    <cfRule type="cellIs" dxfId="4133" priority="1" stopIfTrue="1" operator="lessThanOrEqual">
      <formula>3000</formula>
    </cfRule>
    <cfRule type="cellIs" dxfId="4132" priority="2" stopIfTrue="1" operator="between">
      <formula>3000</formula>
      <formula>9000</formula>
    </cfRule>
    <cfRule type="cellIs" dxfId="4131" priority="3" stopIfTrue="1" operator="greaterThanOrEqual">
      <formula>9000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7030A0"/>
  </sheetPr>
  <dimension ref="A1:AO267"/>
  <sheetViews>
    <sheetView zoomScale="46" zoomScaleNormal="46" workbookViewId="0">
      <selection activeCell="AN1" sqref="AN1:AN1048576"/>
    </sheetView>
  </sheetViews>
  <sheetFormatPr defaultColWidth="9" defaultRowHeight="15.5" x14ac:dyDescent="0.3"/>
  <cols>
    <col min="1" max="1" width="47" style="56" customWidth="1"/>
    <col min="2" max="2" width="12.75" style="57" bestFit="1" customWidth="1"/>
    <col min="3" max="3" width="15.25" style="57" bestFit="1" customWidth="1"/>
    <col min="4" max="4" width="10.5" style="57" bestFit="1" customWidth="1"/>
    <col min="5" max="6" width="15.1640625" style="57" bestFit="1" customWidth="1"/>
    <col min="7" max="8" width="16" style="57" bestFit="1" customWidth="1"/>
    <col min="9" max="9" width="10.5" style="57" bestFit="1" customWidth="1"/>
    <col min="10" max="10" width="16" style="57" bestFit="1" customWidth="1"/>
    <col min="11" max="12" width="15.1640625" style="57" bestFit="1" customWidth="1"/>
    <col min="13" max="13" width="16" style="57" bestFit="1" customWidth="1"/>
    <col min="14" max="14" width="12.33203125" style="57" bestFit="1" customWidth="1"/>
    <col min="15" max="16" width="16" style="57" bestFit="1" customWidth="1"/>
    <col min="17" max="17" width="15.1640625" style="57" bestFit="1" customWidth="1"/>
    <col min="18" max="19" width="16" style="57" bestFit="1" customWidth="1"/>
    <col min="20" max="20" width="12.33203125" style="57" bestFit="1" customWidth="1"/>
    <col min="21" max="21" width="12.33203125" style="59" bestFit="1" customWidth="1"/>
    <col min="22" max="23" width="15.1640625" style="57" bestFit="1" customWidth="1"/>
    <col min="24" max="25" width="16" style="57" bestFit="1" customWidth="1"/>
    <col min="26" max="26" width="10.5" style="57" bestFit="1" customWidth="1"/>
    <col min="27" max="27" width="16" style="57" bestFit="1" customWidth="1"/>
    <col min="28" max="29" width="15.1640625" style="57" bestFit="1" customWidth="1"/>
    <col min="30" max="30" width="16" style="57" bestFit="1" customWidth="1"/>
    <col min="31" max="31" width="12.33203125" style="57" bestFit="1" customWidth="1"/>
    <col min="32" max="33" width="16" style="57" bestFit="1" customWidth="1"/>
    <col min="34" max="34" width="15.1640625" style="57" bestFit="1" customWidth="1"/>
    <col min="35" max="36" width="16" style="57" bestFit="1" customWidth="1"/>
    <col min="37" max="37" width="12.33203125" style="57" bestFit="1" customWidth="1"/>
    <col min="38" max="38" width="12.33203125" style="59" bestFit="1" customWidth="1"/>
    <col min="39" max="39" width="5.33203125" style="57" bestFit="1" customWidth="1"/>
    <col min="40" max="41" width="14.33203125" style="60" bestFit="1" customWidth="1"/>
    <col min="42" max="245" width="9" style="57"/>
    <col min="246" max="246" width="20.5" style="57" customWidth="1"/>
    <col min="247" max="247" width="8.5" style="57" customWidth="1"/>
    <col min="248" max="248" width="10.08203125" style="57" customWidth="1"/>
    <col min="249" max="249" width="8.5" style="57" customWidth="1"/>
    <col min="250" max="252" width="9.5" style="57" bestFit="1" customWidth="1"/>
    <col min="253" max="253" width="8.33203125" style="57" bestFit="1" customWidth="1"/>
    <col min="254" max="254" width="8.33203125" style="57" customWidth="1"/>
    <col min="255" max="257" width="9.5" style="57" bestFit="1" customWidth="1"/>
    <col min="258" max="258" width="8.33203125" style="57" bestFit="1" customWidth="1"/>
    <col min="259" max="259" width="8.33203125" style="57" customWidth="1"/>
    <col min="260" max="262" width="9.5" style="57" bestFit="1" customWidth="1"/>
    <col min="263" max="263" width="8.33203125" style="57" bestFit="1" customWidth="1"/>
    <col min="264" max="265" width="8.33203125" style="57" customWidth="1"/>
    <col min="266" max="266" width="9.25" style="57" bestFit="1" customWidth="1"/>
    <col min="267" max="501" width="9" style="57"/>
    <col min="502" max="502" width="20.5" style="57" customWidth="1"/>
    <col min="503" max="503" width="8.5" style="57" customWidth="1"/>
    <col min="504" max="504" width="10.08203125" style="57" customWidth="1"/>
    <col min="505" max="505" width="8.5" style="57" customWidth="1"/>
    <col min="506" max="508" width="9.5" style="57" bestFit="1" customWidth="1"/>
    <col min="509" max="509" width="8.33203125" style="57" bestFit="1" customWidth="1"/>
    <col min="510" max="510" width="8.33203125" style="57" customWidth="1"/>
    <col min="511" max="513" width="9.5" style="57" bestFit="1" customWidth="1"/>
    <col min="514" max="514" width="8.33203125" style="57" bestFit="1" customWidth="1"/>
    <col min="515" max="515" width="8.33203125" style="57" customWidth="1"/>
    <col min="516" max="518" width="9.5" style="57" bestFit="1" customWidth="1"/>
    <col min="519" max="519" width="8.33203125" style="57" bestFit="1" customWidth="1"/>
    <col min="520" max="521" width="8.33203125" style="57" customWidth="1"/>
    <col min="522" max="522" width="9.25" style="57" bestFit="1" customWidth="1"/>
    <col min="523" max="757" width="9" style="57"/>
    <col min="758" max="758" width="20.5" style="57" customWidth="1"/>
    <col min="759" max="759" width="8.5" style="57" customWidth="1"/>
    <col min="760" max="760" width="10.08203125" style="57" customWidth="1"/>
    <col min="761" max="761" width="8.5" style="57" customWidth="1"/>
    <col min="762" max="764" width="9.5" style="57" bestFit="1" customWidth="1"/>
    <col min="765" max="765" width="8.33203125" style="57" bestFit="1" customWidth="1"/>
    <col min="766" max="766" width="8.33203125" style="57" customWidth="1"/>
    <col min="767" max="769" width="9.5" style="57" bestFit="1" customWidth="1"/>
    <col min="770" max="770" width="8.33203125" style="57" bestFit="1" customWidth="1"/>
    <col min="771" max="771" width="8.33203125" style="57" customWidth="1"/>
    <col min="772" max="774" width="9.5" style="57" bestFit="1" customWidth="1"/>
    <col min="775" max="775" width="8.33203125" style="57" bestFit="1" customWidth="1"/>
    <col min="776" max="777" width="8.33203125" style="57" customWidth="1"/>
    <col min="778" max="778" width="9.25" style="57" bestFit="1" customWidth="1"/>
    <col min="779" max="1013" width="9" style="57"/>
    <col min="1014" max="1014" width="20.5" style="57" customWidth="1"/>
    <col min="1015" max="1015" width="8.5" style="57" customWidth="1"/>
    <col min="1016" max="1016" width="10.08203125" style="57" customWidth="1"/>
    <col min="1017" max="1017" width="8.5" style="57" customWidth="1"/>
    <col min="1018" max="1020" width="9.5" style="57" bestFit="1" customWidth="1"/>
    <col min="1021" max="1021" width="8.33203125" style="57" bestFit="1" customWidth="1"/>
    <col min="1022" max="1022" width="8.33203125" style="57" customWidth="1"/>
    <col min="1023" max="1025" width="9.5" style="57" bestFit="1" customWidth="1"/>
    <col min="1026" max="1026" width="8.33203125" style="57" bestFit="1" customWidth="1"/>
    <col min="1027" max="1027" width="8.33203125" style="57" customWidth="1"/>
    <col min="1028" max="1030" width="9.5" style="57" bestFit="1" customWidth="1"/>
    <col min="1031" max="1031" width="8.33203125" style="57" bestFit="1" customWidth="1"/>
    <col min="1032" max="1033" width="8.33203125" style="57" customWidth="1"/>
    <col min="1034" max="1034" width="9.25" style="57" bestFit="1" customWidth="1"/>
    <col min="1035" max="1269" width="9" style="57"/>
    <col min="1270" max="1270" width="20.5" style="57" customWidth="1"/>
    <col min="1271" max="1271" width="8.5" style="57" customWidth="1"/>
    <col min="1272" max="1272" width="10.08203125" style="57" customWidth="1"/>
    <col min="1273" max="1273" width="8.5" style="57" customWidth="1"/>
    <col min="1274" max="1276" width="9.5" style="57" bestFit="1" customWidth="1"/>
    <col min="1277" max="1277" width="8.33203125" style="57" bestFit="1" customWidth="1"/>
    <col min="1278" max="1278" width="8.33203125" style="57" customWidth="1"/>
    <col min="1279" max="1281" width="9.5" style="57" bestFit="1" customWidth="1"/>
    <col min="1282" max="1282" width="8.33203125" style="57" bestFit="1" customWidth="1"/>
    <col min="1283" max="1283" width="8.33203125" style="57" customWidth="1"/>
    <col min="1284" max="1286" width="9.5" style="57" bestFit="1" customWidth="1"/>
    <col min="1287" max="1287" width="8.33203125" style="57" bestFit="1" customWidth="1"/>
    <col min="1288" max="1289" width="8.33203125" style="57" customWidth="1"/>
    <col min="1290" max="1290" width="9.25" style="57" bestFit="1" customWidth="1"/>
    <col min="1291" max="1525" width="9" style="57"/>
    <col min="1526" max="1526" width="20.5" style="57" customWidth="1"/>
    <col min="1527" max="1527" width="8.5" style="57" customWidth="1"/>
    <col min="1528" max="1528" width="10.08203125" style="57" customWidth="1"/>
    <col min="1529" max="1529" width="8.5" style="57" customWidth="1"/>
    <col min="1530" max="1532" width="9.5" style="57" bestFit="1" customWidth="1"/>
    <col min="1533" max="1533" width="8.33203125" style="57" bestFit="1" customWidth="1"/>
    <col min="1534" max="1534" width="8.33203125" style="57" customWidth="1"/>
    <col min="1535" max="1537" width="9.5" style="57" bestFit="1" customWidth="1"/>
    <col min="1538" max="1538" width="8.33203125" style="57" bestFit="1" customWidth="1"/>
    <col min="1539" max="1539" width="8.33203125" style="57" customWidth="1"/>
    <col min="1540" max="1542" width="9.5" style="57" bestFit="1" customWidth="1"/>
    <col min="1543" max="1543" width="8.33203125" style="57" bestFit="1" customWidth="1"/>
    <col min="1544" max="1545" width="8.33203125" style="57" customWidth="1"/>
    <col min="1546" max="1546" width="9.25" style="57" bestFit="1" customWidth="1"/>
    <col min="1547" max="1781" width="9" style="57"/>
    <col min="1782" max="1782" width="20.5" style="57" customWidth="1"/>
    <col min="1783" max="1783" width="8.5" style="57" customWidth="1"/>
    <col min="1784" max="1784" width="10.08203125" style="57" customWidth="1"/>
    <col min="1785" max="1785" width="8.5" style="57" customWidth="1"/>
    <col min="1786" max="1788" width="9.5" style="57" bestFit="1" customWidth="1"/>
    <col min="1789" max="1789" width="8.33203125" style="57" bestFit="1" customWidth="1"/>
    <col min="1790" max="1790" width="8.33203125" style="57" customWidth="1"/>
    <col min="1791" max="1793" width="9.5" style="57" bestFit="1" customWidth="1"/>
    <col min="1794" max="1794" width="8.33203125" style="57" bestFit="1" customWidth="1"/>
    <col min="1795" max="1795" width="8.33203125" style="57" customWidth="1"/>
    <col min="1796" max="1798" width="9.5" style="57" bestFit="1" customWidth="1"/>
    <col min="1799" max="1799" width="8.33203125" style="57" bestFit="1" customWidth="1"/>
    <col min="1800" max="1801" width="8.33203125" style="57" customWidth="1"/>
    <col min="1802" max="1802" width="9.25" style="57" bestFit="1" customWidth="1"/>
    <col min="1803" max="2037" width="9" style="57"/>
    <col min="2038" max="2038" width="20.5" style="57" customWidth="1"/>
    <col min="2039" max="2039" width="8.5" style="57" customWidth="1"/>
    <col min="2040" max="2040" width="10.08203125" style="57" customWidth="1"/>
    <col min="2041" max="2041" width="8.5" style="57" customWidth="1"/>
    <col min="2042" max="2044" width="9.5" style="57" bestFit="1" customWidth="1"/>
    <col min="2045" max="2045" width="8.33203125" style="57" bestFit="1" customWidth="1"/>
    <col min="2046" max="2046" width="8.33203125" style="57" customWidth="1"/>
    <col min="2047" max="2049" width="9.5" style="57" bestFit="1" customWidth="1"/>
    <col min="2050" max="2050" width="8.33203125" style="57" bestFit="1" customWidth="1"/>
    <col min="2051" max="2051" width="8.33203125" style="57" customWidth="1"/>
    <col min="2052" max="2054" width="9.5" style="57" bestFit="1" customWidth="1"/>
    <col min="2055" max="2055" width="8.33203125" style="57" bestFit="1" customWidth="1"/>
    <col min="2056" max="2057" width="8.33203125" style="57" customWidth="1"/>
    <col min="2058" max="2058" width="9.25" style="57" bestFit="1" customWidth="1"/>
    <col min="2059" max="2293" width="9" style="57"/>
    <col min="2294" max="2294" width="20.5" style="57" customWidth="1"/>
    <col min="2295" max="2295" width="8.5" style="57" customWidth="1"/>
    <col min="2296" max="2296" width="10.08203125" style="57" customWidth="1"/>
    <col min="2297" max="2297" width="8.5" style="57" customWidth="1"/>
    <col min="2298" max="2300" width="9.5" style="57" bestFit="1" customWidth="1"/>
    <col min="2301" max="2301" width="8.33203125" style="57" bestFit="1" customWidth="1"/>
    <col min="2302" max="2302" width="8.33203125" style="57" customWidth="1"/>
    <col min="2303" max="2305" width="9.5" style="57" bestFit="1" customWidth="1"/>
    <col min="2306" max="2306" width="8.33203125" style="57" bestFit="1" customWidth="1"/>
    <col min="2307" max="2307" width="8.33203125" style="57" customWidth="1"/>
    <col min="2308" max="2310" width="9.5" style="57" bestFit="1" customWidth="1"/>
    <col min="2311" max="2311" width="8.33203125" style="57" bestFit="1" customWidth="1"/>
    <col min="2312" max="2313" width="8.33203125" style="57" customWidth="1"/>
    <col min="2314" max="2314" width="9.25" style="57" bestFit="1" customWidth="1"/>
    <col min="2315" max="2549" width="9" style="57"/>
    <col min="2550" max="2550" width="20.5" style="57" customWidth="1"/>
    <col min="2551" max="2551" width="8.5" style="57" customWidth="1"/>
    <col min="2552" max="2552" width="10.08203125" style="57" customWidth="1"/>
    <col min="2553" max="2553" width="8.5" style="57" customWidth="1"/>
    <col min="2554" max="2556" width="9.5" style="57" bestFit="1" customWidth="1"/>
    <col min="2557" max="2557" width="8.33203125" style="57" bestFit="1" customWidth="1"/>
    <col min="2558" max="2558" width="8.33203125" style="57" customWidth="1"/>
    <col min="2559" max="2561" width="9.5" style="57" bestFit="1" customWidth="1"/>
    <col min="2562" max="2562" width="8.33203125" style="57" bestFit="1" customWidth="1"/>
    <col min="2563" max="2563" width="8.33203125" style="57" customWidth="1"/>
    <col min="2564" max="2566" width="9.5" style="57" bestFit="1" customWidth="1"/>
    <col min="2567" max="2567" width="8.33203125" style="57" bestFit="1" customWidth="1"/>
    <col min="2568" max="2569" width="8.33203125" style="57" customWidth="1"/>
    <col min="2570" max="2570" width="9.25" style="57" bestFit="1" customWidth="1"/>
    <col min="2571" max="2805" width="9" style="57"/>
    <col min="2806" max="2806" width="20.5" style="57" customWidth="1"/>
    <col min="2807" max="2807" width="8.5" style="57" customWidth="1"/>
    <col min="2808" max="2808" width="10.08203125" style="57" customWidth="1"/>
    <col min="2809" max="2809" width="8.5" style="57" customWidth="1"/>
    <col min="2810" max="2812" width="9.5" style="57" bestFit="1" customWidth="1"/>
    <col min="2813" max="2813" width="8.33203125" style="57" bestFit="1" customWidth="1"/>
    <col min="2814" max="2814" width="8.33203125" style="57" customWidth="1"/>
    <col min="2815" max="2817" width="9.5" style="57" bestFit="1" customWidth="1"/>
    <col min="2818" max="2818" width="8.33203125" style="57" bestFit="1" customWidth="1"/>
    <col min="2819" max="2819" width="8.33203125" style="57" customWidth="1"/>
    <col min="2820" max="2822" width="9.5" style="57" bestFit="1" customWidth="1"/>
    <col min="2823" max="2823" width="8.33203125" style="57" bestFit="1" customWidth="1"/>
    <col min="2824" max="2825" width="8.33203125" style="57" customWidth="1"/>
    <col min="2826" max="2826" width="9.25" style="57" bestFit="1" customWidth="1"/>
    <col min="2827" max="3061" width="9" style="57"/>
    <col min="3062" max="3062" width="20.5" style="57" customWidth="1"/>
    <col min="3063" max="3063" width="8.5" style="57" customWidth="1"/>
    <col min="3064" max="3064" width="10.08203125" style="57" customWidth="1"/>
    <col min="3065" max="3065" width="8.5" style="57" customWidth="1"/>
    <col min="3066" max="3068" width="9.5" style="57" bestFit="1" customWidth="1"/>
    <col min="3069" max="3069" width="8.33203125" style="57" bestFit="1" customWidth="1"/>
    <col min="3070" max="3070" width="8.33203125" style="57" customWidth="1"/>
    <col min="3071" max="3073" width="9.5" style="57" bestFit="1" customWidth="1"/>
    <col min="3074" max="3074" width="8.33203125" style="57" bestFit="1" customWidth="1"/>
    <col min="3075" max="3075" width="8.33203125" style="57" customWidth="1"/>
    <col min="3076" max="3078" width="9.5" style="57" bestFit="1" customWidth="1"/>
    <col min="3079" max="3079" width="8.33203125" style="57" bestFit="1" customWidth="1"/>
    <col min="3080" max="3081" width="8.33203125" style="57" customWidth="1"/>
    <col min="3082" max="3082" width="9.25" style="57" bestFit="1" customWidth="1"/>
    <col min="3083" max="3317" width="9" style="57"/>
    <col min="3318" max="3318" width="20.5" style="57" customWidth="1"/>
    <col min="3319" max="3319" width="8.5" style="57" customWidth="1"/>
    <col min="3320" max="3320" width="10.08203125" style="57" customWidth="1"/>
    <col min="3321" max="3321" width="8.5" style="57" customWidth="1"/>
    <col min="3322" max="3324" width="9.5" style="57" bestFit="1" customWidth="1"/>
    <col min="3325" max="3325" width="8.33203125" style="57" bestFit="1" customWidth="1"/>
    <col min="3326" max="3326" width="8.33203125" style="57" customWidth="1"/>
    <col min="3327" max="3329" width="9.5" style="57" bestFit="1" customWidth="1"/>
    <col min="3330" max="3330" width="8.33203125" style="57" bestFit="1" customWidth="1"/>
    <col min="3331" max="3331" width="8.33203125" style="57" customWidth="1"/>
    <col min="3332" max="3334" width="9.5" style="57" bestFit="1" customWidth="1"/>
    <col min="3335" max="3335" width="8.33203125" style="57" bestFit="1" customWidth="1"/>
    <col min="3336" max="3337" width="8.33203125" style="57" customWidth="1"/>
    <col min="3338" max="3338" width="9.25" style="57" bestFit="1" customWidth="1"/>
    <col min="3339" max="3573" width="9" style="57"/>
    <col min="3574" max="3574" width="20.5" style="57" customWidth="1"/>
    <col min="3575" max="3575" width="8.5" style="57" customWidth="1"/>
    <col min="3576" max="3576" width="10.08203125" style="57" customWidth="1"/>
    <col min="3577" max="3577" width="8.5" style="57" customWidth="1"/>
    <col min="3578" max="3580" width="9.5" style="57" bestFit="1" customWidth="1"/>
    <col min="3581" max="3581" width="8.33203125" style="57" bestFit="1" customWidth="1"/>
    <col min="3582" max="3582" width="8.33203125" style="57" customWidth="1"/>
    <col min="3583" max="3585" width="9.5" style="57" bestFit="1" customWidth="1"/>
    <col min="3586" max="3586" width="8.33203125" style="57" bestFit="1" customWidth="1"/>
    <col min="3587" max="3587" width="8.33203125" style="57" customWidth="1"/>
    <col min="3588" max="3590" width="9.5" style="57" bestFit="1" customWidth="1"/>
    <col min="3591" max="3591" width="8.33203125" style="57" bestFit="1" customWidth="1"/>
    <col min="3592" max="3593" width="8.33203125" style="57" customWidth="1"/>
    <col min="3594" max="3594" width="9.25" style="57" bestFit="1" customWidth="1"/>
    <col min="3595" max="3829" width="9" style="57"/>
    <col min="3830" max="3830" width="20.5" style="57" customWidth="1"/>
    <col min="3831" max="3831" width="8.5" style="57" customWidth="1"/>
    <col min="3832" max="3832" width="10.08203125" style="57" customWidth="1"/>
    <col min="3833" max="3833" width="8.5" style="57" customWidth="1"/>
    <col min="3834" max="3836" width="9.5" style="57" bestFit="1" customWidth="1"/>
    <col min="3837" max="3837" width="8.33203125" style="57" bestFit="1" customWidth="1"/>
    <col min="3838" max="3838" width="8.33203125" style="57" customWidth="1"/>
    <col min="3839" max="3841" width="9.5" style="57" bestFit="1" customWidth="1"/>
    <col min="3842" max="3842" width="8.33203125" style="57" bestFit="1" customWidth="1"/>
    <col min="3843" max="3843" width="8.33203125" style="57" customWidth="1"/>
    <col min="3844" max="3846" width="9.5" style="57" bestFit="1" customWidth="1"/>
    <col min="3847" max="3847" width="8.33203125" style="57" bestFit="1" customWidth="1"/>
    <col min="3848" max="3849" width="8.33203125" style="57" customWidth="1"/>
    <col min="3850" max="3850" width="9.25" style="57" bestFit="1" customWidth="1"/>
    <col min="3851" max="4085" width="9" style="57"/>
    <col min="4086" max="4086" width="20.5" style="57" customWidth="1"/>
    <col min="4087" max="4087" width="8.5" style="57" customWidth="1"/>
    <col min="4088" max="4088" width="10.08203125" style="57" customWidth="1"/>
    <col min="4089" max="4089" width="8.5" style="57" customWidth="1"/>
    <col min="4090" max="4092" width="9.5" style="57" bestFit="1" customWidth="1"/>
    <col min="4093" max="4093" width="8.33203125" style="57" bestFit="1" customWidth="1"/>
    <col min="4094" max="4094" width="8.33203125" style="57" customWidth="1"/>
    <col min="4095" max="4097" width="9.5" style="57" bestFit="1" customWidth="1"/>
    <col min="4098" max="4098" width="8.33203125" style="57" bestFit="1" customWidth="1"/>
    <col min="4099" max="4099" width="8.33203125" style="57" customWidth="1"/>
    <col min="4100" max="4102" width="9.5" style="57" bestFit="1" customWidth="1"/>
    <col min="4103" max="4103" width="8.33203125" style="57" bestFit="1" customWidth="1"/>
    <col min="4104" max="4105" width="8.33203125" style="57" customWidth="1"/>
    <col min="4106" max="4106" width="9.25" style="57" bestFit="1" customWidth="1"/>
    <col min="4107" max="4341" width="9" style="57"/>
    <col min="4342" max="4342" width="20.5" style="57" customWidth="1"/>
    <col min="4343" max="4343" width="8.5" style="57" customWidth="1"/>
    <col min="4344" max="4344" width="10.08203125" style="57" customWidth="1"/>
    <col min="4345" max="4345" width="8.5" style="57" customWidth="1"/>
    <col min="4346" max="4348" width="9.5" style="57" bestFit="1" customWidth="1"/>
    <col min="4349" max="4349" width="8.33203125" style="57" bestFit="1" customWidth="1"/>
    <col min="4350" max="4350" width="8.33203125" style="57" customWidth="1"/>
    <col min="4351" max="4353" width="9.5" style="57" bestFit="1" customWidth="1"/>
    <col min="4354" max="4354" width="8.33203125" style="57" bestFit="1" customWidth="1"/>
    <col min="4355" max="4355" width="8.33203125" style="57" customWidth="1"/>
    <col min="4356" max="4358" width="9.5" style="57" bestFit="1" customWidth="1"/>
    <col min="4359" max="4359" width="8.33203125" style="57" bestFit="1" customWidth="1"/>
    <col min="4360" max="4361" width="8.33203125" style="57" customWidth="1"/>
    <col min="4362" max="4362" width="9.25" style="57" bestFit="1" customWidth="1"/>
    <col min="4363" max="4597" width="9" style="57"/>
    <col min="4598" max="4598" width="20.5" style="57" customWidth="1"/>
    <col min="4599" max="4599" width="8.5" style="57" customWidth="1"/>
    <col min="4600" max="4600" width="10.08203125" style="57" customWidth="1"/>
    <col min="4601" max="4601" width="8.5" style="57" customWidth="1"/>
    <col min="4602" max="4604" width="9.5" style="57" bestFit="1" customWidth="1"/>
    <col min="4605" max="4605" width="8.33203125" style="57" bestFit="1" customWidth="1"/>
    <col min="4606" max="4606" width="8.33203125" style="57" customWidth="1"/>
    <col min="4607" max="4609" width="9.5" style="57" bestFit="1" customWidth="1"/>
    <col min="4610" max="4610" width="8.33203125" style="57" bestFit="1" customWidth="1"/>
    <col min="4611" max="4611" width="8.33203125" style="57" customWidth="1"/>
    <col min="4612" max="4614" width="9.5" style="57" bestFit="1" customWidth="1"/>
    <col min="4615" max="4615" width="8.33203125" style="57" bestFit="1" customWidth="1"/>
    <col min="4616" max="4617" width="8.33203125" style="57" customWidth="1"/>
    <col min="4618" max="4618" width="9.25" style="57" bestFit="1" customWidth="1"/>
    <col min="4619" max="4853" width="9" style="57"/>
    <col min="4854" max="4854" width="20.5" style="57" customWidth="1"/>
    <col min="4855" max="4855" width="8.5" style="57" customWidth="1"/>
    <col min="4856" max="4856" width="10.08203125" style="57" customWidth="1"/>
    <col min="4857" max="4857" width="8.5" style="57" customWidth="1"/>
    <col min="4858" max="4860" width="9.5" style="57" bestFit="1" customWidth="1"/>
    <col min="4861" max="4861" width="8.33203125" style="57" bestFit="1" customWidth="1"/>
    <col min="4862" max="4862" width="8.33203125" style="57" customWidth="1"/>
    <col min="4863" max="4865" width="9.5" style="57" bestFit="1" customWidth="1"/>
    <col min="4866" max="4866" width="8.33203125" style="57" bestFit="1" customWidth="1"/>
    <col min="4867" max="4867" width="8.33203125" style="57" customWidth="1"/>
    <col min="4868" max="4870" width="9.5" style="57" bestFit="1" customWidth="1"/>
    <col min="4871" max="4871" width="8.33203125" style="57" bestFit="1" customWidth="1"/>
    <col min="4872" max="4873" width="8.33203125" style="57" customWidth="1"/>
    <col min="4874" max="4874" width="9.25" style="57" bestFit="1" customWidth="1"/>
    <col min="4875" max="5109" width="9" style="57"/>
    <col min="5110" max="5110" width="20.5" style="57" customWidth="1"/>
    <col min="5111" max="5111" width="8.5" style="57" customWidth="1"/>
    <col min="5112" max="5112" width="10.08203125" style="57" customWidth="1"/>
    <col min="5113" max="5113" width="8.5" style="57" customWidth="1"/>
    <col min="5114" max="5116" width="9.5" style="57" bestFit="1" customWidth="1"/>
    <col min="5117" max="5117" width="8.33203125" style="57" bestFit="1" customWidth="1"/>
    <col min="5118" max="5118" width="8.33203125" style="57" customWidth="1"/>
    <col min="5119" max="5121" width="9.5" style="57" bestFit="1" customWidth="1"/>
    <col min="5122" max="5122" width="8.33203125" style="57" bestFit="1" customWidth="1"/>
    <col min="5123" max="5123" width="8.33203125" style="57" customWidth="1"/>
    <col min="5124" max="5126" width="9.5" style="57" bestFit="1" customWidth="1"/>
    <col min="5127" max="5127" width="8.33203125" style="57" bestFit="1" customWidth="1"/>
    <col min="5128" max="5129" width="8.33203125" style="57" customWidth="1"/>
    <col min="5130" max="5130" width="9.25" style="57" bestFit="1" customWidth="1"/>
    <col min="5131" max="5365" width="9" style="57"/>
    <col min="5366" max="5366" width="20.5" style="57" customWidth="1"/>
    <col min="5367" max="5367" width="8.5" style="57" customWidth="1"/>
    <col min="5368" max="5368" width="10.08203125" style="57" customWidth="1"/>
    <col min="5369" max="5369" width="8.5" style="57" customWidth="1"/>
    <col min="5370" max="5372" width="9.5" style="57" bestFit="1" customWidth="1"/>
    <col min="5373" max="5373" width="8.33203125" style="57" bestFit="1" customWidth="1"/>
    <col min="5374" max="5374" width="8.33203125" style="57" customWidth="1"/>
    <col min="5375" max="5377" width="9.5" style="57" bestFit="1" customWidth="1"/>
    <col min="5378" max="5378" width="8.33203125" style="57" bestFit="1" customWidth="1"/>
    <col min="5379" max="5379" width="8.33203125" style="57" customWidth="1"/>
    <col min="5380" max="5382" width="9.5" style="57" bestFit="1" customWidth="1"/>
    <col min="5383" max="5383" width="8.33203125" style="57" bestFit="1" customWidth="1"/>
    <col min="5384" max="5385" width="8.33203125" style="57" customWidth="1"/>
    <col min="5386" max="5386" width="9.25" style="57" bestFit="1" customWidth="1"/>
    <col min="5387" max="5621" width="9" style="57"/>
    <col min="5622" max="5622" width="20.5" style="57" customWidth="1"/>
    <col min="5623" max="5623" width="8.5" style="57" customWidth="1"/>
    <col min="5624" max="5624" width="10.08203125" style="57" customWidth="1"/>
    <col min="5625" max="5625" width="8.5" style="57" customWidth="1"/>
    <col min="5626" max="5628" width="9.5" style="57" bestFit="1" customWidth="1"/>
    <col min="5629" max="5629" width="8.33203125" style="57" bestFit="1" customWidth="1"/>
    <col min="5630" max="5630" width="8.33203125" style="57" customWidth="1"/>
    <col min="5631" max="5633" width="9.5" style="57" bestFit="1" customWidth="1"/>
    <col min="5634" max="5634" width="8.33203125" style="57" bestFit="1" customWidth="1"/>
    <col min="5635" max="5635" width="8.33203125" style="57" customWidth="1"/>
    <col min="5636" max="5638" width="9.5" style="57" bestFit="1" customWidth="1"/>
    <col min="5639" max="5639" width="8.33203125" style="57" bestFit="1" customWidth="1"/>
    <col min="5640" max="5641" width="8.33203125" style="57" customWidth="1"/>
    <col min="5642" max="5642" width="9.25" style="57" bestFit="1" customWidth="1"/>
    <col min="5643" max="5877" width="9" style="57"/>
    <col min="5878" max="5878" width="20.5" style="57" customWidth="1"/>
    <col min="5879" max="5879" width="8.5" style="57" customWidth="1"/>
    <col min="5880" max="5880" width="10.08203125" style="57" customWidth="1"/>
    <col min="5881" max="5881" width="8.5" style="57" customWidth="1"/>
    <col min="5882" max="5884" width="9.5" style="57" bestFit="1" customWidth="1"/>
    <col min="5885" max="5885" width="8.33203125" style="57" bestFit="1" customWidth="1"/>
    <col min="5886" max="5886" width="8.33203125" style="57" customWidth="1"/>
    <col min="5887" max="5889" width="9.5" style="57" bestFit="1" customWidth="1"/>
    <col min="5890" max="5890" width="8.33203125" style="57" bestFit="1" customWidth="1"/>
    <col min="5891" max="5891" width="8.33203125" style="57" customWidth="1"/>
    <col min="5892" max="5894" width="9.5" style="57" bestFit="1" customWidth="1"/>
    <col min="5895" max="5895" width="8.33203125" style="57" bestFit="1" customWidth="1"/>
    <col min="5896" max="5897" width="8.33203125" style="57" customWidth="1"/>
    <col min="5898" max="5898" width="9.25" style="57" bestFit="1" customWidth="1"/>
    <col min="5899" max="6133" width="9" style="57"/>
    <col min="6134" max="6134" width="20.5" style="57" customWidth="1"/>
    <col min="6135" max="6135" width="8.5" style="57" customWidth="1"/>
    <col min="6136" max="6136" width="10.08203125" style="57" customWidth="1"/>
    <col min="6137" max="6137" width="8.5" style="57" customWidth="1"/>
    <col min="6138" max="6140" width="9.5" style="57" bestFit="1" customWidth="1"/>
    <col min="6141" max="6141" width="8.33203125" style="57" bestFit="1" customWidth="1"/>
    <col min="6142" max="6142" width="8.33203125" style="57" customWidth="1"/>
    <col min="6143" max="6145" width="9.5" style="57" bestFit="1" customWidth="1"/>
    <col min="6146" max="6146" width="8.33203125" style="57" bestFit="1" customWidth="1"/>
    <col min="6147" max="6147" width="8.33203125" style="57" customWidth="1"/>
    <col min="6148" max="6150" width="9.5" style="57" bestFit="1" customWidth="1"/>
    <col min="6151" max="6151" width="8.33203125" style="57" bestFit="1" customWidth="1"/>
    <col min="6152" max="6153" width="8.33203125" style="57" customWidth="1"/>
    <col min="6154" max="6154" width="9.25" style="57" bestFit="1" customWidth="1"/>
    <col min="6155" max="6389" width="9" style="57"/>
    <col min="6390" max="6390" width="20.5" style="57" customWidth="1"/>
    <col min="6391" max="6391" width="8.5" style="57" customWidth="1"/>
    <col min="6392" max="6392" width="10.08203125" style="57" customWidth="1"/>
    <col min="6393" max="6393" width="8.5" style="57" customWidth="1"/>
    <col min="6394" max="6396" width="9.5" style="57" bestFit="1" customWidth="1"/>
    <col min="6397" max="6397" width="8.33203125" style="57" bestFit="1" customWidth="1"/>
    <col min="6398" max="6398" width="8.33203125" style="57" customWidth="1"/>
    <col min="6399" max="6401" width="9.5" style="57" bestFit="1" customWidth="1"/>
    <col min="6402" max="6402" width="8.33203125" style="57" bestFit="1" customWidth="1"/>
    <col min="6403" max="6403" width="8.33203125" style="57" customWidth="1"/>
    <col min="6404" max="6406" width="9.5" style="57" bestFit="1" customWidth="1"/>
    <col min="6407" max="6407" width="8.33203125" style="57" bestFit="1" customWidth="1"/>
    <col min="6408" max="6409" width="8.33203125" style="57" customWidth="1"/>
    <col min="6410" max="6410" width="9.25" style="57" bestFit="1" customWidth="1"/>
    <col min="6411" max="6645" width="9" style="57"/>
    <col min="6646" max="6646" width="20.5" style="57" customWidth="1"/>
    <col min="6647" max="6647" width="8.5" style="57" customWidth="1"/>
    <col min="6648" max="6648" width="10.08203125" style="57" customWidth="1"/>
    <col min="6649" max="6649" width="8.5" style="57" customWidth="1"/>
    <col min="6650" max="6652" width="9.5" style="57" bestFit="1" customWidth="1"/>
    <col min="6653" max="6653" width="8.33203125" style="57" bestFit="1" customWidth="1"/>
    <col min="6654" max="6654" width="8.33203125" style="57" customWidth="1"/>
    <col min="6655" max="6657" width="9.5" style="57" bestFit="1" customWidth="1"/>
    <col min="6658" max="6658" width="8.33203125" style="57" bestFit="1" customWidth="1"/>
    <col min="6659" max="6659" width="8.33203125" style="57" customWidth="1"/>
    <col min="6660" max="6662" width="9.5" style="57" bestFit="1" customWidth="1"/>
    <col min="6663" max="6663" width="8.33203125" style="57" bestFit="1" customWidth="1"/>
    <col min="6664" max="6665" width="8.33203125" style="57" customWidth="1"/>
    <col min="6666" max="6666" width="9.25" style="57" bestFit="1" customWidth="1"/>
    <col min="6667" max="6901" width="9" style="57"/>
    <col min="6902" max="6902" width="20.5" style="57" customWidth="1"/>
    <col min="6903" max="6903" width="8.5" style="57" customWidth="1"/>
    <col min="6904" max="6904" width="10.08203125" style="57" customWidth="1"/>
    <col min="6905" max="6905" width="8.5" style="57" customWidth="1"/>
    <col min="6906" max="6908" width="9.5" style="57" bestFit="1" customWidth="1"/>
    <col min="6909" max="6909" width="8.33203125" style="57" bestFit="1" customWidth="1"/>
    <col min="6910" max="6910" width="8.33203125" style="57" customWidth="1"/>
    <col min="6911" max="6913" width="9.5" style="57" bestFit="1" customWidth="1"/>
    <col min="6914" max="6914" width="8.33203125" style="57" bestFit="1" customWidth="1"/>
    <col min="6915" max="6915" width="8.33203125" style="57" customWidth="1"/>
    <col min="6916" max="6918" width="9.5" style="57" bestFit="1" customWidth="1"/>
    <col min="6919" max="6919" width="8.33203125" style="57" bestFit="1" customWidth="1"/>
    <col min="6920" max="6921" width="8.33203125" style="57" customWidth="1"/>
    <col min="6922" max="6922" width="9.25" style="57" bestFit="1" customWidth="1"/>
    <col min="6923" max="7157" width="9" style="57"/>
    <col min="7158" max="7158" width="20.5" style="57" customWidth="1"/>
    <col min="7159" max="7159" width="8.5" style="57" customWidth="1"/>
    <col min="7160" max="7160" width="10.08203125" style="57" customWidth="1"/>
    <col min="7161" max="7161" width="8.5" style="57" customWidth="1"/>
    <col min="7162" max="7164" width="9.5" style="57" bestFit="1" customWidth="1"/>
    <col min="7165" max="7165" width="8.33203125" style="57" bestFit="1" customWidth="1"/>
    <col min="7166" max="7166" width="8.33203125" style="57" customWidth="1"/>
    <col min="7167" max="7169" width="9.5" style="57" bestFit="1" customWidth="1"/>
    <col min="7170" max="7170" width="8.33203125" style="57" bestFit="1" customWidth="1"/>
    <col min="7171" max="7171" width="8.33203125" style="57" customWidth="1"/>
    <col min="7172" max="7174" width="9.5" style="57" bestFit="1" customWidth="1"/>
    <col min="7175" max="7175" width="8.33203125" style="57" bestFit="1" customWidth="1"/>
    <col min="7176" max="7177" width="8.33203125" style="57" customWidth="1"/>
    <col min="7178" max="7178" width="9.25" style="57" bestFit="1" customWidth="1"/>
    <col min="7179" max="7413" width="9" style="57"/>
    <col min="7414" max="7414" width="20.5" style="57" customWidth="1"/>
    <col min="7415" max="7415" width="8.5" style="57" customWidth="1"/>
    <col min="7416" max="7416" width="10.08203125" style="57" customWidth="1"/>
    <col min="7417" max="7417" width="8.5" style="57" customWidth="1"/>
    <col min="7418" max="7420" width="9.5" style="57" bestFit="1" customWidth="1"/>
    <col min="7421" max="7421" width="8.33203125" style="57" bestFit="1" customWidth="1"/>
    <col min="7422" max="7422" width="8.33203125" style="57" customWidth="1"/>
    <col min="7423" max="7425" width="9.5" style="57" bestFit="1" customWidth="1"/>
    <col min="7426" max="7426" width="8.33203125" style="57" bestFit="1" customWidth="1"/>
    <col min="7427" max="7427" width="8.33203125" style="57" customWidth="1"/>
    <col min="7428" max="7430" width="9.5" style="57" bestFit="1" customWidth="1"/>
    <col min="7431" max="7431" width="8.33203125" style="57" bestFit="1" customWidth="1"/>
    <col min="7432" max="7433" width="8.33203125" style="57" customWidth="1"/>
    <col min="7434" max="7434" width="9.25" style="57" bestFit="1" customWidth="1"/>
    <col min="7435" max="7669" width="9" style="57"/>
    <col min="7670" max="7670" width="20.5" style="57" customWidth="1"/>
    <col min="7671" max="7671" width="8.5" style="57" customWidth="1"/>
    <col min="7672" max="7672" width="10.08203125" style="57" customWidth="1"/>
    <col min="7673" max="7673" width="8.5" style="57" customWidth="1"/>
    <col min="7674" max="7676" width="9.5" style="57" bestFit="1" customWidth="1"/>
    <col min="7677" max="7677" width="8.33203125" style="57" bestFit="1" customWidth="1"/>
    <col min="7678" max="7678" width="8.33203125" style="57" customWidth="1"/>
    <col min="7679" max="7681" width="9.5" style="57" bestFit="1" customWidth="1"/>
    <col min="7682" max="7682" width="8.33203125" style="57" bestFit="1" customWidth="1"/>
    <col min="7683" max="7683" width="8.33203125" style="57" customWidth="1"/>
    <col min="7684" max="7686" width="9.5" style="57" bestFit="1" customWidth="1"/>
    <col min="7687" max="7687" width="8.33203125" style="57" bestFit="1" customWidth="1"/>
    <col min="7688" max="7689" width="8.33203125" style="57" customWidth="1"/>
    <col min="7690" max="7690" width="9.25" style="57" bestFit="1" customWidth="1"/>
    <col min="7691" max="7925" width="9" style="57"/>
    <col min="7926" max="7926" width="20.5" style="57" customWidth="1"/>
    <col min="7927" max="7927" width="8.5" style="57" customWidth="1"/>
    <col min="7928" max="7928" width="10.08203125" style="57" customWidth="1"/>
    <col min="7929" max="7929" width="8.5" style="57" customWidth="1"/>
    <col min="7930" max="7932" width="9.5" style="57" bestFit="1" customWidth="1"/>
    <col min="7933" max="7933" width="8.33203125" style="57" bestFit="1" customWidth="1"/>
    <col min="7934" max="7934" width="8.33203125" style="57" customWidth="1"/>
    <col min="7935" max="7937" width="9.5" style="57" bestFit="1" customWidth="1"/>
    <col min="7938" max="7938" width="8.33203125" style="57" bestFit="1" customWidth="1"/>
    <col min="7939" max="7939" width="8.33203125" style="57" customWidth="1"/>
    <col min="7940" max="7942" width="9.5" style="57" bestFit="1" customWidth="1"/>
    <col min="7943" max="7943" width="8.33203125" style="57" bestFit="1" customWidth="1"/>
    <col min="7944" max="7945" width="8.33203125" style="57" customWidth="1"/>
    <col min="7946" max="7946" width="9.25" style="57" bestFit="1" customWidth="1"/>
    <col min="7947" max="8181" width="9" style="57"/>
    <col min="8182" max="8182" width="20.5" style="57" customWidth="1"/>
    <col min="8183" max="8183" width="8.5" style="57" customWidth="1"/>
    <col min="8184" max="8184" width="10.08203125" style="57" customWidth="1"/>
    <col min="8185" max="8185" width="8.5" style="57" customWidth="1"/>
    <col min="8186" max="8188" width="9.5" style="57" bestFit="1" customWidth="1"/>
    <col min="8189" max="8189" width="8.33203125" style="57" bestFit="1" customWidth="1"/>
    <col min="8190" max="8190" width="8.33203125" style="57" customWidth="1"/>
    <col min="8191" max="8193" width="9.5" style="57" bestFit="1" customWidth="1"/>
    <col min="8194" max="8194" width="8.33203125" style="57" bestFit="1" customWidth="1"/>
    <col min="8195" max="8195" width="8.33203125" style="57" customWidth="1"/>
    <col min="8196" max="8198" width="9.5" style="57" bestFit="1" customWidth="1"/>
    <col min="8199" max="8199" width="8.33203125" style="57" bestFit="1" customWidth="1"/>
    <col min="8200" max="8201" width="8.33203125" style="57" customWidth="1"/>
    <col min="8202" max="8202" width="9.25" style="57" bestFit="1" customWidth="1"/>
    <col min="8203" max="8437" width="9" style="57"/>
    <col min="8438" max="8438" width="20.5" style="57" customWidth="1"/>
    <col min="8439" max="8439" width="8.5" style="57" customWidth="1"/>
    <col min="8440" max="8440" width="10.08203125" style="57" customWidth="1"/>
    <col min="8441" max="8441" width="8.5" style="57" customWidth="1"/>
    <col min="8442" max="8444" width="9.5" style="57" bestFit="1" customWidth="1"/>
    <col min="8445" max="8445" width="8.33203125" style="57" bestFit="1" customWidth="1"/>
    <col min="8446" max="8446" width="8.33203125" style="57" customWidth="1"/>
    <col min="8447" max="8449" width="9.5" style="57" bestFit="1" customWidth="1"/>
    <col min="8450" max="8450" width="8.33203125" style="57" bestFit="1" customWidth="1"/>
    <col min="8451" max="8451" width="8.33203125" style="57" customWidth="1"/>
    <col min="8452" max="8454" width="9.5" style="57" bestFit="1" customWidth="1"/>
    <col min="8455" max="8455" width="8.33203125" style="57" bestFit="1" customWidth="1"/>
    <col min="8456" max="8457" width="8.33203125" style="57" customWidth="1"/>
    <col min="8458" max="8458" width="9.25" style="57" bestFit="1" customWidth="1"/>
    <col min="8459" max="8693" width="9" style="57"/>
    <col min="8694" max="8694" width="20.5" style="57" customWidth="1"/>
    <col min="8695" max="8695" width="8.5" style="57" customWidth="1"/>
    <col min="8696" max="8696" width="10.08203125" style="57" customWidth="1"/>
    <col min="8697" max="8697" width="8.5" style="57" customWidth="1"/>
    <col min="8698" max="8700" width="9.5" style="57" bestFit="1" customWidth="1"/>
    <col min="8701" max="8701" width="8.33203125" style="57" bestFit="1" customWidth="1"/>
    <col min="8702" max="8702" width="8.33203125" style="57" customWidth="1"/>
    <col min="8703" max="8705" width="9.5" style="57" bestFit="1" customWidth="1"/>
    <col min="8706" max="8706" width="8.33203125" style="57" bestFit="1" customWidth="1"/>
    <col min="8707" max="8707" width="8.33203125" style="57" customWidth="1"/>
    <col min="8708" max="8710" width="9.5" style="57" bestFit="1" customWidth="1"/>
    <col min="8711" max="8711" width="8.33203125" style="57" bestFit="1" customWidth="1"/>
    <col min="8712" max="8713" width="8.33203125" style="57" customWidth="1"/>
    <col min="8714" max="8714" width="9.25" style="57" bestFit="1" customWidth="1"/>
    <col min="8715" max="8949" width="9" style="57"/>
    <col min="8950" max="8950" width="20.5" style="57" customWidth="1"/>
    <col min="8951" max="8951" width="8.5" style="57" customWidth="1"/>
    <col min="8952" max="8952" width="10.08203125" style="57" customWidth="1"/>
    <col min="8953" max="8953" width="8.5" style="57" customWidth="1"/>
    <col min="8954" max="8956" width="9.5" style="57" bestFit="1" customWidth="1"/>
    <col min="8957" max="8957" width="8.33203125" style="57" bestFit="1" customWidth="1"/>
    <col min="8958" max="8958" width="8.33203125" style="57" customWidth="1"/>
    <col min="8959" max="8961" width="9.5" style="57" bestFit="1" customWidth="1"/>
    <col min="8962" max="8962" width="8.33203125" style="57" bestFit="1" customWidth="1"/>
    <col min="8963" max="8963" width="8.33203125" style="57" customWidth="1"/>
    <col min="8964" max="8966" width="9.5" style="57" bestFit="1" customWidth="1"/>
    <col min="8967" max="8967" width="8.33203125" style="57" bestFit="1" customWidth="1"/>
    <col min="8968" max="8969" width="8.33203125" style="57" customWidth="1"/>
    <col min="8970" max="8970" width="9.25" style="57" bestFit="1" customWidth="1"/>
    <col min="8971" max="9205" width="9" style="57"/>
    <col min="9206" max="9206" width="20.5" style="57" customWidth="1"/>
    <col min="9207" max="9207" width="8.5" style="57" customWidth="1"/>
    <col min="9208" max="9208" width="10.08203125" style="57" customWidth="1"/>
    <col min="9209" max="9209" width="8.5" style="57" customWidth="1"/>
    <col min="9210" max="9212" width="9.5" style="57" bestFit="1" customWidth="1"/>
    <col min="9213" max="9213" width="8.33203125" style="57" bestFit="1" customWidth="1"/>
    <col min="9214" max="9214" width="8.33203125" style="57" customWidth="1"/>
    <col min="9215" max="9217" width="9.5" style="57" bestFit="1" customWidth="1"/>
    <col min="9218" max="9218" width="8.33203125" style="57" bestFit="1" customWidth="1"/>
    <col min="9219" max="9219" width="8.33203125" style="57" customWidth="1"/>
    <col min="9220" max="9222" width="9.5" style="57" bestFit="1" customWidth="1"/>
    <col min="9223" max="9223" width="8.33203125" style="57" bestFit="1" customWidth="1"/>
    <col min="9224" max="9225" width="8.33203125" style="57" customWidth="1"/>
    <col min="9226" max="9226" width="9.25" style="57" bestFit="1" customWidth="1"/>
    <col min="9227" max="9461" width="9" style="57"/>
    <col min="9462" max="9462" width="20.5" style="57" customWidth="1"/>
    <col min="9463" max="9463" width="8.5" style="57" customWidth="1"/>
    <col min="9464" max="9464" width="10.08203125" style="57" customWidth="1"/>
    <col min="9465" max="9465" width="8.5" style="57" customWidth="1"/>
    <col min="9466" max="9468" width="9.5" style="57" bestFit="1" customWidth="1"/>
    <col min="9469" max="9469" width="8.33203125" style="57" bestFit="1" customWidth="1"/>
    <col min="9470" max="9470" width="8.33203125" style="57" customWidth="1"/>
    <col min="9471" max="9473" width="9.5" style="57" bestFit="1" customWidth="1"/>
    <col min="9474" max="9474" width="8.33203125" style="57" bestFit="1" customWidth="1"/>
    <col min="9475" max="9475" width="8.33203125" style="57" customWidth="1"/>
    <col min="9476" max="9478" width="9.5" style="57" bestFit="1" customWidth="1"/>
    <col min="9479" max="9479" width="8.33203125" style="57" bestFit="1" customWidth="1"/>
    <col min="9480" max="9481" width="8.33203125" style="57" customWidth="1"/>
    <col min="9482" max="9482" width="9.25" style="57" bestFit="1" customWidth="1"/>
    <col min="9483" max="9717" width="9" style="57"/>
    <col min="9718" max="9718" width="20.5" style="57" customWidth="1"/>
    <col min="9719" max="9719" width="8.5" style="57" customWidth="1"/>
    <col min="9720" max="9720" width="10.08203125" style="57" customWidth="1"/>
    <col min="9721" max="9721" width="8.5" style="57" customWidth="1"/>
    <col min="9722" max="9724" width="9.5" style="57" bestFit="1" customWidth="1"/>
    <col min="9725" max="9725" width="8.33203125" style="57" bestFit="1" customWidth="1"/>
    <col min="9726" max="9726" width="8.33203125" style="57" customWidth="1"/>
    <col min="9727" max="9729" width="9.5" style="57" bestFit="1" customWidth="1"/>
    <col min="9730" max="9730" width="8.33203125" style="57" bestFit="1" customWidth="1"/>
    <col min="9731" max="9731" width="8.33203125" style="57" customWidth="1"/>
    <col min="9732" max="9734" width="9.5" style="57" bestFit="1" customWidth="1"/>
    <col min="9735" max="9735" width="8.33203125" style="57" bestFit="1" customWidth="1"/>
    <col min="9736" max="9737" width="8.33203125" style="57" customWidth="1"/>
    <col min="9738" max="9738" width="9.25" style="57" bestFit="1" customWidth="1"/>
    <col min="9739" max="9973" width="9" style="57"/>
    <col min="9974" max="9974" width="20.5" style="57" customWidth="1"/>
    <col min="9975" max="9975" width="8.5" style="57" customWidth="1"/>
    <col min="9976" max="9976" width="10.08203125" style="57" customWidth="1"/>
    <col min="9977" max="9977" width="8.5" style="57" customWidth="1"/>
    <col min="9978" max="9980" width="9.5" style="57" bestFit="1" customWidth="1"/>
    <col min="9981" max="9981" width="8.33203125" style="57" bestFit="1" customWidth="1"/>
    <col min="9982" max="9982" width="8.33203125" style="57" customWidth="1"/>
    <col min="9983" max="9985" width="9.5" style="57" bestFit="1" customWidth="1"/>
    <col min="9986" max="9986" width="8.33203125" style="57" bestFit="1" customWidth="1"/>
    <col min="9987" max="9987" width="8.33203125" style="57" customWidth="1"/>
    <col min="9988" max="9990" width="9.5" style="57" bestFit="1" customWidth="1"/>
    <col min="9991" max="9991" width="8.33203125" style="57" bestFit="1" customWidth="1"/>
    <col min="9992" max="9993" width="8.33203125" style="57" customWidth="1"/>
    <col min="9994" max="9994" width="9.25" style="57" bestFit="1" customWidth="1"/>
    <col min="9995" max="10229" width="9" style="57"/>
    <col min="10230" max="10230" width="20.5" style="57" customWidth="1"/>
    <col min="10231" max="10231" width="8.5" style="57" customWidth="1"/>
    <col min="10232" max="10232" width="10.08203125" style="57" customWidth="1"/>
    <col min="10233" max="10233" width="8.5" style="57" customWidth="1"/>
    <col min="10234" max="10236" width="9.5" style="57" bestFit="1" customWidth="1"/>
    <col min="10237" max="10237" width="8.33203125" style="57" bestFit="1" customWidth="1"/>
    <col min="10238" max="10238" width="8.33203125" style="57" customWidth="1"/>
    <col min="10239" max="10241" width="9.5" style="57" bestFit="1" customWidth="1"/>
    <col min="10242" max="10242" width="8.33203125" style="57" bestFit="1" customWidth="1"/>
    <col min="10243" max="10243" width="8.33203125" style="57" customWidth="1"/>
    <col min="10244" max="10246" width="9.5" style="57" bestFit="1" customWidth="1"/>
    <col min="10247" max="10247" width="8.33203125" style="57" bestFit="1" customWidth="1"/>
    <col min="10248" max="10249" width="8.33203125" style="57" customWidth="1"/>
    <col min="10250" max="10250" width="9.25" style="57" bestFit="1" customWidth="1"/>
    <col min="10251" max="10485" width="9" style="57"/>
    <col min="10486" max="10486" width="20.5" style="57" customWidth="1"/>
    <col min="10487" max="10487" width="8.5" style="57" customWidth="1"/>
    <col min="10488" max="10488" width="10.08203125" style="57" customWidth="1"/>
    <col min="10489" max="10489" width="8.5" style="57" customWidth="1"/>
    <col min="10490" max="10492" width="9.5" style="57" bestFit="1" customWidth="1"/>
    <col min="10493" max="10493" width="8.33203125" style="57" bestFit="1" customWidth="1"/>
    <col min="10494" max="10494" width="8.33203125" style="57" customWidth="1"/>
    <col min="10495" max="10497" width="9.5" style="57" bestFit="1" customWidth="1"/>
    <col min="10498" max="10498" width="8.33203125" style="57" bestFit="1" customWidth="1"/>
    <col min="10499" max="10499" width="8.33203125" style="57" customWidth="1"/>
    <col min="10500" max="10502" width="9.5" style="57" bestFit="1" customWidth="1"/>
    <col min="10503" max="10503" width="8.33203125" style="57" bestFit="1" customWidth="1"/>
    <col min="10504" max="10505" width="8.33203125" style="57" customWidth="1"/>
    <col min="10506" max="10506" width="9.25" style="57" bestFit="1" customWidth="1"/>
    <col min="10507" max="10741" width="9" style="57"/>
    <col min="10742" max="10742" width="20.5" style="57" customWidth="1"/>
    <col min="10743" max="10743" width="8.5" style="57" customWidth="1"/>
    <col min="10744" max="10744" width="10.08203125" style="57" customWidth="1"/>
    <col min="10745" max="10745" width="8.5" style="57" customWidth="1"/>
    <col min="10746" max="10748" width="9.5" style="57" bestFit="1" customWidth="1"/>
    <col min="10749" max="10749" width="8.33203125" style="57" bestFit="1" customWidth="1"/>
    <col min="10750" max="10750" width="8.33203125" style="57" customWidth="1"/>
    <col min="10751" max="10753" width="9.5" style="57" bestFit="1" customWidth="1"/>
    <col min="10754" max="10754" width="8.33203125" style="57" bestFit="1" customWidth="1"/>
    <col min="10755" max="10755" width="8.33203125" style="57" customWidth="1"/>
    <col min="10756" max="10758" width="9.5" style="57" bestFit="1" customWidth="1"/>
    <col min="10759" max="10759" width="8.33203125" style="57" bestFit="1" customWidth="1"/>
    <col min="10760" max="10761" width="8.33203125" style="57" customWidth="1"/>
    <col min="10762" max="10762" width="9.25" style="57" bestFit="1" customWidth="1"/>
    <col min="10763" max="10997" width="9" style="57"/>
    <col min="10998" max="10998" width="20.5" style="57" customWidth="1"/>
    <col min="10999" max="10999" width="8.5" style="57" customWidth="1"/>
    <col min="11000" max="11000" width="10.08203125" style="57" customWidth="1"/>
    <col min="11001" max="11001" width="8.5" style="57" customWidth="1"/>
    <col min="11002" max="11004" width="9.5" style="57" bestFit="1" customWidth="1"/>
    <col min="11005" max="11005" width="8.33203125" style="57" bestFit="1" customWidth="1"/>
    <col min="11006" max="11006" width="8.33203125" style="57" customWidth="1"/>
    <col min="11007" max="11009" width="9.5" style="57" bestFit="1" customWidth="1"/>
    <col min="11010" max="11010" width="8.33203125" style="57" bestFit="1" customWidth="1"/>
    <col min="11011" max="11011" width="8.33203125" style="57" customWidth="1"/>
    <col min="11012" max="11014" width="9.5" style="57" bestFit="1" customWidth="1"/>
    <col min="11015" max="11015" width="8.33203125" style="57" bestFit="1" customWidth="1"/>
    <col min="11016" max="11017" width="8.33203125" style="57" customWidth="1"/>
    <col min="11018" max="11018" width="9.25" style="57" bestFit="1" customWidth="1"/>
    <col min="11019" max="11253" width="9" style="57"/>
    <col min="11254" max="11254" width="20.5" style="57" customWidth="1"/>
    <col min="11255" max="11255" width="8.5" style="57" customWidth="1"/>
    <col min="11256" max="11256" width="10.08203125" style="57" customWidth="1"/>
    <col min="11257" max="11257" width="8.5" style="57" customWidth="1"/>
    <col min="11258" max="11260" width="9.5" style="57" bestFit="1" customWidth="1"/>
    <col min="11261" max="11261" width="8.33203125" style="57" bestFit="1" customWidth="1"/>
    <col min="11262" max="11262" width="8.33203125" style="57" customWidth="1"/>
    <col min="11263" max="11265" width="9.5" style="57" bestFit="1" customWidth="1"/>
    <col min="11266" max="11266" width="8.33203125" style="57" bestFit="1" customWidth="1"/>
    <col min="11267" max="11267" width="8.33203125" style="57" customWidth="1"/>
    <col min="11268" max="11270" width="9.5" style="57" bestFit="1" customWidth="1"/>
    <col min="11271" max="11271" width="8.33203125" style="57" bestFit="1" customWidth="1"/>
    <col min="11272" max="11273" width="8.33203125" style="57" customWidth="1"/>
    <col min="11274" max="11274" width="9.25" style="57" bestFit="1" customWidth="1"/>
    <col min="11275" max="11509" width="9" style="57"/>
    <col min="11510" max="11510" width="20.5" style="57" customWidth="1"/>
    <col min="11511" max="11511" width="8.5" style="57" customWidth="1"/>
    <col min="11512" max="11512" width="10.08203125" style="57" customWidth="1"/>
    <col min="11513" max="11513" width="8.5" style="57" customWidth="1"/>
    <col min="11514" max="11516" width="9.5" style="57" bestFit="1" customWidth="1"/>
    <col min="11517" max="11517" width="8.33203125" style="57" bestFit="1" customWidth="1"/>
    <col min="11518" max="11518" width="8.33203125" style="57" customWidth="1"/>
    <col min="11519" max="11521" width="9.5" style="57" bestFit="1" customWidth="1"/>
    <col min="11522" max="11522" width="8.33203125" style="57" bestFit="1" customWidth="1"/>
    <col min="11523" max="11523" width="8.33203125" style="57" customWidth="1"/>
    <col min="11524" max="11526" width="9.5" style="57" bestFit="1" customWidth="1"/>
    <col min="11527" max="11527" width="8.33203125" style="57" bestFit="1" customWidth="1"/>
    <col min="11528" max="11529" width="8.33203125" style="57" customWidth="1"/>
    <col min="11530" max="11530" width="9.25" style="57" bestFit="1" customWidth="1"/>
    <col min="11531" max="11765" width="9" style="57"/>
    <col min="11766" max="11766" width="20.5" style="57" customWidth="1"/>
    <col min="11767" max="11767" width="8.5" style="57" customWidth="1"/>
    <col min="11768" max="11768" width="10.08203125" style="57" customWidth="1"/>
    <col min="11769" max="11769" width="8.5" style="57" customWidth="1"/>
    <col min="11770" max="11772" width="9.5" style="57" bestFit="1" customWidth="1"/>
    <col min="11773" max="11773" width="8.33203125" style="57" bestFit="1" customWidth="1"/>
    <col min="11774" max="11774" width="8.33203125" style="57" customWidth="1"/>
    <col min="11775" max="11777" width="9.5" style="57" bestFit="1" customWidth="1"/>
    <col min="11778" max="11778" width="8.33203125" style="57" bestFit="1" customWidth="1"/>
    <col min="11779" max="11779" width="8.33203125" style="57" customWidth="1"/>
    <col min="11780" max="11782" width="9.5" style="57" bestFit="1" customWidth="1"/>
    <col min="11783" max="11783" width="8.33203125" style="57" bestFit="1" customWidth="1"/>
    <col min="11784" max="11785" width="8.33203125" style="57" customWidth="1"/>
    <col min="11786" max="11786" width="9.25" style="57" bestFit="1" customWidth="1"/>
    <col min="11787" max="12021" width="9" style="57"/>
    <col min="12022" max="12022" width="20.5" style="57" customWidth="1"/>
    <col min="12023" max="12023" width="8.5" style="57" customWidth="1"/>
    <col min="12024" max="12024" width="10.08203125" style="57" customWidth="1"/>
    <col min="12025" max="12025" width="8.5" style="57" customWidth="1"/>
    <col min="12026" max="12028" width="9.5" style="57" bestFit="1" customWidth="1"/>
    <col min="12029" max="12029" width="8.33203125" style="57" bestFit="1" customWidth="1"/>
    <col min="12030" max="12030" width="8.33203125" style="57" customWidth="1"/>
    <col min="12031" max="12033" width="9.5" style="57" bestFit="1" customWidth="1"/>
    <col min="12034" max="12034" width="8.33203125" style="57" bestFit="1" customWidth="1"/>
    <col min="12035" max="12035" width="8.33203125" style="57" customWidth="1"/>
    <col min="12036" max="12038" width="9.5" style="57" bestFit="1" customWidth="1"/>
    <col min="12039" max="12039" width="8.33203125" style="57" bestFit="1" customWidth="1"/>
    <col min="12040" max="12041" width="8.33203125" style="57" customWidth="1"/>
    <col min="12042" max="12042" width="9.25" style="57" bestFit="1" customWidth="1"/>
    <col min="12043" max="12277" width="9" style="57"/>
    <col min="12278" max="12278" width="20.5" style="57" customWidth="1"/>
    <col min="12279" max="12279" width="8.5" style="57" customWidth="1"/>
    <col min="12280" max="12280" width="10.08203125" style="57" customWidth="1"/>
    <col min="12281" max="12281" width="8.5" style="57" customWidth="1"/>
    <col min="12282" max="12284" width="9.5" style="57" bestFit="1" customWidth="1"/>
    <col min="12285" max="12285" width="8.33203125" style="57" bestFit="1" customWidth="1"/>
    <col min="12286" max="12286" width="8.33203125" style="57" customWidth="1"/>
    <col min="12287" max="12289" width="9.5" style="57" bestFit="1" customWidth="1"/>
    <col min="12290" max="12290" width="8.33203125" style="57" bestFit="1" customWidth="1"/>
    <col min="12291" max="12291" width="8.33203125" style="57" customWidth="1"/>
    <col min="12292" max="12294" width="9.5" style="57" bestFit="1" customWidth="1"/>
    <col min="12295" max="12295" width="8.33203125" style="57" bestFit="1" customWidth="1"/>
    <col min="12296" max="12297" width="8.33203125" style="57" customWidth="1"/>
    <col min="12298" max="12298" width="9.25" style="57" bestFit="1" customWidth="1"/>
    <col min="12299" max="12533" width="9" style="57"/>
    <col min="12534" max="12534" width="20.5" style="57" customWidth="1"/>
    <col min="12535" max="12535" width="8.5" style="57" customWidth="1"/>
    <col min="12536" max="12536" width="10.08203125" style="57" customWidth="1"/>
    <col min="12537" max="12537" width="8.5" style="57" customWidth="1"/>
    <col min="12538" max="12540" width="9.5" style="57" bestFit="1" customWidth="1"/>
    <col min="12541" max="12541" width="8.33203125" style="57" bestFit="1" customWidth="1"/>
    <col min="12542" max="12542" width="8.33203125" style="57" customWidth="1"/>
    <col min="12543" max="12545" width="9.5" style="57" bestFit="1" customWidth="1"/>
    <col min="12546" max="12546" width="8.33203125" style="57" bestFit="1" customWidth="1"/>
    <col min="12547" max="12547" width="8.33203125" style="57" customWidth="1"/>
    <col min="12548" max="12550" width="9.5" style="57" bestFit="1" customWidth="1"/>
    <col min="12551" max="12551" width="8.33203125" style="57" bestFit="1" customWidth="1"/>
    <col min="12552" max="12553" width="8.33203125" style="57" customWidth="1"/>
    <col min="12554" max="12554" width="9.25" style="57" bestFit="1" customWidth="1"/>
    <col min="12555" max="12789" width="9" style="57"/>
    <col min="12790" max="12790" width="20.5" style="57" customWidth="1"/>
    <col min="12791" max="12791" width="8.5" style="57" customWidth="1"/>
    <col min="12792" max="12792" width="10.08203125" style="57" customWidth="1"/>
    <col min="12793" max="12793" width="8.5" style="57" customWidth="1"/>
    <col min="12794" max="12796" width="9.5" style="57" bestFit="1" customWidth="1"/>
    <col min="12797" max="12797" width="8.33203125" style="57" bestFit="1" customWidth="1"/>
    <col min="12798" max="12798" width="8.33203125" style="57" customWidth="1"/>
    <col min="12799" max="12801" width="9.5" style="57" bestFit="1" customWidth="1"/>
    <col min="12802" max="12802" width="8.33203125" style="57" bestFit="1" customWidth="1"/>
    <col min="12803" max="12803" width="8.33203125" style="57" customWidth="1"/>
    <col min="12804" max="12806" width="9.5" style="57" bestFit="1" customWidth="1"/>
    <col min="12807" max="12807" width="8.33203125" style="57" bestFit="1" customWidth="1"/>
    <col min="12808" max="12809" width="8.33203125" style="57" customWidth="1"/>
    <col min="12810" max="12810" width="9.25" style="57" bestFit="1" customWidth="1"/>
    <col min="12811" max="13045" width="9" style="57"/>
    <col min="13046" max="13046" width="20.5" style="57" customWidth="1"/>
    <col min="13047" max="13047" width="8.5" style="57" customWidth="1"/>
    <col min="13048" max="13048" width="10.08203125" style="57" customWidth="1"/>
    <col min="13049" max="13049" width="8.5" style="57" customWidth="1"/>
    <col min="13050" max="13052" width="9.5" style="57" bestFit="1" customWidth="1"/>
    <col min="13053" max="13053" width="8.33203125" style="57" bestFit="1" customWidth="1"/>
    <col min="13054" max="13054" width="8.33203125" style="57" customWidth="1"/>
    <col min="13055" max="13057" width="9.5" style="57" bestFit="1" customWidth="1"/>
    <col min="13058" max="13058" width="8.33203125" style="57" bestFit="1" customWidth="1"/>
    <col min="13059" max="13059" width="8.33203125" style="57" customWidth="1"/>
    <col min="13060" max="13062" width="9.5" style="57" bestFit="1" customWidth="1"/>
    <col min="13063" max="13063" width="8.33203125" style="57" bestFit="1" customWidth="1"/>
    <col min="13064" max="13065" width="8.33203125" style="57" customWidth="1"/>
    <col min="13066" max="13066" width="9.25" style="57" bestFit="1" customWidth="1"/>
    <col min="13067" max="13301" width="9" style="57"/>
    <col min="13302" max="13302" width="20.5" style="57" customWidth="1"/>
    <col min="13303" max="13303" width="8.5" style="57" customWidth="1"/>
    <col min="13304" max="13304" width="10.08203125" style="57" customWidth="1"/>
    <col min="13305" max="13305" width="8.5" style="57" customWidth="1"/>
    <col min="13306" max="13308" width="9.5" style="57" bestFit="1" customWidth="1"/>
    <col min="13309" max="13309" width="8.33203125" style="57" bestFit="1" customWidth="1"/>
    <col min="13310" max="13310" width="8.33203125" style="57" customWidth="1"/>
    <col min="13311" max="13313" width="9.5" style="57" bestFit="1" customWidth="1"/>
    <col min="13314" max="13314" width="8.33203125" style="57" bestFit="1" customWidth="1"/>
    <col min="13315" max="13315" width="8.33203125" style="57" customWidth="1"/>
    <col min="13316" max="13318" width="9.5" style="57" bestFit="1" customWidth="1"/>
    <col min="13319" max="13319" width="8.33203125" style="57" bestFit="1" customWidth="1"/>
    <col min="13320" max="13321" width="8.33203125" style="57" customWidth="1"/>
    <col min="13322" max="13322" width="9.25" style="57" bestFit="1" customWidth="1"/>
    <col min="13323" max="13557" width="9" style="57"/>
    <col min="13558" max="13558" width="20.5" style="57" customWidth="1"/>
    <col min="13559" max="13559" width="8.5" style="57" customWidth="1"/>
    <col min="13560" max="13560" width="10.08203125" style="57" customWidth="1"/>
    <col min="13561" max="13561" width="8.5" style="57" customWidth="1"/>
    <col min="13562" max="13564" width="9.5" style="57" bestFit="1" customWidth="1"/>
    <col min="13565" max="13565" width="8.33203125" style="57" bestFit="1" customWidth="1"/>
    <col min="13566" max="13566" width="8.33203125" style="57" customWidth="1"/>
    <col min="13567" max="13569" width="9.5" style="57" bestFit="1" customWidth="1"/>
    <col min="13570" max="13570" width="8.33203125" style="57" bestFit="1" customWidth="1"/>
    <col min="13571" max="13571" width="8.33203125" style="57" customWidth="1"/>
    <col min="13572" max="13574" width="9.5" style="57" bestFit="1" customWidth="1"/>
    <col min="13575" max="13575" width="8.33203125" style="57" bestFit="1" customWidth="1"/>
    <col min="13576" max="13577" width="8.33203125" style="57" customWidth="1"/>
    <col min="13578" max="13578" width="9.25" style="57" bestFit="1" customWidth="1"/>
    <col min="13579" max="13813" width="9" style="57"/>
    <col min="13814" max="13814" width="20.5" style="57" customWidth="1"/>
    <col min="13815" max="13815" width="8.5" style="57" customWidth="1"/>
    <col min="13816" max="13816" width="10.08203125" style="57" customWidth="1"/>
    <col min="13817" max="13817" width="8.5" style="57" customWidth="1"/>
    <col min="13818" max="13820" width="9.5" style="57" bestFit="1" customWidth="1"/>
    <col min="13821" max="13821" width="8.33203125" style="57" bestFit="1" customWidth="1"/>
    <col min="13822" max="13822" width="8.33203125" style="57" customWidth="1"/>
    <col min="13823" max="13825" width="9.5" style="57" bestFit="1" customWidth="1"/>
    <col min="13826" max="13826" width="8.33203125" style="57" bestFit="1" customWidth="1"/>
    <col min="13827" max="13827" width="8.33203125" style="57" customWidth="1"/>
    <col min="13828" max="13830" width="9.5" style="57" bestFit="1" customWidth="1"/>
    <col min="13831" max="13831" width="8.33203125" style="57" bestFit="1" customWidth="1"/>
    <col min="13832" max="13833" width="8.33203125" style="57" customWidth="1"/>
    <col min="13834" max="13834" width="9.25" style="57" bestFit="1" customWidth="1"/>
    <col min="13835" max="14069" width="9" style="57"/>
    <col min="14070" max="14070" width="20.5" style="57" customWidth="1"/>
    <col min="14071" max="14071" width="8.5" style="57" customWidth="1"/>
    <col min="14072" max="14072" width="10.08203125" style="57" customWidth="1"/>
    <col min="14073" max="14073" width="8.5" style="57" customWidth="1"/>
    <col min="14074" max="14076" width="9.5" style="57" bestFit="1" customWidth="1"/>
    <col min="14077" max="14077" width="8.33203125" style="57" bestFit="1" customWidth="1"/>
    <col min="14078" max="14078" width="8.33203125" style="57" customWidth="1"/>
    <col min="14079" max="14081" width="9.5" style="57" bestFit="1" customWidth="1"/>
    <col min="14082" max="14082" width="8.33203125" style="57" bestFit="1" customWidth="1"/>
    <col min="14083" max="14083" width="8.33203125" style="57" customWidth="1"/>
    <col min="14084" max="14086" width="9.5" style="57" bestFit="1" customWidth="1"/>
    <col min="14087" max="14087" width="8.33203125" style="57" bestFit="1" customWidth="1"/>
    <col min="14088" max="14089" width="8.33203125" style="57" customWidth="1"/>
    <col min="14090" max="14090" width="9.25" style="57" bestFit="1" customWidth="1"/>
    <col min="14091" max="14325" width="9" style="57"/>
    <col min="14326" max="14326" width="20.5" style="57" customWidth="1"/>
    <col min="14327" max="14327" width="8.5" style="57" customWidth="1"/>
    <col min="14328" max="14328" width="10.08203125" style="57" customWidth="1"/>
    <col min="14329" max="14329" width="8.5" style="57" customWidth="1"/>
    <col min="14330" max="14332" width="9.5" style="57" bestFit="1" customWidth="1"/>
    <col min="14333" max="14333" width="8.33203125" style="57" bestFit="1" customWidth="1"/>
    <col min="14334" max="14334" width="8.33203125" style="57" customWidth="1"/>
    <col min="14335" max="14337" width="9.5" style="57" bestFit="1" customWidth="1"/>
    <col min="14338" max="14338" width="8.33203125" style="57" bestFit="1" customWidth="1"/>
    <col min="14339" max="14339" width="8.33203125" style="57" customWidth="1"/>
    <col min="14340" max="14342" width="9.5" style="57" bestFit="1" customWidth="1"/>
    <col min="14343" max="14343" width="8.33203125" style="57" bestFit="1" customWidth="1"/>
    <col min="14344" max="14345" width="8.33203125" style="57" customWidth="1"/>
    <col min="14346" max="14346" width="9.25" style="57" bestFit="1" customWidth="1"/>
    <col min="14347" max="14581" width="9" style="57"/>
    <col min="14582" max="14582" width="20.5" style="57" customWidth="1"/>
    <col min="14583" max="14583" width="8.5" style="57" customWidth="1"/>
    <col min="14584" max="14584" width="10.08203125" style="57" customWidth="1"/>
    <col min="14585" max="14585" width="8.5" style="57" customWidth="1"/>
    <col min="14586" max="14588" width="9.5" style="57" bestFit="1" customWidth="1"/>
    <col min="14589" max="14589" width="8.33203125" style="57" bestFit="1" customWidth="1"/>
    <col min="14590" max="14590" width="8.33203125" style="57" customWidth="1"/>
    <col min="14591" max="14593" width="9.5" style="57" bestFit="1" customWidth="1"/>
    <col min="14594" max="14594" width="8.33203125" style="57" bestFit="1" customWidth="1"/>
    <col min="14595" max="14595" width="8.33203125" style="57" customWidth="1"/>
    <col min="14596" max="14598" width="9.5" style="57" bestFit="1" customWidth="1"/>
    <col min="14599" max="14599" width="8.33203125" style="57" bestFit="1" customWidth="1"/>
    <col min="14600" max="14601" width="8.33203125" style="57" customWidth="1"/>
    <col min="14602" max="14602" width="9.25" style="57" bestFit="1" customWidth="1"/>
    <col min="14603" max="14837" width="9" style="57"/>
    <col min="14838" max="14838" width="20.5" style="57" customWidth="1"/>
    <col min="14839" max="14839" width="8.5" style="57" customWidth="1"/>
    <col min="14840" max="14840" width="10.08203125" style="57" customWidth="1"/>
    <col min="14841" max="14841" width="8.5" style="57" customWidth="1"/>
    <col min="14842" max="14844" width="9.5" style="57" bestFit="1" customWidth="1"/>
    <col min="14845" max="14845" width="8.33203125" style="57" bestFit="1" customWidth="1"/>
    <col min="14846" max="14846" width="8.33203125" style="57" customWidth="1"/>
    <col min="14847" max="14849" width="9.5" style="57" bestFit="1" customWidth="1"/>
    <col min="14850" max="14850" width="8.33203125" style="57" bestFit="1" customWidth="1"/>
    <col min="14851" max="14851" width="8.33203125" style="57" customWidth="1"/>
    <col min="14852" max="14854" width="9.5" style="57" bestFit="1" customWidth="1"/>
    <col min="14855" max="14855" width="8.33203125" style="57" bestFit="1" customWidth="1"/>
    <col min="14856" max="14857" width="8.33203125" style="57" customWidth="1"/>
    <col min="14858" max="14858" width="9.25" style="57" bestFit="1" customWidth="1"/>
    <col min="14859" max="15093" width="9" style="57"/>
    <col min="15094" max="15094" width="20.5" style="57" customWidth="1"/>
    <col min="15095" max="15095" width="8.5" style="57" customWidth="1"/>
    <col min="15096" max="15096" width="10.08203125" style="57" customWidth="1"/>
    <col min="15097" max="15097" width="8.5" style="57" customWidth="1"/>
    <col min="15098" max="15100" width="9.5" style="57" bestFit="1" customWidth="1"/>
    <col min="15101" max="15101" width="8.33203125" style="57" bestFit="1" customWidth="1"/>
    <col min="15102" max="15102" width="8.33203125" style="57" customWidth="1"/>
    <col min="15103" max="15105" width="9.5" style="57" bestFit="1" customWidth="1"/>
    <col min="15106" max="15106" width="8.33203125" style="57" bestFit="1" customWidth="1"/>
    <col min="15107" max="15107" width="8.33203125" style="57" customWidth="1"/>
    <col min="15108" max="15110" width="9.5" style="57" bestFit="1" customWidth="1"/>
    <col min="15111" max="15111" width="8.33203125" style="57" bestFit="1" customWidth="1"/>
    <col min="15112" max="15113" width="8.33203125" style="57" customWidth="1"/>
    <col min="15114" max="15114" width="9.25" style="57" bestFit="1" customWidth="1"/>
    <col min="15115" max="15349" width="9" style="57"/>
    <col min="15350" max="15350" width="20.5" style="57" customWidth="1"/>
    <col min="15351" max="15351" width="8.5" style="57" customWidth="1"/>
    <col min="15352" max="15352" width="10.08203125" style="57" customWidth="1"/>
    <col min="15353" max="15353" width="8.5" style="57" customWidth="1"/>
    <col min="15354" max="15356" width="9.5" style="57" bestFit="1" customWidth="1"/>
    <col min="15357" max="15357" width="8.33203125" style="57" bestFit="1" customWidth="1"/>
    <col min="15358" max="15358" width="8.33203125" style="57" customWidth="1"/>
    <col min="15359" max="15361" width="9.5" style="57" bestFit="1" customWidth="1"/>
    <col min="15362" max="15362" width="8.33203125" style="57" bestFit="1" customWidth="1"/>
    <col min="15363" max="15363" width="8.33203125" style="57" customWidth="1"/>
    <col min="15364" max="15366" width="9.5" style="57" bestFit="1" customWidth="1"/>
    <col min="15367" max="15367" width="8.33203125" style="57" bestFit="1" customWidth="1"/>
    <col min="15368" max="15369" width="8.33203125" style="57" customWidth="1"/>
    <col min="15370" max="15370" width="9.25" style="57" bestFit="1" customWidth="1"/>
    <col min="15371" max="15605" width="9" style="57"/>
    <col min="15606" max="15606" width="20.5" style="57" customWidth="1"/>
    <col min="15607" max="15607" width="8.5" style="57" customWidth="1"/>
    <col min="15608" max="15608" width="10.08203125" style="57" customWidth="1"/>
    <col min="15609" max="15609" width="8.5" style="57" customWidth="1"/>
    <col min="15610" max="15612" width="9.5" style="57" bestFit="1" customWidth="1"/>
    <col min="15613" max="15613" width="8.33203125" style="57" bestFit="1" customWidth="1"/>
    <col min="15614" max="15614" width="8.33203125" style="57" customWidth="1"/>
    <col min="15615" max="15617" width="9.5" style="57" bestFit="1" customWidth="1"/>
    <col min="15618" max="15618" width="8.33203125" style="57" bestFit="1" customWidth="1"/>
    <col min="15619" max="15619" width="8.33203125" style="57" customWidth="1"/>
    <col min="15620" max="15622" width="9.5" style="57" bestFit="1" customWidth="1"/>
    <col min="15623" max="15623" width="8.33203125" style="57" bestFit="1" customWidth="1"/>
    <col min="15624" max="15625" width="8.33203125" style="57" customWidth="1"/>
    <col min="15626" max="15626" width="9.25" style="57" bestFit="1" customWidth="1"/>
    <col min="15627" max="15861" width="9" style="57"/>
    <col min="15862" max="15862" width="20.5" style="57" customWidth="1"/>
    <col min="15863" max="15863" width="8.5" style="57" customWidth="1"/>
    <col min="15864" max="15864" width="10.08203125" style="57" customWidth="1"/>
    <col min="15865" max="15865" width="8.5" style="57" customWidth="1"/>
    <col min="15866" max="15868" width="9.5" style="57" bestFit="1" customWidth="1"/>
    <col min="15869" max="15869" width="8.33203125" style="57" bestFit="1" customWidth="1"/>
    <col min="15870" max="15870" width="8.33203125" style="57" customWidth="1"/>
    <col min="15871" max="15873" width="9.5" style="57" bestFit="1" customWidth="1"/>
    <col min="15874" max="15874" width="8.33203125" style="57" bestFit="1" customWidth="1"/>
    <col min="15875" max="15875" width="8.33203125" style="57" customWidth="1"/>
    <col min="15876" max="15878" width="9.5" style="57" bestFit="1" customWidth="1"/>
    <col min="15879" max="15879" width="8.33203125" style="57" bestFit="1" customWidth="1"/>
    <col min="15880" max="15881" width="8.33203125" style="57" customWidth="1"/>
    <col min="15882" max="15882" width="9.25" style="57" bestFit="1" customWidth="1"/>
    <col min="15883" max="16117" width="9" style="57"/>
    <col min="16118" max="16118" width="20.5" style="57" customWidth="1"/>
    <col min="16119" max="16119" width="8.5" style="57" customWidth="1"/>
    <col min="16120" max="16120" width="10.08203125" style="57" customWidth="1"/>
    <col min="16121" max="16121" width="8.5" style="57" customWidth="1"/>
    <col min="16122" max="16124" width="9.5" style="57" bestFit="1" customWidth="1"/>
    <col min="16125" max="16125" width="8.33203125" style="57" bestFit="1" customWidth="1"/>
    <col min="16126" max="16126" width="8.33203125" style="57" customWidth="1"/>
    <col min="16127" max="16129" width="9.5" style="57" bestFit="1" customWidth="1"/>
    <col min="16130" max="16130" width="8.33203125" style="57" bestFit="1" customWidth="1"/>
    <col min="16131" max="16131" width="8.33203125" style="57" customWidth="1"/>
    <col min="16132" max="16134" width="9.5" style="57" bestFit="1" customWidth="1"/>
    <col min="16135" max="16135" width="8.33203125" style="57" bestFit="1" customWidth="1"/>
    <col min="16136" max="16137" width="8.33203125" style="57" customWidth="1"/>
    <col min="16138" max="16138" width="9.25" style="57" bestFit="1" customWidth="1"/>
    <col min="16139" max="16384" width="9" style="57"/>
  </cols>
  <sheetData>
    <row r="1" spans="1:41" s="137" customFormat="1" ht="14.25" customHeight="1" thickBot="1" x14ac:dyDescent="0.35">
      <c r="A1" s="169" t="s">
        <v>32</v>
      </c>
      <c r="B1" s="170"/>
      <c r="C1" s="134" t="s">
        <v>33</v>
      </c>
      <c r="D1" s="74" t="s">
        <v>122</v>
      </c>
      <c r="E1" s="151" t="s">
        <v>112</v>
      </c>
      <c r="F1" s="151"/>
      <c r="G1" s="151"/>
      <c r="H1" s="151"/>
      <c r="I1" s="142" t="s">
        <v>112</v>
      </c>
      <c r="J1" s="150" t="s">
        <v>113</v>
      </c>
      <c r="K1" s="150"/>
      <c r="L1" s="150"/>
      <c r="M1" s="150"/>
      <c r="N1" s="135" t="s">
        <v>113</v>
      </c>
      <c r="O1" s="150" t="s">
        <v>114</v>
      </c>
      <c r="P1" s="150"/>
      <c r="Q1" s="150"/>
      <c r="R1" s="150"/>
      <c r="S1" s="150"/>
      <c r="T1" s="135" t="s">
        <v>114</v>
      </c>
      <c r="U1" s="136" t="s">
        <v>115</v>
      </c>
      <c r="V1" s="151" t="s">
        <v>127</v>
      </c>
      <c r="W1" s="151"/>
      <c r="X1" s="151"/>
      <c r="Y1" s="151"/>
      <c r="Z1" s="145" t="s">
        <v>127</v>
      </c>
      <c r="AA1" s="150" t="s">
        <v>128</v>
      </c>
      <c r="AB1" s="150"/>
      <c r="AC1" s="150"/>
      <c r="AD1" s="150"/>
      <c r="AE1" s="135" t="s">
        <v>128</v>
      </c>
      <c r="AF1" s="150" t="s">
        <v>129</v>
      </c>
      <c r="AG1" s="150"/>
      <c r="AH1" s="150"/>
      <c r="AI1" s="150"/>
      <c r="AJ1" s="150"/>
      <c r="AK1" s="135" t="s">
        <v>129</v>
      </c>
      <c r="AL1" s="136" t="s">
        <v>130</v>
      </c>
      <c r="AN1" s="138" t="s">
        <v>115</v>
      </c>
      <c r="AO1" s="138" t="s">
        <v>130</v>
      </c>
    </row>
    <row r="2" spans="1:41" s="137" customFormat="1" ht="17.149999999999999" customHeight="1" thickBot="1" x14ac:dyDescent="0.35">
      <c r="A2" s="171" t="s">
        <v>2</v>
      </c>
      <c r="B2" s="172"/>
      <c r="C2" s="134" t="s">
        <v>3</v>
      </c>
      <c r="D2" s="74" t="s">
        <v>4</v>
      </c>
      <c r="E2" s="139"/>
      <c r="F2" s="139" t="s">
        <v>123</v>
      </c>
      <c r="G2" s="139">
        <v>44847</v>
      </c>
      <c r="H2" s="139">
        <v>44851</v>
      </c>
      <c r="I2" s="140" t="s">
        <v>70</v>
      </c>
      <c r="J2" s="139">
        <v>44858</v>
      </c>
      <c r="K2" s="139">
        <v>44865</v>
      </c>
      <c r="L2" s="139">
        <v>44872</v>
      </c>
      <c r="M2" s="139">
        <v>44879</v>
      </c>
      <c r="N2" s="135" t="s">
        <v>86</v>
      </c>
      <c r="O2" s="139">
        <v>44886</v>
      </c>
      <c r="P2" s="139">
        <v>44893</v>
      </c>
      <c r="Q2" s="139">
        <v>44900</v>
      </c>
      <c r="R2" s="139">
        <v>44907</v>
      </c>
      <c r="S2" s="139">
        <v>44914</v>
      </c>
      <c r="T2" s="135" t="s">
        <v>86</v>
      </c>
      <c r="U2" s="136" t="s">
        <v>0</v>
      </c>
      <c r="V2" s="139">
        <v>44921</v>
      </c>
      <c r="W2" s="139">
        <v>44928</v>
      </c>
      <c r="X2" s="139">
        <v>44935</v>
      </c>
      <c r="Y2" s="139">
        <v>44942</v>
      </c>
      <c r="Z2" s="140" t="s">
        <v>70</v>
      </c>
      <c r="AA2" s="139">
        <v>44949</v>
      </c>
      <c r="AB2" s="139">
        <v>44956</v>
      </c>
      <c r="AC2" s="139">
        <v>44963</v>
      </c>
      <c r="AD2" s="139">
        <v>44970</v>
      </c>
      <c r="AE2" s="135" t="s">
        <v>86</v>
      </c>
      <c r="AF2" s="139">
        <v>44977</v>
      </c>
      <c r="AG2" s="139">
        <v>44984</v>
      </c>
      <c r="AH2" s="139">
        <v>44991</v>
      </c>
      <c r="AI2" s="139">
        <v>44998</v>
      </c>
      <c r="AJ2" s="139">
        <v>45005</v>
      </c>
      <c r="AK2" s="135" t="s">
        <v>86</v>
      </c>
      <c r="AL2" s="136" t="s">
        <v>0</v>
      </c>
      <c r="AN2" s="141"/>
      <c r="AO2" s="141"/>
    </row>
    <row r="3" spans="1:41" s="13" customFormat="1" x14ac:dyDescent="0.3">
      <c r="A3" s="163" t="s">
        <v>14</v>
      </c>
      <c r="B3" s="11" t="s">
        <v>5</v>
      </c>
      <c r="C3" s="87"/>
      <c r="D3" s="87"/>
      <c r="E3" s="88">
        <v>0</v>
      </c>
      <c r="F3" s="88">
        <v>0</v>
      </c>
      <c r="G3" s="88">
        <v>0</v>
      </c>
      <c r="H3" s="88">
        <v>0</v>
      </c>
      <c r="I3" s="87">
        <v>0</v>
      </c>
      <c r="J3" s="88">
        <v>22400</v>
      </c>
      <c r="K3" s="88">
        <v>0</v>
      </c>
      <c r="L3" s="88">
        <v>19083</v>
      </c>
      <c r="M3" s="88">
        <v>0</v>
      </c>
      <c r="N3" s="87">
        <v>41483</v>
      </c>
      <c r="O3" s="88">
        <v>0</v>
      </c>
      <c r="P3" s="88">
        <v>0</v>
      </c>
      <c r="Q3" s="88">
        <v>0</v>
      </c>
      <c r="R3" s="88">
        <v>0</v>
      </c>
      <c r="S3" s="88">
        <v>0</v>
      </c>
      <c r="T3" s="87">
        <f>SUM(O3:S3)</f>
        <v>0</v>
      </c>
      <c r="U3" s="89">
        <f>T3+N3+I3+D7</f>
        <v>126121</v>
      </c>
      <c r="V3" s="88">
        <v>0</v>
      </c>
      <c r="W3" s="88">
        <v>0</v>
      </c>
      <c r="X3" s="88">
        <v>0</v>
      </c>
      <c r="Y3" s="88">
        <v>0</v>
      </c>
      <c r="Z3" s="87">
        <v>0</v>
      </c>
      <c r="AA3" s="88">
        <v>0</v>
      </c>
      <c r="AB3" s="88">
        <v>0</v>
      </c>
      <c r="AC3" s="88">
        <v>0</v>
      </c>
      <c r="AD3" s="88">
        <v>0</v>
      </c>
      <c r="AE3" s="87">
        <v>0</v>
      </c>
      <c r="AF3" s="88">
        <v>0</v>
      </c>
      <c r="AG3" s="88">
        <v>0</v>
      </c>
      <c r="AH3" s="88">
        <v>0</v>
      </c>
      <c r="AI3" s="88">
        <v>0</v>
      </c>
      <c r="AJ3" s="88">
        <v>0</v>
      </c>
      <c r="AK3" s="87">
        <f>SUM(AF3:AJ3)</f>
        <v>0</v>
      </c>
      <c r="AL3" s="89">
        <f>AK3+AE3+Z3</f>
        <v>0</v>
      </c>
      <c r="AM3" s="13">
        <v>8</v>
      </c>
      <c r="AN3" s="52">
        <f t="shared" ref="AN3:AN66" si="0">U3*AM3</f>
        <v>1008968</v>
      </c>
      <c r="AO3" s="52">
        <f>AL3*AM3</f>
        <v>0</v>
      </c>
    </row>
    <row r="4" spans="1:41" s="13" customFormat="1" x14ac:dyDescent="0.3">
      <c r="A4" s="164"/>
      <c r="B4" s="48" t="s">
        <v>6</v>
      </c>
      <c r="C4" s="87"/>
      <c r="D4" s="87"/>
      <c r="E4" s="88">
        <v>0</v>
      </c>
      <c r="F4" s="88">
        <v>0</v>
      </c>
      <c r="G4" s="88">
        <v>0</v>
      </c>
      <c r="H4" s="88">
        <v>0</v>
      </c>
      <c r="I4" s="87">
        <v>0</v>
      </c>
      <c r="J4" s="88">
        <v>22400</v>
      </c>
      <c r="K4" s="88">
        <v>0</v>
      </c>
      <c r="L4" s="88">
        <v>0</v>
      </c>
      <c r="M4" s="88">
        <v>0</v>
      </c>
      <c r="N4" s="87">
        <v>22400</v>
      </c>
      <c r="O4" s="88">
        <v>0</v>
      </c>
      <c r="P4" s="88">
        <v>0</v>
      </c>
      <c r="Q4" s="88">
        <v>0</v>
      </c>
      <c r="R4" s="88">
        <v>0</v>
      </c>
      <c r="S4" s="88">
        <v>0</v>
      </c>
      <c r="T4" s="87">
        <f>SUM(O4:S4)</f>
        <v>0</v>
      </c>
      <c r="U4" s="89"/>
      <c r="V4" s="88">
        <v>0</v>
      </c>
      <c r="W4" s="88">
        <v>0</v>
      </c>
      <c r="X4" s="88">
        <v>0</v>
      </c>
      <c r="Y4" s="88">
        <v>0</v>
      </c>
      <c r="Z4" s="87">
        <v>0</v>
      </c>
      <c r="AA4" s="88">
        <v>0</v>
      </c>
      <c r="AB4" s="88">
        <v>0</v>
      </c>
      <c r="AC4" s="88">
        <v>0</v>
      </c>
      <c r="AD4" s="88">
        <v>0</v>
      </c>
      <c r="AE4" s="87">
        <v>0</v>
      </c>
      <c r="AF4" s="88">
        <v>0</v>
      </c>
      <c r="AG4" s="88">
        <v>0</v>
      </c>
      <c r="AH4" s="88">
        <v>0</v>
      </c>
      <c r="AI4" s="88">
        <v>0</v>
      </c>
      <c r="AJ4" s="88">
        <v>0</v>
      </c>
      <c r="AK4" s="87">
        <f>SUM(AF4:AJ4)</f>
        <v>0</v>
      </c>
      <c r="AL4" s="89"/>
      <c r="AN4" s="52">
        <f t="shared" si="0"/>
        <v>0</v>
      </c>
      <c r="AO4" s="52">
        <f t="shared" ref="AO4:AO67" si="1">AL4*AM4</f>
        <v>0</v>
      </c>
    </row>
    <row r="5" spans="1:41" s="13" customFormat="1" x14ac:dyDescent="0.3">
      <c r="A5" s="164"/>
      <c r="B5" s="48" t="s">
        <v>10</v>
      </c>
      <c r="C5" s="87">
        <v>4480</v>
      </c>
      <c r="D5" s="87"/>
      <c r="E5" s="88"/>
      <c r="F5" s="88"/>
      <c r="G5" s="88"/>
      <c r="H5" s="88"/>
      <c r="I5" s="87">
        <v>0</v>
      </c>
      <c r="J5" s="88"/>
      <c r="K5" s="88"/>
      <c r="L5" s="88"/>
      <c r="M5" s="88"/>
      <c r="N5" s="87">
        <v>0</v>
      </c>
      <c r="O5" s="88">
        <v>0</v>
      </c>
      <c r="P5" s="88">
        <v>0</v>
      </c>
      <c r="Q5" s="88">
        <v>0</v>
      </c>
      <c r="R5" s="88">
        <v>0</v>
      </c>
      <c r="S5" s="88">
        <v>0</v>
      </c>
      <c r="T5" s="87">
        <f>SUM(O5:R5)</f>
        <v>0</v>
      </c>
      <c r="U5" s="89">
        <f>I5+N5+T5</f>
        <v>0</v>
      </c>
      <c r="V5" s="88"/>
      <c r="W5" s="88"/>
      <c r="X5" s="88"/>
      <c r="Y5" s="88"/>
      <c r="Z5" s="87">
        <v>0</v>
      </c>
      <c r="AA5" s="88"/>
      <c r="AB5" s="88"/>
      <c r="AC5" s="88"/>
      <c r="AD5" s="88"/>
      <c r="AE5" s="87">
        <v>0</v>
      </c>
      <c r="AF5" s="88"/>
      <c r="AG5" s="88"/>
      <c r="AH5" s="88"/>
      <c r="AI5" s="88"/>
      <c r="AJ5" s="88"/>
      <c r="AK5" s="87">
        <f>SUM(AF5:AI5)</f>
        <v>0</v>
      </c>
      <c r="AL5" s="89">
        <f>Z5+AE5+AK5</f>
        <v>0</v>
      </c>
      <c r="AN5" s="52">
        <f t="shared" si="0"/>
        <v>0</v>
      </c>
      <c r="AO5" s="52">
        <f t="shared" si="1"/>
        <v>0</v>
      </c>
    </row>
    <row r="6" spans="1:41" s="13" customFormat="1" x14ac:dyDescent="0.3">
      <c r="A6" s="164"/>
      <c r="B6" s="48" t="s">
        <v>7</v>
      </c>
      <c r="C6" s="87">
        <v>69859</v>
      </c>
      <c r="D6" s="87"/>
      <c r="E6" s="93">
        <v>0</v>
      </c>
      <c r="F6" s="88">
        <v>0</v>
      </c>
      <c r="G6" s="88">
        <v>0</v>
      </c>
      <c r="H6" s="88">
        <v>0</v>
      </c>
      <c r="I6" s="87">
        <v>0</v>
      </c>
      <c r="J6" s="93">
        <v>22400</v>
      </c>
      <c r="K6" s="88">
        <v>0</v>
      </c>
      <c r="L6" s="88">
        <v>0</v>
      </c>
      <c r="M6" s="88">
        <v>0</v>
      </c>
      <c r="N6" s="87">
        <v>22400</v>
      </c>
      <c r="O6" s="93">
        <v>0</v>
      </c>
      <c r="P6" s="88">
        <v>0</v>
      </c>
      <c r="Q6" s="88">
        <v>0</v>
      </c>
      <c r="R6" s="88">
        <v>0</v>
      </c>
      <c r="S6" s="88">
        <v>0</v>
      </c>
      <c r="T6" s="87">
        <f>SUM(O6:S6)</f>
        <v>0</v>
      </c>
      <c r="U6" s="89">
        <f>T6+N6+I6+D7</f>
        <v>107038</v>
      </c>
      <c r="V6" s="93">
        <v>0</v>
      </c>
      <c r="W6" s="88">
        <v>0</v>
      </c>
      <c r="X6" s="88">
        <v>0</v>
      </c>
      <c r="Y6" s="88">
        <v>0</v>
      </c>
      <c r="Z6" s="87">
        <v>-19083</v>
      </c>
      <c r="AA6" s="93">
        <v>0</v>
      </c>
      <c r="AB6" s="88">
        <v>0</v>
      </c>
      <c r="AC6" s="88">
        <v>0</v>
      </c>
      <c r="AD6" s="88">
        <v>0</v>
      </c>
      <c r="AE6" s="87">
        <v>0</v>
      </c>
      <c r="AF6" s="93">
        <v>0</v>
      </c>
      <c r="AG6" s="88">
        <v>0</v>
      </c>
      <c r="AH6" s="88">
        <v>0</v>
      </c>
      <c r="AI6" s="88">
        <v>0</v>
      </c>
      <c r="AJ6" s="88">
        <v>0</v>
      </c>
      <c r="AK6" s="87">
        <f>SUM(AF6:AJ6)</f>
        <v>0</v>
      </c>
      <c r="AL6" s="89">
        <f>AK6+AE6+Z6</f>
        <v>-19083</v>
      </c>
      <c r="AN6" s="52">
        <f t="shared" si="0"/>
        <v>0</v>
      </c>
      <c r="AO6" s="52">
        <f t="shared" si="1"/>
        <v>0</v>
      </c>
    </row>
    <row r="7" spans="1:41" s="13" customFormat="1" ht="16" thickBot="1" x14ac:dyDescent="0.35">
      <c r="A7" s="165"/>
      <c r="B7" s="14" t="s">
        <v>8</v>
      </c>
      <c r="C7" s="87">
        <v>69859</v>
      </c>
      <c r="D7" s="131">
        <v>84638</v>
      </c>
      <c r="E7" s="79">
        <v>0</v>
      </c>
      <c r="F7" s="79">
        <v>0</v>
      </c>
      <c r="G7" s="79">
        <v>0</v>
      </c>
      <c r="H7" s="79">
        <v>0</v>
      </c>
      <c r="I7" s="77">
        <v>0</v>
      </c>
      <c r="J7" s="79">
        <v>0</v>
      </c>
      <c r="K7" s="79">
        <v>0</v>
      </c>
      <c r="L7" s="79">
        <v>-19083</v>
      </c>
      <c r="M7" s="79">
        <v>-19083</v>
      </c>
      <c r="N7" s="77">
        <v>-19083</v>
      </c>
      <c r="O7" s="79">
        <v>-19083</v>
      </c>
      <c r="P7" s="79">
        <v>-19083</v>
      </c>
      <c r="Q7" s="79">
        <v>-19083</v>
      </c>
      <c r="R7" s="79">
        <v>-19083</v>
      </c>
      <c r="S7" s="79">
        <v>-19083</v>
      </c>
      <c r="T7" s="77">
        <f>N7+T6-T3</f>
        <v>-19083</v>
      </c>
      <c r="U7" s="80">
        <f>U6-U3</f>
        <v>-19083</v>
      </c>
      <c r="V7" s="79">
        <v>-19083</v>
      </c>
      <c r="W7" s="79">
        <v>-19083</v>
      </c>
      <c r="X7" s="79">
        <v>-19083</v>
      </c>
      <c r="Y7" s="79">
        <v>-19083</v>
      </c>
      <c r="Z7" s="77">
        <v>-19083</v>
      </c>
      <c r="AA7" s="79">
        <v>-19083</v>
      </c>
      <c r="AB7" s="79">
        <v>-19083</v>
      </c>
      <c r="AC7" s="79">
        <v>-19083</v>
      </c>
      <c r="AD7" s="79">
        <v>-19083</v>
      </c>
      <c r="AE7" s="77">
        <v>-19083</v>
      </c>
      <c r="AF7" s="79">
        <v>-19083</v>
      </c>
      <c r="AG7" s="79">
        <v>-19083</v>
      </c>
      <c r="AH7" s="79">
        <v>-19083</v>
      </c>
      <c r="AI7" s="79">
        <v>-19083</v>
      </c>
      <c r="AJ7" s="79">
        <v>-19083</v>
      </c>
      <c r="AK7" s="77">
        <f>AE7+AK6-AK3</f>
        <v>-19083</v>
      </c>
      <c r="AL7" s="80">
        <f>T7+AL6-AL3</f>
        <v>-38166</v>
      </c>
      <c r="AN7" s="52">
        <f t="shared" si="0"/>
        <v>0</v>
      </c>
      <c r="AO7" s="52">
        <f t="shared" si="1"/>
        <v>0</v>
      </c>
    </row>
    <row r="8" spans="1:41" s="13" customFormat="1" ht="16" thickBot="1" x14ac:dyDescent="0.35">
      <c r="A8" s="53"/>
      <c r="B8" s="48" t="s">
        <v>9</v>
      </c>
      <c r="C8" s="87"/>
      <c r="D8" s="87"/>
      <c r="E8" s="76">
        <v>0</v>
      </c>
      <c r="F8" s="76">
        <v>0</v>
      </c>
      <c r="G8" s="76">
        <v>0</v>
      </c>
      <c r="H8" s="76">
        <v>0</v>
      </c>
      <c r="I8" s="83"/>
      <c r="J8" s="76">
        <v>0</v>
      </c>
      <c r="K8" s="76">
        <v>0</v>
      </c>
      <c r="L8" s="76" t="e">
        <v>#DIV/0!</v>
      </c>
      <c r="M8" s="76" t="e">
        <v>#DIV/0!</v>
      </c>
      <c r="N8" s="83"/>
      <c r="O8" s="76" t="e">
        <v>#DIV/0!</v>
      </c>
      <c r="P8" s="76">
        <v>-3026.1415624677888</v>
      </c>
      <c r="Q8" s="76" t="e">
        <v>#DIV/0!</v>
      </c>
      <c r="R8" s="76" t="e">
        <v>#DIV/0!</v>
      </c>
      <c r="S8" s="76" t="e">
        <v>#REF!</v>
      </c>
      <c r="T8" s="83"/>
      <c r="U8" s="84"/>
      <c r="V8" s="76" t="e">
        <v>#DIV/0!</v>
      </c>
      <c r="W8" s="76" t="e">
        <v>#DIV/0!</v>
      </c>
      <c r="X8" s="76" t="e">
        <v>#DIV/0!</v>
      </c>
      <c r="Y8" s="76" t="e">
        <v>#DIV/0!</v>
      </c>
      <c r="Z8" s="83"/>
      <c r="AA8" s="76" t="e">
        <v>#DIV/0!</v>
      </c>
      <c r="AB8" s="76" t="e">
        <v>#DIV/0!</v>
      </c>
      <c r="AC8" s="76" t="e">
        <v>#DIV/0!</v>
      </c>
      <c r="AD8" s="76" t="e">
        <v>#DIV/0!</v>
      </c>
      <c r="AE8" s="83"/>
      <c r="AF8" s="76" t="e">
        <v>#DIV/0!</v>
      </c>
      <c r="AG8" s="76" t="e">
        <v>#DIV/0!</v>
      </c>
      <c r="AH8" s="76" t="e">
        <v>#DIV/0!</v>
      </c>
      <c r="AI8" s="76" t="e">
        <v>#DIV/0!</v>
      </c>
      <c r="AJ8" s="76" t="e">
        <v>#REF!</v>
      </c>
      <c r="AK8" s="83"/>
      <c r="AL8" s="84"/>
      <c r="AN8" s="52">
        <f t="shared" si="0"/>
        <v>0</v>
      </c>
      <c r="AO8" s="52">
        <f t="shared" si="1"/>
        <v>0</v>
      </c>
    </row>
    <row r="9" spans="1:41" s="13" customFormat="1" x14ac:dyDescent="0.3">
      <c r="A9" s="163" t="s">
        <v>15</v>
      </c>
      <c r="B9" s="11" t="s">
        <v>5</v>
      </c>
      <c r="C9" s="87"/>
      <c r="D9" s="87"/>
      <c r="E9" s="88">
        <v>0</v>
      </c>
      <c r="F9" s="88">
        <v>623919</v>
      </c>
      <c r="G9" s="88">
        <v>989600</v>
      </c>
      <c r="H9" s="88">
        <v>0</v>
      </c>
      <c r="I9" s="87">
        <v>1613519</v>
      </c>
      <c r="J9" s="88">
        <v>88800</v>
      </c>
      <c r="K9" s="88">
        <v>58459</v>
      </c>
      <c r="L9" s="88">
        <v>824044</v>
      </c>
      <c r="M9" s="88">
        <v>0</v>
      </c>
      <c r="N9" s="87">
        <v>971303</v>
      </c>
      <c r="O9" s="88">
        <v>254363</v>
      </c>
      <c r="P9" s="88">
        <v>3872</v>
      </c>
      <c r="Q9" s="88">
        <v>527713</v>
      </c>
      <c r="R9" s="88">
        <v>17927</v>
      </c>
      <c r="S9" s="88">
        <v>0</v>
      </c>
      <c r="T9" s="87">
        <f>SUM(O9:S9)</f>
        <v>803875</v>
      </c>
      <c r="U9" s="89">
        <f>T9+N9+I9+D13</f>
        <v>4833760</v>
      </c>
      <c r="V9" s="88">
        <v>479740</v>
      </c>
      <c r="W9" s="88">
        <v>2896</v>
      </c>
      <c r="X9" s="88">
        <v>41981</v>
      </c>
      <c r="Y9" s="88">
        <v>0</v>
      </c>
      <c r="Z9" s="87">
        <v>524617</v>
      </c>
      <c r="AA9" s="88">
        <v>173148</v>
      </c>
      <c r="AB9" s="88">
        <v>5752</v>
      </c>
      <c r="AC9" s="88">
        <v>40373</v>
      </c>
      <c r="AD9" s="88">
        <v>0</v>
      </c>
      <c r="AE9" s="87">
        <v>219273</v>
      </c>
      <c r="AF9" s="88">
        <v>60447</v>
      </c>
      <c r="AG9" s="88">
        <v>57</v>
      </c>
      <c r="AH9" s="88">
        <v>16</v>
      </c>
      <c r="AI9" s="88">
        <v>17948</v>
      </c>
      <c r="AJ9" s="88">
        <v>0</v>
      </c>
      <c r="AK9" s="87">
        <f>SUM(AF9:AJ9)</f>
        <v>78468</v>
      </c>
      <c r="AL9" s="89">
        <f>AK9+AE9+Z9</f>
        <v>822358</v>
      </c>
      <c r="AM9" s="13">
        <v>8</v>
      </c>
      <c r="AN9" s="52">
        <f t="shared" si="0"/>
        <v>38670080</v>
      </c>
      <c r="AO9" s="52">
        <f t="shared" si="1"/>
        <v>6578864</v>
      </c>
    </row>
    <row r="10" spans="1:41" s="13" customFormat="1" x14ac:dyDescent="0.3">
      <c r="A10" s="164"/>
      <c r="B10" s="48" t="s">
        <v>6</v>
      </c>
      <c r="C10" s="87"/>
      <c r="D10" s="87"/>
      <c r="E10" s="88">
        <v>0</v>
      </c>
      <c r="F10" s="88">
        <v>623919</v>
      </c>
      <c r="G10" s="88">
        <v>989600</v>
      </c>
      <c r="H10" s="88">
        <v>0</v>
      </c>
      <c r="I10" s="87">
        <v>1613519</v>
      </c>
      <c r="J10" s="88">
        <v>88800</v>
      </c>
      <c r="K10" s="88">
        <v>10000</v>
      </c>
      <c r="L10" s="88">
        <v>0</v>
      </c>
      <c r="M10" s="88">
        <v>0</v>
      </c>
      <c r="N10" s="87">
        <v>98800</v>
      </c>
      <c r="O10" s="88">
        <v>1150000</v>
      </c>
      <c r="P10" s="88">
        <v>0</v>
      </c>
      <c r="Q10" s="88">
        <v>400000</v>
      </c>
      <c r="R10" s="88">
        <v>400000</v>
      </c>
      <c r="S10" s="88">
        <v>0</v>
      </c>
      <c r="T10" s="87">
        <f>SUM(O10:S10)</f>
        <v>1950000</v>
      </c>
      <c r="U10" s="89"/>
      <c r="V10" s="88">
        <v>0</v>
      </c>
      <c r="W10" s="88">
        <v>0</v>
      </c>
      <c r="X10" s="88">
        <v>0</v>
      </c>
      <c r="Y10" s="88">
        <v>0</v>
      </c>
      <c r="Z10" s="87">
        <v>0</v>
      </c>
      <c r="AA10" s="88">
        <v>0</v>
      </c>
      <c r="AB10" s="88">
        <v>0</v>
      </c>
      <c r="AC10" s="88">
        <v>300000</v>
      </c>
      <c r="AD10" s="88">
        <v>0</v>
      </c>
      <c r="AE10" s="87">
        <v>300000</v>
      </c>
      <c r="AF10" s="88">
        <v>0</v>
      </c>
      <c r="AG10" s="88">
        <v>0</v>
      </c>
      <c r="AH10" s="88">
        <v>0</v>
      </c>
      <c r="AI10" s="88">
        <v>0</v>
      </c>
      <c r="AJ10" s="88">
        <v>0</v>
      </c>
      <c r="AK10" s="87">
        <f>SUM(AF10:AJ10)</f>
        <v>0</v>
      </c>
      <c r="AL10" s="89"/>
      <c r="AN10" s="52">
        <f t="shared" si="0"/>
        <v>0</v>
      </c>
      <c r="AO10" s="52">
        <f t="shared" si="1"/>
        <v>0</v>
      </c>
    </row>
    <row r="11" spans="1:41" s="13" customFormat="1" x14ac:dyDescent="0.3">
      <c r="A11" s="164"/>
      <c r="B11" s="48" t="s">
        <v>10</v>
      </c>
      <c r="C11" s="87">
        <v>205840</v>
      </c>
      <c r="D11" s="87"/>
      <c r="E11" s="88"/>
      <c r="F11" s="88"/>
      <c r="G11" s="88"/>
      <c r="H11" s="88"/>
      <c r="I11" s="87">
        <v>0</v>
      </c>
      <c r="J11" s="88"/>
      <c r="K11" s="88"/>
      <c r="L11" s="88"/>
      <c r="M11" s="88"/>
      <c r="N11" s="87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7">
        <f>SUM(O11:R11)</f>
        <v>0</v>
      </c>
      <c r="U11" s="89">
        <f>I11+N11+T11</f>
        <v>0</v>
      </c>
      <c r="V11" s="88"/>
      <c r="W11" s="88"/>
      <c r="X11" s="88"/>
      <c r="Y11" s="88"/>
      <c r="Z11" s="87">
        <v>0</v>
      </c>
      <c r="AA11" s="88"/>
      <c r="AB11" s="88"/>
      <c r="AC11" s="88"/>
      <c r="AD11" s="88"/>
      <c r="AE11" s="87">
        <v>0</v>
      </c>
      <c r="AF11" s="88"/>
      <c r="AG11" s="88"/>
      <c r="AH11" s="88"/>
      <c r="AI11" s="88"/>
      <c r="AJ11" s="88"/>
      <c r="AK11" s="87">
        <f>SUM(AF11:AI11)</f>
        <v>0</v>
      </c>
      <c r="AL11" s="89">
        <f>Z11+AE11+AK11</f>
        <v>0</v>
      </c>
      <c r="AN11" s="52">
        <f t="shared" si="0"/>
        <v>0</v>
      </c>
      <c r="AO11" s="52">
        <f t="shared" si="1"/>
        <v>0</v>
      </c>
    </row>
    <row r="12" spans="1:41" s="13" customFormat="1" x14ac:dyDescent="0.3">
      <c r="A12" s="164"/>
      <c r="B12" s="48" t="s">
        <v>7</v>
      </c>
      <c r="C12" s="87">
        <v>2230294</v>
      </c>
      <c r="D12" s="87"/>
      <c r="E12" s="93">
        <v>0</v>
      </c>
      <c r="F12" s="88">
        <v>623919</v>
      </c>
      <c r="G12" s="88">
        <v>989600</v>
      </c>
      <c r="H12" s="88">
        <v>0</v>
      </c>
      <c r="I12" s="87">
        <v>1613519</v>
      </c>
      <c r="J12" s="93">
        <v>88800</v>
      </c>
      <c r="K12" s="88">
        <v>10000</v>
      </c>
      <c r="L12" s="88">
        <v>0</v>
      </c>
      <c r="M12" s="88">
        <v>0</v>
      </c>
      <c r="N12" s="87">
        <v>98800</v>
      </c>
      <c r="O12" s="93">
        <v>1150000</v>
      </c>
      <c r="P12" s="88">
        <v>0</v>
      </c>
      <c r="Q12" s="88">
        <v>400000</v>
      </c>
      <c r="R12" s="88">
        <v>400000</v>
      </c>
      <c r="S12" s="88">
        <v>0</v>
      </c>
      <c r="T12" s="87">
        <f>SUM(O12:S12)</f>
        <v>1950000</v>
      </c>
      <c r="U12" s="89">
        <f>T12+N12+I12+D13</f>
        <v>5107382</v>
      </c>
      <c r="V12" s="93">
        <v>0</v>
      </c>
      <c r="W12" s="88">
        <v>0</v>
      </c>
      <c r="X12" s="88">
        <v>0</v>
      </c>
      <c r="Y12" s="88">
        <v>0</v>
      </c>
      <c r="Z12" s="87">
        <v>273622</v>
      </c>
      <c r="AA12" s="93">
        <v>0</v>
      </c>
      <c r="AB12" s="88">
        <v>0</v>
      </c>
      <c r="AC12" s="88">
        <v>300000</v>
      </c>
      <c r="AD12" s="88">
        <v>0</v>
      </c>
      <c r="AE12" s="87">
        <v>300000</v>
      </c>
      <c r="AF12" s="93">
        <v>0</v>
      </c>
      <c r="AG12" s="88">
        <v>0</v>
      </c>
      <c r="AH12" s="88">
        <v>0</v>
      </c>
      <c r="AI12" s="88">
        <v>0</v>
      </c>
      <c r="AJ12" s="88">
        <v>0</v>
      </c>
      <c r="AK12" s="87">
        <f>SUM(AF12:AJ12)</f>
        <v>0</v>
      </c>
      <c r="AL12" s="89">
        <f>AK12+AE12+Z12</f>
        <v>573622</v>
      </c>
      <c r="AN12" s="52">
        <f t="shared" si="0"/>
        <v>0</v>
      </c>
      <c r="AO12" s="52">
        <f t="shared" si="1"/>
        <v>0</v>
      </c>
    </row>
    <row r="13" spans="1:41" s="13" customFormat="1" ht="16" thickBot="1" x14ac:dyDescent="0.35">
      <c r="A13" s="165"/>
      <c r="B13" s="14" t="s">
        <v>8</v>
      </c>
      <c r="C13" s="87">
        <v>2230294</v>
      </c>
      <c r="D13" s="131">
        <v>1445063</v>
      </c>
      <c r="E13" s="79">
        <v>0</v>
      </c>
      <c r="F13" s="79">
        <v>0</v>
      </c>
      <c r="G13" s="79">
        <v>0</v>
      </c>
      <c r="H13" s="79">
        <v>0</v>
      </c>
      <c r="I13" s="77">
        <v>0</v>
      </c>
      <c r="J13" s="79">
        <v>0</v>
      </c>
      <c r="K13" s="79">
        <v>-48459</v>
      </c>
      <c r="L13" s="79">
        <v>-872503</v>
      </c>
      <c r="M13" s="79">
        <v>-872503</v>
      </c>
      <c r="N13" s="77">
        <v>-872503</v>
      </c>
      <c r="O13" s="79">
        <v>23134</v>
      </c>
      <c r="P13" s="79">
        <v>19262</v>
      </c>
      <c r="Q13" s="79">
        <v>-108451</v>
      </c>
      <c r="R13" s="79">
        <v>273622</v>
      </c>
      <c r="S13" s="79">
        <v>273622</v>
      </c>
      <c r="T13" s="77">
        <f>N13+T12-T9</f>
        <v>273622</v>
      </c>
      <c r="U13" s="80">
        <f>U12-U9</f>
        <v>273622</v>
      </c>
      <c r="V13" s="79">
        <v>-206118</v>
      </c>
      <c r="W13" s="79">
        <v>-209014</v>
      </c>
      <c r="X13" s="79">
        <v>-250995</v>
      </c>
      <c r="Y13" s="79">
        <v>-250995</v>
      </c>
      <c r="Z13" s="77">
        <v>-250995</v>
      </c>
      <c r="AA13" s="79">
        <v>-424143</v>
      </c>
      <c r="AB13" s="79">
        <v>-429895</v>
      </c>
      <c r="AC13" s="79">
        <v>-170268</v>
      </c>
      <c r="AD13" s="79">
        <v>-170268</v>
      </c>
      <c r="AE13" s="77">
        <v>-170268</v>
      </c>
      <c r="AF13" s="79">
        <v>-230715</v>
      </c>
      <c r="AG13" s="79">
        <v>-230772</v>
      </c>
      <c r="AH13" s="79">
        <v>-230788</v>
      </c>
      <c r="AI13" s="79">
        <v>-248736</v>
      </c>
      <c r="AJ13" s="79">
        <v>-248736</v>
      </c>
      <c r="AK13" s="77">
        <f>AE13+AK12-AK9</f>
        <v>-248736</v>
      </c>
      <c r="AL13" s="80">
        <f>T13+AL12-AL9</f>
        <v>24886</v>
      </c>
      <c r="AN13" s="52">
        <f t="shared" si="0"/>
        <v>0</v>
      </c>
      <c r="AO13" s="52">
        <f t="shared" si="1"/>
        <v>0</v>
      </c>
    </row>
    <row r="14" spans="1:41" s="13" customFormat="1" ht="16" thickBot="1" x14ac:dyDescent="0.35">
      <c r="A14" s="53"/>
      <c r="B14" s="48" t="s">
        <v>9</v>
      </c>
      <c r="C14" s="87"/>
      <c r="D14" s="87"/>
      <c r="E14" s="76">
        <v>0</v>
      </c>
      <c r="F14" s="76">
        <v>0</v>
      </c>
      <c r="G14" s="76">
        <v>0</v>
      </c>
      <c r="H14" s="76">
        <v>0</v>
      </c>
      <c r="I14" s="83"/>
      <c r="J14" s="76">
        <v>0</v>
      </c>
      <c r="K14" s="76">
        <v>-895.4992197021287</v>
      </c>
      <c r="L14" s="76">
        <v>-22202.563019436402</v>
      </c>
      <c r="M14" s="76">
        <v>-21707.429637692429</v>
      </c>
      <c r="N14" s="83"/>
      <c r="O14" s="76">
        <v>841.98343257290105</v>
      </c>
      <c r="P14" s="76">
        <v>71.613934639550877</v>
      </c>
      <c r="Q14" s="76">
        <v>-120991.80007809449</v>
      </c>
      <c r="R14" s="76" t="e">
        <v>#DIV/0!</v>
      </c>
      <c r="S14" s="76" t="e">
        <v>#REF!</v>
      </c>
      <c r="T14" s="83"/>
      <c r="U14" s="84"/>
      <c r="V14" s="76">
        <v>-7238.6364035441984</v>
      </c>
      <c r="W14" s="76">
        <v>-7303.7127631693893</v>
      </c>
      <c r="X14" s="76">
        <v>-9568.694876452726</v>
      </c>
      <c r="Y14" s="76">
        <v>-9568.694876452726</v>
      </c>
      <c r="Z14" s="83"/>
      <c r="AA14" s="76">
        <v>-31962.787963737483</v>
      </c>
      <c r="AB14" s="76">
        <v>-33106.664150972458</v>
      </c>
      <c r="AC14" s="76">
        <v>-15530.229440013136</v>
      </c>
      <c r="AD14" s="76">
        <v>-15530.229440013136</v>
      </c>
      <c r="AE14" s="83"/>
      <c r="AF14" s="76">
        <v>-256051.27351423341</v>
      </c>
      <c r="AG14" s="76">
        <v>-5492.4659832778389</v>
      </c>
      <c r="AH14" s="76">
        <v>-257174.05839090707</v>
      </c>
      <c r="AI14" s="76" t="e">
        <v>#DIV/0!</v>
      </c>
      <c r="AJ14" s="76" t="e">
        <v>#REF!</v>
      </c>
      <c r="AK14" s="83"/>
      <c r="AL14" s="84"/>
      <c r="AN14" s="52">
        <f t="shared" si="0"/>
        <v>0</v>
      </c>
      <c r="AO14" s="52">
        <f t="shared" si="1"/>
        <v>0</v>
      </c>
    </row>
    <row r="15" spans="1:41" s="13" customFormat="1" x14ac:dyDescent="0.3">
      <c r="A15" s="163" t="s">
        <v>61</v>
      </c>
      <c r="B15" s="11" t="s">
        <v>5</v>
      </c>
      <c r="C15" s="87"/>
      <c r="D15" s="87"/>
      <c r="E15" s="88">
        <v>0</v>
      </c>
      <c r="F15" s="88">
        <v>0</v>
      </c>
      <c r="G15" s="88">
        <v>0</v>
      </c>
      <c r="H15" s="88">
        <v>0</v>
      </c>
      <c r="I15" s="87">
        <v>0</v>
      </c>
      <c r="J15" s="88">
        <v>0</v>
      </c>
      <c r="K15" s="88">
        <v>0</v>
      </c>
      <c r="L15" s="88">
        <v>0</v>
      </c>
      <c r="M15" s="88">
        <v>0</v>
      </c>
      <c r="N15" s="87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7">
        <f>SUM(O15:S15)</f>
        <v>0</v>
      </c>
      <c r="U15" s="89">
        <f>T15+N15+I15+D19</f>
        <v>0</v>
      </c>
      <c r="V15" s="88">
        <v>0</v>
      </c>
      <c r="W15" s="88">
        <v>0</v>
      </c>
      <c r="X15" s="88">
        <v>0</v>
      </c>
      <c r="Y15" s="88">
        <v>0</v>
      </c>
      <c r="Z15" s="87">
        <v>0</v>
      </c>
      <c r="AA15" s="88">
        <v>0</v>
      </c>
      <c r="AB15" s="88">
        <v>0</v>
      </c>
      <c r="AC15" s="88">
        <v>0</v>
      </c>
      <c r="AD15" s="88">
        <v>0</v>
      </c>
      <c r="AE15" s="87">
        <v>0</v>
      </c>
      <c r="AF15" s="88">
        <v>0</v>
      </c>
      <c r="AG15" s="88">
        <v>0</v>
      </c>
      <c r="AH15" s="88">
        <v>0</v>
      </c>
      <c r="AI15" s="88">
        <v>0</v>
      </c>
      <c r="AJ15" s="88">
        <v>0</v>
      </c>
      <c r="AK15" s="87">
        <f>SUM(AF15:AJ15)</f>
        <v>0</v>
      </c>
      <c r="AL15" s="89">
        <f>AK15+AE15+Z15</f>
        <v>0</v>
      </c>
      <c r="AM15" s="13">
        <v>8</v>
      </c>
      <c r="AN15" s="52">
        <f t="shared" si="0"/>
        <v>0</v>
      </c>
      <c r="AO15" s="52">
        <f t="shared" si="1"/>
        <v>0</v>
      </c>
    </row>
    <row r="16" spans="1:41" s="13" customFormat="1" x14ac:dyDescent="0.3">
      <c r="A16" s="164"/>
      <c r="B16" s="48" t="s">
        <v>6</v>
      </c>
      <c r="C16" s="87"/>
      <c r="D16" s="87"/>
      <c r="E16" s="88">
        <v>0</v>
      </c>
      <c r="F16" s="88">
        <v>0</v>
      </c>
      <c r="G16" s="88">
        <v>0</v>
      </c>
      <c r="H16" s="88">
        <v>0</v>
      </c>
      <c r="I16" s="87">
        <v>0</v>
      </c>
      <c r="J16" s="88">
        <v>0</v>
      </c>
      <c r="K16" s="88">
        <v>0</v>
      </c>
      <c r="L16" s="88">
        <v>0</v>
      </c>
      <c r="M16" s="88">
        <v>0</v>
      </c>
      <c r="N16" s="87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7">
        <f>SUM(O16:S16)</f>
        <v>0</v>
      </c>
      <c r="U16" s="89"/>
      <c r="V16" s="88">
        <v>0</v>
      </c>
      <c r="W16" s="88">
        <v>0</v>
      </c>
      <c r="X16" s="88">
        <v>0</v>
      </c>
      <c r="Y16" s="88">
        <v>0</v>
      </c>
      <c r="Z16" s="87">
        <v>0</v>
      </c>
      <c r="AA16" s="88">
        <v>0</v>
      </c>
      <c r="AB16" s="88">
        <v>0</v>
      </c>
      <c r="AC16" s="88">
        <v>0</v>
      </c>
      <c r="AD16" s="88">
        <v>0</v>
      </c>
      <c r="AE16" s="87">
        <v>0</v>
      </c>
      <c r="AF16" s="88">
        <v>0</v>
      </c>
      <c r="AG16" s="88">
        <v>0</v>
      </c>
      <c r="AH16" s="88">
        <v>0</v>
      </c>
      <c r="AI16" s="88">
        <v>0</v>
      </c>
      <c r="AJ16" s="88">
        <v>0</v>
      </c>
      <c r="AK16" s="87">
        <f>SUM(AF16:AJ16)</f>
        <v>0</v>
      </c>
      <c r="AL16" s="89"/>
      <c r="AN16" s="52">
        <f t="shared" si="0"/>
        <v>0</v>
      </c>
      <c r="AO16" s="52">
        <f t="shared" si="1"/>
        <v>0</v>
      </c>
    </row>
    <row r="17" spans="1:41" s="13" customFormat="1" x14ac:dyDescent="0.3">
      <c r="A17" s="164"/>
      <c r="B17" s="48" t="s">
        <v>10</v>
      </c>
      <c r="C17" s="87">
        <v>0</v>
      </c>
      <c r="D17" s="87"/>
      <c r="E17" s="88"/>
      <c r="F17" s="88"/>
      <c r="G17" s="88"/>
      <c r="H17" s="88"/>
      <c r="I17" s="87">
        <v>0</v>
      </c>
      <c r="J17" s="88"/>
      <c r="K17" s="88"/>
      <c r="L17" s="88">
        <v>0</v>
      </c>
      <c r="M17" s="88"/>
      <c r="N17" s="87">
        <v>0</v>
      </c>
      <c r="O17" s="88"/>
      <c r="P17" s="88"/>
      <c r="Q17" s="88"/>
      <c r="R17" s="88"/>
      <c r="S17" s="88"/>
      <c r="T17" s="87">
        <f>SUM(O17:R17)</f>
        <v>0</v>
      </c>
      <c r="U17" s="89">
        <f>I17+N17+T17</f>
        <v>0</v>
      </c>
      <c r="V17" s="88"/>
      <c r="W17" s="88"/>
      <c r="X17" s="88"/>
      <c r="Y17" s="88"/>
      <c r="Z17" s="87">
        <v>0</v>
      </c>
      <c r="AA17" s="88"/>
      <c r="AB17" s="88"/>
      <c r="AC17" s="88"/>
      <c r="AD17" s="88"/>
      <c r="AE17" s="87">
        <v>0</v>
      </c>
      <c r="AF17" s="88"/>
      <c r="AG17" s="88"/>
      <c r="AH17" s="88"/>
      <c r="AI17" s="88"/>
      <c r="AJ17" s="88"/>
      <c r="AK17" s="87">
        <f>SUM(AF17:AI17)</f>
        <v>0</v>
      </c>
      <c r="AL17" s="89">
        <f>Z17+AE17+AK17</f>
        <v>0</v>
      </c>
      <c r="AN17" s="52">
        <f t="shared" si="0"/>
        <v>0</v>
      </c>
      <c r="AO17" s="52">
        <f t="shared" si="1"/>
        <v>0</v>
      </c>
    </row>
    <row r="18" spans="1:41" s="13" customFormat="1" x14ac:dyDescent="0.3">
      <c r="A18" s="164"/>
      <c r="B18" s="48" t="s">
        <v>7</v>
      </c>
      <c r="C18" s="87">
        <v>0</v>
      </c>
      <c r="D18" s="87"/>
      <c r="E18" s="93">
        <v>0</v>
      </c>
      <c r="F18" s="88">
        <v>0</v>
      </c>
      <c r="G18" s="88">
        <v>0</v>
      </c>
      <c r="H18" s="88">
        <v>0</v>
      </c>
      <c r="I18" s="87">
        <v>0</v>
      </c>
      <c r="J18" s="93">
        <v>0</v>
      </c>
      <c r="K18" s="88">
        <v>0</v>
      </c>
      <c r="L18" s="88">
        <v>0</v>
      </c>
      <c r="M18" s="88">
        <v>0</v>
      </c>
      <c r="N18" s="87">
        <v>0</v>
      </c>
      <c r="O18" s="93">
        <v>0</v>
      </c>
      <c r="P18" s="88">
        <v>0</v>
      </c>
      <c r="Q18" s="88">
        <v>0</v>
      </c>
      <c r="R18" s="88">
        <v>0</v>
      </c>
      <c r="S18" s="88">
        <v>0</v>
      </c>
      <c r="T18" s="87">
        <f>SUM(O18:S18)</f>
        <v>0</v>
      </c>
      <c r="U18" s="89">
        <f>T18+N18+I18+D19</f>
        <v>0</v>
      </c>
      <c r="V18" s="93">
        <v>0</v>
      </c>
      <c r="W18" s="88">
        <v>0</v>
      </c>
      <c r="X18" s="88">
        <v>0</v>
      </c>
      <c r="Y18" s="88">
        <v>0</v>
      </c>
      <c r="Z18" s="87">
        <v>0</v>
      </c>
      <c r="AA18" s="93">
        <v>0</v>
      </c>
      <c r="AB18" s="88">
        <v>0</v>
      </c>
      <c r="AC18" s="88">
        <v>0</v>
      </c>
      <c r="AD18" s="88">
        <v>0</v>
      </c>
      <c r="AE18" s="87">
        <v>0</v>
      </c>
      <c r="AF18" s="93">
        <v>0</v>
      </c>
      <c r="AG18" s="88">
        <v>0</v>
      </c>
      <c r="AH18" s="88">
        <v>0</v>
      </c>
      <c r="AI18" s="88">
        <v>0</v>
      </c>
      <c r="AJ18" s="88">
        <v>0</v>
      </c>
      <c r="AK18" s="87">
        <f>SUM(AF18:AJ18)</f>
        <v>0</v>
      </c>
      <c r="AL18" s="89">
        <f>AK18+AE18+Z18</f>
        <v>0</v>
      </c>
      <c r="AN18" s="52">
        <f t="shared" si="0"/>
        <v>0</v>
      </c>
      <c r="AO18" s="52">
        <f t="shared" si="1"/>
        <v>0</v>
      </c>
    </row>
    <row r="19" spans="1:41" s="13" customFormat="1" ht="16" thickBot="1" x14ac:dyDescent="0.35">
      <c r="A19" s="165"/>
      <c r="B19" s="14" t="s">
        <v>8</v>
      </c>
      <c r="C19" s="87">
        <v>0</v>
      </c>
      <c r="D19" s="131">
        <v>0</v>
      </c>
      <c r="E19" s="79">
        <v>0</v>
      </c>
      <c r="F19" s="79">
        <v>0</v>
      </c>
      <c r="G19" s="79">
        <v>0</v>
      </c>
      <c r="H19" s="79">
        <v>0</v>
      </c>
      <c r="I19" s="77">
        <v>0</v>
      </c>
      <c r="J19" s="79">
        <v>0</v>
      </c>
      <c r="K19" s="79">
        <v>0</v>
      </c>
      <c r="L19" s="79">
        <v>0</v>
      </c>
      <c r="M19" s="79">
        <v>0</v>
      </c>
      <c r="N19" s="77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7">
        <f>N19+T18-T15</f>
        <v>0</v>
      </c>
      <c r="U19" s="80">
        <f>U18-U15</f>
        <v>0</v>
      </c>
      <c r="V19" s="79">
        <v>0</v>
      </c>
      <c r="W19" s="79">
        <v>0</v>
      </c>
      <c r="X19" s="79">
        <v>0</v>
      </c>
      <c r="Y19" s="79">
        <v>0</v>
      </c>
      <c r="Z19" s="77">
        <v>0</v>
      </c>
      <c r="AA19" s="79">
        <v>0</v>
      </c>
      <c r="AB19" s="79">
        <v>0</v>
      </c>
      <c r="AC19" s="79">
        <v>0</v>
      </c>
      <c r="AD19" s="79">
        <v>0</v>
      </c>
      <c r="AE19" s="77">
        <v>0</v>
      </c>
      <c r="AF19" s="79">
        <v>0</v>
      </c>
      <c r="AG19" s="79">
        <v>0</v>
      </c>
      <c r="AH19" s="79">
        <v>0</v>
      </c>
      <c r="AI19" s="79">
        <v>0</v>
      </c>
      <c r="AJ19" s="79">
        <v>0</v>
      </c>
      <c r="AK19" s="77">
        <f>AE19+AK18-AK15</f>
        <v>0</v>
      </c>
      <c r="AL19" s="80">
        <f>T19+AL18-AL15</f>
        <v>0</v>
      </c>
      <c r="AN19" s="52">
        <f t="shared" si="0"/>
        <v>0</v>
      </c>
      <c r="AO19" s="52">
        <f t="shared" si="1"/>
        <v>0</v>
      </c>
    </row>
    <row r="20" spans="1:41" s="13" customFormat="1" ht="16" thickBot="1" x14ac:dyDescent="0.35">
      <c r="A20" s="53"/>
      <c r="B20" s="48" t="s">
        <v>9</v>
      </c>
      <c r="C20" s="87"/>
      <c r="D20" s="87"/>
      <c r="E20" s="76" t="e">
        <v>#DIV/0!</v>
      </c>
      <c r="F20" s="76" t="e">
        <v>#DIV/0!</v>
      </c>
      <c r="G20" s="76" t="e">
        <v>#DIV/0!</v>
      </c>
      <c r="H20" s="76" t="e">
        <v>#DIV/0!</v>
      </c>
      <c r="I20" s="83"/>
      <c r="J20" s="76" t="e">
        <v>#DIV/0!</v>
      </c>
      <c r="K20" s="76" t="e">
        <v>#DIV/0!</v>
      </c>
      <c r="L20" s="76" t="e">
        <v>#DIV/0!</v>
      </c>
      <c r="M20" s="76" t="e">
        <v>#DIV/0!</v>
      </c>
      <c r="N20" s="83"/>
      <c r="O20" s="76" t="e">
        <v>#DIV/0!</v>
      </c>
      <c r="P20" s="76" t="e">
        <v>#DIV/0!</v>
      </c>
      <c r="Q20" s="76" t="e">
        <v>#DIV/0!</v>
      </c>
      <c r="R20" s="76" t="e">
        <v>#DIV/0!</v>
      </c>
      <c r="S20" s="76" t="e">
        <v>#REF!</v>
      </c>
      <c r="T20" s="83"/>
      <c r="U20" s="84"/>
      <c r="V20" s="76" t="e">
        <v>#DIV/0!</v>
      </c>
      <c r="W20" s="76" t="e">
        <v>#DIV/0!</v>
      </c>
      <c r="X20" s="76" t="e">
        <v>#DIV/0!</v>
      </c>
      <c r="Y20" s="76" t="e">
        <v>#DIV/0!</v>
      </c>
      <c r="Z20" s="83"/>
      <c r="AA20" s="76" t="e">
        <v>#DIV/0!</v>
      </c>
      <c r="AB20" s="76" t="e">
        <v>#DIV/0!</v>
      </c>
      <c r="AC20" s="76" t="e">
        <v>#DIV/0!</v>
      </c>
      <c r="AD20" s="76" t="e">
        <v>#DIV/0!</v>
      </c>
      <c r="AE20" s="83"/>
      <c r="AF20" s="76" t="e">
        <v>#DIV/0!</v>
      </c>
      <c r="AG20" s="76" t="e">
        <v>#DIV/0!</v>
      </c>
      <c r="AH20" s="76" t="e">
        <v>#DIV/0!</v>
      </c>
      <c r="AI20" s="76" t="e">
        <v>#DIV/0!</v>
      </c>
      <c r="AJ20" s="76" t="e">
        <v>#REF!</v>
      </c>
      <c r="AK20" s="83"/>
      <c r="AL20" s="84"/>
      <c r="AN20" s="52">
        <f t="shared" si="0"/>
        <v>0</v>
      </c>
      <c r="AO20" s="52">
        <f t="shared" si="1"/>
        <v>0</v>
      </c>
    </row>
    <row r="21" spans="1:41" s="3" customFormat="1" x14ac:dyDescent="0.3">
      <c r="A21" s="166" t="s">
        <v>83</v>
      </c>
      <c r="B21" s="5" t="s">
        <v>5</v>
      </c>
      <c r="C21" s="77"/>
      <c r="D21" s="77"/>
      <c r="E21" s="88">
        <v>0</v>
      </c>
      <c r="F21" s="88">
        <v>1828044</v>
      </c>
      <c r="G21" s="88">
        <v>573652</v>
      </c>
      <c r="H21" s="88">
        <v>0</v>
      </c>
      <c r="I21" s="87">
        <v>2401696</v>
      </c>
      <c r="J21" s="88">
        <v>100006</v>
      </c>
      <c r="K21" s="88">
        <v>753807</v>
      </c>
      <c r="L21" s="88">
        <v>1717036</v>
      </c>
      <c r="M21" s="88">
        <v>0</v>
      </c>
      <c r="N21" s="87">
        <v>2570849</v>
      </c>
      <c r="O21" s="88">
        <v>1439365</v>
      </c>
      <c r="P21" s="88">
        <v>0</v>
      </c>
      <c r="Q21" s="88">
        <v>738930</v>
      </c>
      <c r="R21" s="88">
        <v>408380</v>
      </c>
      <c r="S21" s="88">
        <v>0</v>
      </c>
      <c r="T21" s="87">
        <f>SUM(O21:S21)</f>
        <v>2586675</v>
      </c>
      <c r="U21" s="89">
        <f>T21+N21+I21+D25</f>
        <v>9583477</v>
      </c>
      <c r="V21" s="88">
        <v>801933</v>
      </c>
      <c r="W21" s="88">
        <v>23144</v>
      </c>
      <c r="X21" s="88">
        <v>55820</v>
      </c>
      <c r="Y21" s="88">
        <v>0</v>
      </c>
      <c r="Z21" s="87">
        <v>880897</v>
      </c>
      <c r="AA21" s="88">
        <v>542960</v>
      </c>
      <c r="AB21" s="88">
        <v>74090</v>
      </c>
      <c r="AC21" s="88">
        <v>154659</v>
      </c>
      <c r="AD21" s="88">
        <v>0</v>
      </c>
      <c r="AE21" s="87">
        <v>771709</v>
      </c>
      <c r="AF21" s="88">
        <v>40090</v>
      </c>
      <c r="AG21" s="88">
        <v>219</v>
      </c>
      <c r="AH21" s="88">
        <v>221</v>
      </c>
      <c r="AI21" s="88">
        <v>196</v>
      </c>
      <c r="AJ21" s="88">
        <v>0</v>
      </c>
      <c r="AK21" s="87">
        <f>SUM(AF21:AJ21)</f>
        <v>40726</v>
      </c>
      <c r="AL21" s="89">
        <f>AK21+AE21+Z21</f>
        <v>1693332</v>
      </c>
      <c r="AM21" s="3">
        <v>16</v>
      </c>
      <c r="AN21" s="52">
        <f t="shared" si="0"/>
        <v>153335632</v>
      </c>
      <c r="AO21" s="52">
        <f t="shared" si="1"/>
        <v>27093312</v>
      </c>
    </row>
    <row r="22" spans="1:41" s="3" customFormat="1" x14ac:dyDescent="0.3">
      <c r="A22" s="167"/>
      <c r="B22" s="17" t="s">
        <v>6</v>
      </c>
      <c r="C22" s="87"/>
      <c r="D22" s="77"/>
      <c r="E22" s="88">
        <v>0</v>
      </c>
      <c r="F22" s="88">
        <v>1828044</v>
      </c>
      <c r="G22" s="88">
        <v>573652</v>
      </c>
      <c r="H22" s="88">
        <v>0</v>
      </c>
      <c r="I22" s="87">
        <v>2401696</v>
      </c>
      <c r="J22" s="88">
        <v>100006</v>
      </c>
      <c r="K22" s="88">
        <v>248310</v>
      </c>
      <c r="L22" s="88">
        <v>253600</v>
      </c>
      <c r="M22" s="88">
        <v>0</v>
      </c>
      <c r="N22" s="87">
        <v>601916</v>
      </c>
      <c r="O22" s="88">
        <v>2700000</v>
      </c>
      <c r="P22" s="88">
        <v>0</v>
      </c>
      <c r="Q22" s="88">
        <v>500000</v>
      </c>
      <c r="R22" s="88">
        <v>1650000</v>
      </c>
      <c r="S22" s="88">
        <v>0</v>
      </c>
      <c r="T22" s="87">
        <f>SUM(O22:S22)</f>
        <v>4850000</v>
      </c>
      <c r="U22" s="89"/>
      <c r="V22" s="88">
        <v>0</v>
      </c>
      <c r="W22" s="88">
        <v>0</v>
      </c>
      <c r="X22" s="88">
        <v>700000</v>
      </c>
      <c r="Y22" s="88">
        <v>0</v>
      </c>
      <c r="Z22" s="87">
        <v>700000</v>
      </c>
      <c r="AA22" s="88">
        <v>0</v>
      </c>
      <c r="AB22" s="88">
        <v>0</v>
      </c>
      <c r="AC22" s="88">
        <v>300000</v>
      </c>
      <c r="AD22" s="88">
        <v>0</v>
      </c>
      <c r="AE22" s="87">
        <v>300000</v>
      </c>
      <c r="AF22" s="88">
        <v>0</v>
      </c>
      <c r="AG22" s="88">
        <v>0</v>
      </c>
      <c r="AH22" s="88">
        <v>0</v>
      </c>
      <c r="AI22" s="88">
        <v>0</v>
      </c>
      <c r="AJ22" s="88">
        <v>0</v>
      </c>
      <c r="AK22" s="87">
        <f>SUM(AF22:AJ22)</f>
        <v>0</v>
      </c>
      <c r="AL22" s="89"/>
      <c r="AN22" s="52">
        <f t="shared" si="0"/>
        <v>0</v>
      </c>
      <c r="AO22" s="52">
        <f t="shared" si="1"/>
        <v>0</v>
      </c>
    </row>
    <row r="23" spans="1:41" s="3" customFormat="1" x14ac:dyDescent="0.3">
      <c r="A23" s="167"/>
      <c r="B23" s="17" t="s">
        <v>10</v>
      </c>
      <c r="C23" s="87">
        <v>257600</v>
      </c>
      <c r="D23" s="77"/>
      <c r="E23" s="88"/>
      <c r="F23" s="88"/>
      <c r="G23" s="88"/>
      <c r="H23" s="88"/>
      <c r="I23" s="87">
        <v>0</v>
      </c>
      <c r="J23" s="88"/>
      <c r="K23" s="88"/>
      <c r="L23" s="88">
        <v>257600</v>
      </c>
      <c r="M23" s="88"/>
      <c r="N23" s="87">
        <v>257600</v>
      </c>
      <c r="O23" s="88"/>
      <c r="P23" s="88"/>
      <c r="Q23" s="88"/>
      <c r="R23" s="88"/>
      <c r="S23" s="88"/>
      <c r="T23" s="87">
        <f>SUM(O23:R23)</f>
        <v>0</v>
      </c>
      <c r="U23" s="89">
        <f>I23+N23+T23</f>
        <v>257600</v>
      </c>
      <c r="V23" s="88"/>
      <c r="W23" s="88"/>
      <c r="X23" s="88"/>
      <c r="Y23" s="88"/>
      <c r="Z23" s="87">
        <v>0</v>
      </c>
      <c r="AA23" s="88"/>
      <c r="AB23" s="88"/>
      <c r="AC23" s="88"/>
      <c r="AD23" s="88"/>
      <c r="AE23" s="87">
        <v>0</v>
      </c>
      <c r="AF23" s="88"/>
      <c r="AG23" s="88"/>
      <c r="AH23" s="88"/>
      <c r="AI23" s="88"/>
      <c r="AJ23" s="88"/>
      <c r="AK23" s="87">
        <f>SUM(AF23:AI23)</f>
        <v>0</v>
      </c>
      <c r="AL23" s="89">
        <f>Z23+AE23+AK23</f>
        <v>0</v>
      </c>
      <c r="AN23" s="52">
        <f t="shared" si="0"/>
        <v>0</v>
      </c>
      <c r="AO23" s="52">
        <f t="shared" si="1"/>
        <v>0</v>
      </c>
    </row>
    <row r="24" spans="1:41" s="3" customFormat="1" x14ac:dyDescent="0.3">
      <c r="A24" s="167"/>
      <c r="B24" s="17" t="s">
        <v>7</v>
      </c>
      <c r="C24" s="87">
        <v>1507892</v>
      </c>
      <c r="D24" s="77"/>
      <c r="E24" s="93">
        <v>0</v>
      </c>
      <c r="F24" s="88">
        <v>1828044</v>
      </c>
      <c r="G24" s="88">
        <v>573652</v>
      </c>
      <c r="H24" s="88">
        <v>0</v>
      </c>
      <c r="I24" s="87">
        <v>2401696</v>
      </c>
      <c r="J24" s="93">
        <v>100006</v>
      </c>
      <c r="K24" s="88">
        <v>248310</v>
      </c>
      <c r="L24" s="88">
        <v>511200</v>
      </c>
      <c r="M24" s="88">
        <v>0</v>
      </c>
      <c r="N24" s="87">
        <v>859516</v>
      </c>
      <c r="O24" s="93">
        <v>2700000</v>
      </c>
      <c r="P24" s="88">
        <v>0</v>
      </c>
      <c r="Q24" s="88">
        <v>500000</v>
      </c>
      <c r="R24" s="88">
        <v>1650000</v>
      </c>
      <c r="S24" s="88">
        <v>0</v>
      </c>
      <c r="T24" s="87">
        <f>SUM(O24:S24)</f>
        <v>4850000</v>
      </c>
      <c r="U24" s="89">
        <f>T24+N24+I24+D25</f>
        <v>10135469</v>
      </c>
      <c r="V24" s="93">
        <v>0</v>
      </c>
      <c r="W24" s="88">
        <v>0</v>
      </c>
      <c r="X24" s="88">
        <v>700000</v>
      </c>
      <c r="Y24" s="88">
        <v>0</v>
      </c>
      <c r="Z24" s="87">
        <v>1251992</v>
      </c>
      <c r="AA24" s="93">
        <v>0</v>
      </c>
      <c r="AB24" s="88">
        <v>0</v>
      </c>
      <c r="AC24" s="88">
        <v>300000</v>
      </c>
      <c r="AD24" s="88">
        <v>0</v>
      </c>
      <c r="AE24" s="87">
        <v>300000</v>
      </c>
      <c r="AF24" s="93">
        <v>0</v>
      </c>
      <c r="AG24" s="88">
        <v>0</v>
      </c>
      <c r="AH24" s="88">
        <v>0</v>
      </c>
      <c r="AI24" s="88">
        <v>0</v>
      </c>
      <c r="AJ24" s="88">
        <v>0</v>
      </c>
      <c r="AK24" s="87">
        <f>SUM(AF24:AJ24)</f>
        <v>0</v>
      </c>
      <c r="AL24" s="89">
        <f>AK24+AE24+Z24</f>
        <v>1551992</v>
      </c>
      <c r="AN24" s="52">
        <f t="shared" si="0"/>
        <v>0</v>
      </c>
      <c r="AO24" s="52">
        <f t="shared" si="1"/>
        <v>0</v>
      </c>
    </row>
    <row r="25" spans="1:41" s="3" customFormat="1" ht="16" thickBot="1" x14ac:dyDescent="0.35">
      <c r="A25" s="168"/>
      <c r="B25" s="6" t="s">
        <v>8</v>
      </c>
      <c r="C25" s="87">
        <v>1507892</v>
      </c>
      <c r="D25" s="131">
        <v>2024257</v>
      </c>
      <c r="E25" s="79">
        <v>0</v>
      </c>
      <c r="F25" s="79">
        <v>0</v>
      </c>
      <c r="G25" s="79">
        <v>0</v>
      </c>
      <c r="H25" s="79">
        <v>0</v>
      </c>
      <c r="I25" s="77">
        <v>0</v>
      </c>
      <c r="J25" s="79">
        <v>0</v>
      </c>
      <c r="K25" s="79">
        <v>-505497</v>
      </c>
      <c r="L25" s="79">
        <v>-1711333</v>
      </c>
      <c r="M25" s="79">
        <v>-1711333</v>
      </c>
      <c r="N25" s="77">
        <v>-1711333</v>
      </c>
      <c r="O25" s="79">
        <v>-450698</v>
      </c>
      <c r="P25" s="79">
        <v>-450698</v>
      </c>
      <c r="Q25" s="79">
        <v>-689628</v>
      </c>
      <c r="R25" s="79">
        <v>551992</v>
      </c>
      <c r="S25" s="79">
        <v>551992</v>
      </c>
      <c r="T25" s="77">
        <f>N25+T24-T21</f>
        <v>551992</v>
      </c>
      <c r="U25" s="80">
        <f>U24-U21</f>
        <v>551992</v>
      </c>
      <c r="V25" s="79">
        <v>-249941</v>
      </c>
      <c r="W25" s="79">
        <v>-273085</v>
      </c>
      <c r="X25" s="79">
        <v>371095</v>
      </c>
      <c r="Y25" s="79">
        <v>371095</v>
      </c>
      <c r="Z25" s="77">
        <v>371095</v>
      </c>
      <c r="AA25" s="79">
        <v>-171865</v>
      </c>
      <c r="AB25" s="79">
        <v>-245955</v>
      </c>
      <c r="AC25" s="79">
        <v>-100614</v>
      </c>
      <c r="AD25" s="79">
        <v>-100614</v>
      </c>
      <c r="AE25" s="77">
        <v>-100614</v>
      </c>
      <c r="AF25" s="79">
        <v>-140704</v>
      </c>
      <c r="AG25" s="79">
        <v>-140923</v>
      </c>
      <c r="AH25" s="79">
        <v>-141144</v>
      </c>
      <c r="AI25" s="79">
        <v>-141340</v>
      </c>
      <c r="AJ25" s="79">
        <v>-141340</v>
      </c>
      <c r="AK25" s="77">
        <f>AE25+AK24-AK21</f>
        <v>-141340</v>
      </c>
      <c r="AL25" s="80">
        <f>T25+AL24-AL21</f>
        <v>410652</v>
      </c>
      <c r="AN25" s="52">
        <f t="shared" si="0"/>
        <v>0</v>
      </c>
      <c r="AO25" s="52">
        <f t="shared" si="1"/>
        <v>0</v>
      </c>
    </row>
    <row r="26" spans="1:41" s="3" customFormat="1" ht="16" thickBot="1" x14ac:dyDescent="0.35">
      <c r="A26" s="54"/>
      <c r="B26" s="17" t="s">
        <v>9</v>
      </c>
      <c r="C26" s="77"/>
      <c r="D26" s="77"/>
      <c r="E26" s="76">
        <v>0</v>
      </c>
      <c r="F26" s="76">
        <v>0</v>
      </c>
      <c r="G26" s="76">
        <v>0</v>
      </c>
      <c r="H26" s="76">
        <v>0</v>
      </c>
      <c r="I26" s="83"/>
      <c r="J26" s="76">
        <v>0</v>
      </c>
      <c r="K26" s="76">
        <v>-3202.9960705246262</v>
      </c>
      <c r="L26" s="76">
        <v>-15712.591728852154</v>
      </c>
      <c r="M26" s="76">
        <v>-13231.913556979522</v>
      </c>
      <c r="N26" s="83"/>
      <c r="O26" s="76">
        <v>-7856.6037078034706</v>
      </c>
      <c r="P26" s="76">
        <v>-840.00921833598977</v>
      </c>
      <c r="Q26" s="76">
        <v>-33773.838091973164</v>
      </c>
      <c r="R26" s="76" t="e">
        <v>#DIV/0!</v>
      </c>
      <c r="S26" s="76" t="e">
        <v>#REF!</v>
      </c>
      <c r="T26" s="83"/>
      <c r="U26" s="84"/>
      <c r="V26" s="76">
        <v>-5207.8582211382682</v>
      </c>
      <c r="W26" s="76">
        <v>-5403.3064670110116</v>
      </c>
      <c r="X26" s="76">
        <v>8425.3891204079482</v>
      </c>
      <c r="Y26" s="76">
        <v>8425.3891204079482</v>
      </c>
      <c r="Z26" s="83"/>
      <c r="AA26" s="76">
        <v>-3435.7264372917202</v>
      </c>
      <c r="AB26" s="76">
        <v>-5308.8377022341128</v>
      </c>
      <c r="AC26" s="76">
        <v>-2607.5632135947621</v>
      </c>
      <c r="AD26" s="76">
        <v>-2607.5632135947621</v>
      </c>
      <c r="AE26" s="83"/>
      <c r="AF26" s="76">
        <v>-4424654.0880503142</v>
      </c>
      <c r="AG26" s="76">
        <v>-1664.0364068111628</v>
      </c>
      <c r="AH26" s="76">
        <v>-14402448.979591835</v>
      </c>
      <c r="AI26" s="76" t="e">
        <v>#DIV/0!</v>
      </c>
      <c r="AJ26" s="76" t="e">
        <v>#REF!</v>
      </c>
      <c r="AK26" s="83"/>
      <c r="AL26" s="84"/>
      <c r="AN26" s="52">
        <f t="shared" si="0"/>
        <v>0</v>
      </c>
      <c r="AO26" s="52">
        <f t="shared" si="1"/>
        <v>0</v>
      </c>
    </row>
    <row r="27" spans="1:41" s="13" customFormat="1" x14ac:dyDescent="0.3">
      <c r="A27" s="166" t="s">
        <v>16</v>
      </c>
      <c r="B27" s="11" t="s">
        <v>5</v>
      </c>
      <c r="C27" s="87"/>
      <c r="D27" s="87"/>
      <c r="E27" s="88">
        <v>0</v>
      </c>
      <c r="F27" s="88">
        <v>0</v>
      </c>
      <c r="G27" s="88">
        <v>0</v>
      </c>
      <c r="H27" s="88">
        <v>0</v>
      </c>
      <c r="I27" s="87">
        <v>0</v>
      </c>
      <c r="J27" s="88">
        <v>0</v>
      </c>
      <c r="K27" s="88">
        <v>0</v>
      </c>
      <c r="L27" s="88">
        <v>3</v>
      </c>
      <c r="M27" s="88">
        <v>0</v>
      </c>
      <c r="N27" s="87">
        <v>3</v>
      </c>
      <c r="O27" s="88">
        <v>0</v>
      </c>
      <c r="P27" s="88">
        <v>0</v>
      </c>
      <c r="Q27" s="88">
        <v>0</v>
      </c>
      <c r="R27" s="88">
        <v>0</v>
      </c>
      <c r="S27" s="88">
        <v>0</v>
      </c>
      <c r="T27" s="87">
        <f>SUM(O27:S27)</f>
        <v>0</v>
      </c>
      <c r="U27" s="89">
        <f>T27+N27+I27+D31</f>
        <v>14389</v>
      </c>
      <c r="V27" s="88">
        <v>0</v>
      </c>
      <c r="W27" s="88">
        <v>0</v>
      </c>
      <c r="X27" s="88">
        <v>0</v>
      </c>
      <c r="Y27" s="88">
        <v>0</v>
      </c>
      <c r="Z27" s="87">
        <v>0</v>
      </c>
      <c r="AA27" s="88">
        <v>0</v>
      </c>
      <c r="AB27" s="88">
        <v>0</v>
      </c>
      <c r="AC27" s="88">
        <v>0</v>
      </c>
      <c r="AD27" s="88">
        <v>0</v>
      </c>
      <c r="AE27" s="87">
        <v>0</v>
      </c>
      <c r="AF27" s="88">
        <v>0</v>
      </c>
      <c r="AG27" s="88">
        <v>0</v>
      </c>
      <c r="AH27" s="88">
        <v>0</v>
      </c>
      <c r="AI27" s="88">
        <v>0</v>
      </c>
      <c r="AJ27" s="88">
        <v>0</v>
      </c>
      <c r="AK27" s="87">
        <f>SUM(AF27:AJ27)</f>
        <v>0</v>
      </c>
      <c r="AL27" s="89">
        <f>AK27+AE27+Z27</f>
        <v>0</v>
      </c>
      <c r="AM27" s="3">
        <v>16</v>
      </c>
      <c r="AN27" s="52">
        <f t="shared" si="0"/>
        <v>230224</v>
      </c>
      <c r="AO27" s="52">
        <f t="shared" si="1"/>
        <v>0</v>
      </c>
    </row>
    <row r="28" spans="1:41" s="13" customFormat="1" x14ac:dyDescent="0.3">
      <c r="A28" s="167"/>
      <c r="B28" s="48" t="s">
        <v>6</v>
      </c>
      <c r="C28" s="87"/>
      <c r="D28" s="87"/>
      <c r="E28" s="88">
        <v>0</v>
      </c>
      <c r="F28" s="88">
        <v>0</v>
      </c>
      <c r="G28" s="88">
        <v>0</v>
      </c>
      <c r="H28" s="88">
        <v>0</v>
      </c>
      <c r="I28" s="87">
        <v>0</v>
      </c>
      <c r="J28" s="88">
        <v>0</v>
      </c>
      <c r="K28" s="88">
        <v>0</v>
      </c>
      <c r="L28" s="88">
        <v>0</v>
      </c>
      <c r="M28" s="88">
        <v>0</v>
      </c>
      <c r="N28" s="87">
        <v>0</v>
      </c>
      <c r="O28" s="88">
        <v>0</v>
      </c>
      <c r="P28" s="88">
        <v>0</v>
      </c>
      <c r="Q28" s="88">
        <v>0</v>
      </c>
      <c r="R28" s="88">
        <v>0</v>
      </c>
      <c r="S28" s="88">
        <v>0</v>
      </c>
      <c r="T28" s="87">
        <f>SUM(O28:S28)</f>
        <v>0</v>
      </c>
      <c r="U28" s="89"/>
      <c r="V28" s="88">
        <v>0</v>
      </c>
      <c r="W28" s="88">
        <v>0</v>
      </c>
      <c r="X28" s="88">
        <v>0</v>
      </c>
      <c r="Y28" s="88">
        <v>0</v>
      </c>
      <c r="Z28" s="87">
        <v>0</v>
      </c>
      <c r="AA28" s="88">
        <v>0</v>
      </c>
      <c r="AB28" s="88">
        <v>0</v>
      </c>
      <c r="AC28" s="88">
        <v>0</v>
      </c>
      <c r="AD28" s="88">
        <v>0</v>
      </c>
      <c r="AE28" s="87">
        <v>0</v>
      </c>
      <c r="AF28" s="88">
        <v>0</v>
      </c>
      <c r="AG28" s="88">
        <v>0</v>
      </c>
      <c r="AH28" s="88">
        <v>0</v>
      </c>
      <c r="AI28" s="88">
        <v>0</v>
      </c>
      <c r="AJ28" s="88">
        <v>0</v>
      </c>
      <c r="AK28" s="87">
        <f>SUM(AF28:AJ28)</f>
        <v>0</v>
      </c>
      <c r="AL28" s="89"/>
      <c r="AN28" s="52">
        <f t="shared" si="0"/>
        <v>0</v>
      </c>
      <c r="AO28" s="52">
        <f t="shared" si="1"/>
        <v>0</v>
      </c>
    </row>
    <row r="29" spans="1:41" s="13" customFormat="1" x14ac:dyDescent="0.3">
      <c r="A29" s="167"/>
      <c r="B29" s="48" t="s">
        <v>10</v>
      </c>
      <c r="C29" s="87">
        <v>0</v>
      </c>
      <c r="D29" s="87"/>
      <c r="E29" s="88"/>
      <c r="F29" s="88"/>
      <c r="G29" s="88"/>
      <c r="H29" s="88"/>
      <c r="I29" s="87">
        <v>0</v>
      </c>
      <c r="J29" s="88"/>
      <c r="K29" s="88"/>
      <c r="L29" s="88">
        <v>0</v>
      </c>
      <c r="M29" s="88"/>
      <c r="N29" s="87">
        <v>0</v>
      </c>
      <c r="O29" s="88"/>
      <c r="P29" s="88"/>
      <c r="Q29" s="88"/>
      <c r="R29" s="88"/>
      <c r="S29" s="88"/>
      <c r="T29" s="87">
        <f>SUM(O29:R29)</f>
        <v>0</v>
      </c>
      <c r="U29" s="89">
        <f>I29+N29+T29</f>
        <v>0</v>
      </c>
      <c r="V29" s="88"/>
      <c r="W29" s="88"/>
      <c r="X29" s="88"/>
      <c r="Y29" s="88"/>
      <c r="Z29" s="87">
        <v>0</v>
      </c>
      <c r="AA29" s="88"/>
      <c r="AB29" s="88"/>
      <c r="AC29" s="88"/>
      <c r="AD29" s="88"/>
      <c r="AE29" s="87">
        <v>0</v>
      </c>
      <c r="AF29" s="88"/>
      <c r="AG29" s="88"/>
      <c r="AH29" s="88"/>
      <c r="AI29" s="88"/>
      <c r="AJ29" s="88"/>
      <c r="AK29" s="87">
        <f>SUM(AF29:AI29)</f>
        <v>0</v>
      </c>
      <c r="AL29" s="89">
        <f>Z29+AE29+AK29</f>
        <v>0</v>
      </c>
      <c r="AN29" s="52">
        <f t="shared" si="0"/>
        <v>0</v>
      </c>
      <c r="AO29" s="52">
        <f t="shared" si="1"/>
        <v>0</v>
      </c>
    </row>
    <row r="30" spans="1:41" s="13" customFormat="1" x14ac:dyDescent="0.3">
      <c r="A30" s="167"/>
      <c r="B30" s="48" t="s">
        <v>7</v>
      </c>
      <c r="C30" s="87">
        <v>12173</v>
      </c>
      <c r="D30" s="87"/>
      <c r="E30" s="93">
        <v>0</v>
      </c>
      <c r="F30" s="88">
        <v>0</v>
      </c>
      <c r="G30" s="88">
        <v>0</v>
      </c>
      <c r="H30" s="88">
        <v>0</v>
      </c>
      <c r="I30" s="87">
        <v>0</v>
      </c>
      <c r="J30" s="93">
        <v>0</v>
      </c>
      <c r="K30" s="88">
        <v>0</v>
      </c>
      <c r="L30" s="88">
        <v>0</v>
      </c>
      <c r="M30" s="88">
        <v>0</v>
      </c>
      <c r="N30" s="87">
        <v>0</v>
      </c>
      <c r="O30" s="93">
        <v>0</v>
      </c>
      <c r="P30" s="88">
        <v>0</v>
      </c>
      <c r="Q30" s="88">
        <v>0</v>
      </c>
      <c r="R30" s="88">
        <v>0</v>
      </c>
      <c r="S30" s="88">
        <v>0</v>
      </c>
      <c r="T30" s="87">
        <f>SUM(O30:S30)</f>
        <v>0</v>
      </c>
      <c r="U30" s="89">
        <f>T30+N30+I30+D31</f>
        <v>14386</v>
      </c>
      <c r="V30" s="93">
        <v>0</v>
      </c>
      <c r="W30" s="88">
        <v>0</v>
      </c>
      <c r="X30" s="88">
        <v>0</v>
      </c>
      <c r="Y30" s="88">
        <v>0</v>
      </c>
      <c r="Z30" s="87">
        <v>-3</v>
      </c>
      <c r="AA30" s="93">
        <v>0</v>
      </c>
      <c r="AB30" s="88">
        <v>0</v>
      </c>
      <c r="AC30" s="88">
        <v>0</v>
      </c>
      <c r="AD30" s="88">
        <v>0</v>
      </c>
      <c r="AE30" s="87">
        <v>0</v>
      </c>
      <c r="AF30" s="93">
        <v>0</v>
      </c>
      <c r="AG30" s="88">
        <v>0</v>
      </c>
      <c r="AH30" s="88">
        <v>0</v>
      </c>
      <c r="AI30" s="88">
        <v>0</v>
      </c>
      <c r="AJ30" s="88">
        <v>0</v>
      </c>
      <c r="AK30" s="87">
        <f>SUM(AF30:AJ30)</f>
        <v>0</v>
      </c>
      <c r="AL30" s="89">
        <f>AK30+AE30+Z30</f>
        <v>-3</v>
      </c>
      <c r="AN30" s="52">
        <f t="shared" si="0"/>
        <v>0</v>
      </c>
      <c r="AO30" s="52">
        <f t="shared" si="1"/>
        <v>0</v>
      </c>
    </row>
    <row r="31" spans="1:41" s="13" customFormat="1" ht="16" thickBot="1" x14ac:dyDescent="0.35">
      <c r="A31" s="168"/>
      <c r="B31" s="14" t="s">
        <v>8</v>
      </c>
      <c r="C31" s="87">
        <v>12173</v>
      </c>
      <c r="D31" s="131">
        <v>14386</v>
      </c>
      <c r="E31" s="79">
        <v>0</v>
      </c>
      <c r="F31" s="79">
        <v>0</v>
      </c>
      <c r="G31" s="79">
        <v>0</v>
      </c>
      <c r="H31" s="79">
        <v>0</v>
      </c>
      <c r="I31" s="77">
        <v>0</v>
      </c>
      <c r="J31" s="79">
        <v>0</v>
      </c>
      <c r="K31" s="79">
        <v>0</v>
      </c>
      <c r="L31" s="79">
        <v>-3</v>
      </c>
      <c r="M31" s="79">
        <v>-3</v>
      </c>
      <c r="N31" s="77">
        <v>-3</v>
      </c>
      <c r="O31" s="79">
        <v>-3</v>
      </c>
      <c r="P31" s="79">
        <v>-3</v>
      </c>
      <c r="Q31" s="79">
        <v>-3</v>
      </c>
      <c r="R31" s="79">
        <v>-3</v>
      </c>
      <c r="S31" s="79">
        <v>-3</v>
      </c>
      <c r="T31" s="77">
        <f>N31+T30-T27</f>
        <v>-3</v>
      </c>
      <c r="U31" s="80">
        <f>U30-U27</f>
        <v>-3</v>
      </c>
      <c r="V31" s="79">
        <v>-3</v>
      </c>
      <c r="W31" s="79">
        <v>-3</v>
      </c>
      <c r="X31" s="79">
        <v>-3</v>
      </c>
      <c r="Y31" s="79">
        <v>-3</v>
      </c>
      <c r="Z31" s="77">
        <v>-3</v>
      </c>
      <c r="AA31" s="79">
        <v>-3</v>
      </c>
      <c r="AB31" s="79">
        <v>-3</v>
      </c>
      <c r="AC31" s="79">
        <v>-3</v>
      </c>
      <c r="AD31" s="79">
        <v>-3</v>
      </c>
      <c r="AE31" s="77">
        <v>-3</v>
      </c>
      <c r="AF31" s="79">
        <v>-3</v>
      </c>
      <c r="AG31" s="79">
        <v>-3</v>
      </c>
      <c r="AH31" s="79">
        <v>-3</v>
      </c>
      <c r="AI31" s="79">
        <v>-3</v>
      </c>
      <c r="AJ31" s="79">
        <v>-3</v>
      </c>
      <c r="AK31" s="77">
        <f>AE31+AK30-AK27</f>
        <v>-3</v>
      </c>
      <c r="AL31" s="80">
        <f>T31+AL30-AL27</f>
        <v>-6</v>
      </c>
      <c r="AN31" s="52">
        <f t="shared" si="0"/>
        <v>0</v>
      </c>
      <c r="AO31" s="52">
        <f t="shared" si="1"/>
        <v>0</v>
      </c>
    </row>
    <row r="32" spans="1:41" s="13" customFormat="1" ht="16" thickBot="1" x14ac:dyDescent="0.35">
      <c r="A32" s="53"/>
      <c r="B32" s="48" t="s">
        <v>9</v>
      </c>
      <c r="C32" s="87"/>
      <c r="D32" s="87"/>
      <c r="E32" s="76" t="e">
        <v>#DIV/0!</v>
      </c>
      <c r="F32" s="76" t="e">
        <v>#DIV/0!</v>
      </c>
      <c r="G32" s="76">
        <v>0</v>
      </c>
      <c r="H32" s="76">
        <v>0</v>
      </c>
      <c r="I32" s="83"/>
      <c r="J32" s="76">
        <v>0</v>
      </c>
      <c r="K32" s="76">
        <v>0</v>
      </c>
      <c r="L32" s="76" t="e">
        <v>#DIV/0!</v>
      </c>
      <c r="M32" s="76" t="e">
        <v>#DIV/0!</v>
      </c>
      <c r="N32" s="83"/>
      <c r="O32" s="76" t="e">
        <v>#DIV/0!</v>
      </c>
      <c r="P32" s="76">
        <v>-4.1698519702550554</v>
      </c>
      <c r="Q32" s="76" t="e">
        <v>#DIV/0!</v>
      </c>
      <c r="R32" s="76" t="e">
        <v>#DIV/0!</v>
      </c>
      <c r="S32" s="76" t="e">
        <v>#REF!</v>
      </c>
      <c r="T32" s="83"/>
      <c r="U32" s="84"/>
      <c r="V32" s="76" t="e">
        <v>#DIV/0!</v>
      </c>
      <c r="W32" s="76" t="e">
        <v>#DIV/0!</v>
      </c>
      <c r="X32" s="76" t="e">
        <v>#DIV/0!</v>
      </c>
      <c r="Y32" s="76" t="e">
        <v>#DIV/0!</v>
      </c>
      <c r="Z32" s="83"/>
      <c r="AA32" s="76" t="e">
        <v>#DIV/0!</v>
      </c>
      <c r="AB32" s="76" t="e">
        <v>#DIV/0!</v>
      </c>
      <c r="AC32" s="76" t="e">
        <v>#DIV/0!</v>
      </c>
      <c r="AD32" s="76" t="e">
        <v>#DIV/0!</v>
      </c>
      <c r="AE32" s="83"/>
      <c r="AF32" s="76" t="e">
        <v>#DIV/0!</v>
      </c>
      <c r="AG32" s="76" t="e">
        <v>#DIV/0!</v>
      </c>
      <c r="AH32" s="76" t="e">
        <v>#DIV/0!</v>
      </c>
      <c r="AI32" s="76" t="e">
        <v>#DIV/0!</v>
      </c>
      <c r="AJ32" s="76" t="e">
        <v>#REF!</v>
      </c>
      <c r="AK32" s="83"/>
      <c r="AL32" s="84"/>
      <c r="AN32" s="52">
        <f t="shared" si="0"/>
        <v>0</v>
      </c>
      <c r="AO32" s="52">
        <f t="shared" si="1"/>
        <v>0</v>
      </c>
    </row>
    <row r="33" spans="1:41" s="13" customFormat="1" x14ac:dyDescent="0.3">
      <c r="A33" s="163" t="s">
        <v>17</v>
      </c>
      <c r="B33" s="11" t="s">
        <v>5</v>
      </c>
      <c r="C33" s="87"/>
      <c r="D33" s="87"/>
      <c r="E33" s="88">
        <v>0</v>
      </c>
      <c r="F33" s="88">
        <v>102400</v>
      </c>
      <c r="G33" s="88">
        <v>411702</v>
      </c>
      <c r="H33" s="88">
        <v>0</v>
      </c>
      <c r="I33" s="87">
        <v>514102</v>
      </c>
      <c r="J33" s="88">
        <v>0</v>
      </c>
      <c r="K33" s="88">
        <v>300000</v>
      </c>
      <c r="L33" s="88">
        <v>314364</v>
      </c>
      <c r="M33" s="88">
        <v>0</v>
      </c>
      <c r="N33" s="87">
        <v>614364</v>
      </c>
      <c r="O33" s="88">
        <v>54148</v>
      </c>
      <c r="P33" s="88">
        <v>0</v>
      </c>
      <c r="Q33" s="88">
        <v>134710</v>
      </c>
      <c r="R33" s="88">
        <v>59399</v>
      </c>
      <c r="S33" s="88">
        <v>0</v>
      </c>
      <c r="T33" s="87">
        <f>SUM(O33:S33)</f>
        <v>248257</v>
      </c>
      <c r="U33" s="89">
        <f>T33+N33+I33+D37</f>
        <v>2387661</v>
      </c>
      <c r="V33" s="88">
        <v>27986</v>
      </c>
      <c r="W33" s="88">
        <v>0</v>
      </c>
      <c r="X33" s="88">
        <v>2501</v>
      </c>
      <c r="Y33" s="88">
        <v>0</v>
      </c>
      <c r="Z33" s="87">
        <v>30487</v>
      </c>
      <c r="AA33" s="88">
        <v>41175</v>
      </c>
      <c r="AB33" s="88">
        <v>0</v>
      </c>
      <c r="AC33" s="88">
        <v>2314</v>
      </c>
      <c r="AD33" s="88">
        <v>0</v>
      </c>
      <c r="AE33" s="87">
        <v>43489</v>
      </c>
      <c r="AF33" s="88">
        <v>2953</v>
      </c>
      <c r="AG33" s="88">
        <v>0</v>
      </c>
      <c r="AH33" s="88">
        <v>0</v>
      </c>
      <c r="AI33" s="88">
        <v>0</v>
      </c>
      <c r="AJ33" s="88">
        <v>0</v>
      </c>
      <c r="AK33" s="87">
        <f>SUM(AF33:AJ33)</f>
        <v>2953</v>
      </c>
      <c r="AL33" s="89">
        <f>AK33+AE33+Z33</f>
        <v>76929</v>
      </c>
      <c r="AM33" s="3">
        <v>16</v>
      </c>
      <c r="AN33" s="52">
        <f t="shared" si="0"/>
        <v>38202576</v>
      </c>
      <c r="AO33" s="52">
        <f t="shared" si="1"/>
        <v>1230864</v>
      </c>
    </row>
    <row r="34" spans="1:41" s="13" customFormat="1" x14ac:dyDescent="0.3">
      <c r="A34" s="164"/>
      <c r="B34" s="48" t="s">
        <v>6</v>
      </c>
      <c r="C34" s="87"/>
      <c r="D34" s="87"/>
      <c r="E34" s="88">
        <v>0</v>
      </c>
      <c r="F34" s="88">
        <v>102400</v>
      </c>
      <c r="G34" s="88">
        <v>411702</v>
      </c>
      <c r="H34" s="88">
        <v>0</v>
      </c>
      <c r="I34" s="87">
        <v>514102</v>
      </c>
      <c r="J34" s="88">
        <v>0</v>
      </c>
      <c r="K34" s="88">
        <v>0</v>
      </c>
      <c r="L34" s="88">
        <v>351000</v>
      </c>
      <c r="M34" s="88">
        <v>0</v>
      </c>
      <c r="N34" s="87">
        <v>351000</v>
      </c>
      <c r="O34" s="88">
        <v>350000</v>
      </c>
      <c r="P34" s="88">
        <v>0</v>
      </c>
      <c r="Q34" s="88">
        <v>0</v>
      </c>
      <c r="R34" s="88">
        <v>200000</v>
      </c>
      <c r="S34" s="88">
        <v>0</v>
      </c>
      <c r="T34" s="87">
        <f>SUM(O34:S34)</f>
        <v>550000</v>
      </c>
      <c r="U34" s="89"/>
      <c r="V34" s="88">
        <v>50000</v>
      </c>
      <c r="W34" s="88">
        <v>0</v>
      </c>
      <c r="X34" s="88">
        <v>0</v>
      </c>
      <c r="Y34" s="88">
        <v>0</v>
      </c>
      <c r="Z34" s="87">
        <v>50000</v>
      </c>
      <c r="AA34" s="88">
        <v>0</v>
      </c>
      <c r="AB34" s="88">
        <v>0</v>
      </c>
      <c r="AC34" s="88">
        <v>0</v>
      </c>
      <c r="AD34" s="88">
        <v>0</v>
      </c>
      <c r="AE34" s="87">
        <v>0</v>
      </c>
      <c r="AF34" s="88">
        <v>0</v>
      </c>
      <c r="AG34" s="88">
        <v>0</v>
      </c>
      <c r="AH34" s="88">
        <v>0</v>
      </c>
      <c r="AI34" s="88">
        <v>0</v>
      </c>
      <c r="AJ34" s="88">
        <v>0</v>
      </c>
      <c r="AK34" s="87">
        <f>SUM(AF34:AJ34)</f>
        <v>0</v>
      </c>
      <c r="AL34" s="89"/>
      <c r="AN34" s="52">
        <f t="shared" si="0"/>
        <v>0</v>
      </c>
      <c r="AO34" s="52">
        <f t="shared" si="1"/>
        <v>0</v>
      </c>
    </row>
    <row r="35" spans="1:41" s="13" customFormat="1" x14ac:dyDescent="0.3">
      <c r="A35" s="164"/>
      <c r="B35" s="48" t="s">
        <v>10</v>
      </c>
      <c r="C35" s="87">
        <v>0</v>
      </c>
      <c r="D35" s="87"/>
      <c r="E35" s="88"/>
      <c r="F35" s="88"/>
      <c r="G35" s="88"/>
      <c r="H35" s="88"/>
      <c r="I35" s="87">
        <v>0</v>
      </c>
      <c r="J35" s="88"/>
      <c r="K35" s="88"/>
      <c r="L35" s="88">
        <v>0</v>
      </c>
      <c r="M35" s="88"/>
      <c r="N35" s="87">
        <v>0</v>
      </c>
      <c r="O35" s="88"/>
      <c r="P35" s="88"/>
      <c r="Q35" s="88"/>
      <c r="R35" s="88"/>
      <c r="S35" s="88"/>
      <c r="T35" s="87">
        <f>SUM(O35:R35)</f>
        <v>0</v>
      </c>
      <c r="U35" s="89">
        <f>I35+N35+T35</f>
        <v>0</v>
      </c>
      <c r="V35" s="88"/>
      <c r="W35" s="88"/>
      <c r="X35" s="88"/>
      <c r="Y35" s="88"/>
      <c r="Z35" s="87">
        <v>0</v>
      </c>
      <c r="AA35" s="88"/>
      <c r="AB35" s="88"/>
      <c r="AC35" s="88"/>
      <c r="AD35" s="88"/>
      <c r="AE35" s="87">
        <v>0</v>
      </c>
      <c r="AF35" s="88"/>
      <c r="AG35" s="88"/>
      <c r="AH35" s="88"/>
      <c r="AI35" s="88"/>
      <c r="AJ35" s="88"/>
      <c r="AK35" s="87">
        <f>SUM(AF35:AI35)</f>
        <v>0</v>
      </c>
      <c r="AL35" s="89">
        <f>Z35+AE35+AK35</f>
        <v>0</v>
      </c>
      <c r="AN35" s="52">
        <f t="shared" si="0"/>
        <v>0</v>
      </c>
      <c r="AO35" s="52">
        <f t="shared" si="1"/>
        <v>0</v>
      </c>
    </row>
    <row r="36" spans="1:41" s="13" customFormat="1" x14ac:dyDescent="0.3">
      <c r="A36" s="164"/>
      <c r="B36" s="48" t="s">
        <v>7</v>
      </c>
      <c r="C36" s="87">
        <v>701353</v>
      </c>
      <c r="D36" s="87"/>
      <c r="E36" s="93">
        <v>0</v>
      </c>
      <c r="F36" s="88">
        <v>102400</v>
      </c>
      <c r="G36" s="88">
        <v>411702</v>
      </c>
      <c r="H36" s="88">
        <v>0</v>
      </c>
      <c r="I36" s="87">
        <v>514102</v>
      </c>
      <c r="J36" s="93">
        <v>0</v>
      </c>
      <c r="K36" s="88">
        <v>0</v>
      </c>
      <c r="L36" s="88">
        <v>351000</v>
      </c>
      <c r="M36" s="88">
        <v>0</v>
      </c>
      <c r="N36" s="87">
        <v>351000</v>
      </c>
      <c r="O36" s="93">
        <v>350000</v>
      </c>
      <c r="P36" s="88">
        <v>0</v>
      </c>
      <c r="Q36" s="88">
        <v>0</v>
      </c>
      <c r="R36" s="88">
        <v>200000</v>
      </c>
      <c r="S36" s="88">
        <v>0</v>
      </c>
      <c r="T36" s="87">
        <f>SUM(O36:S36)</f>
        <v>550000</v>
      </c>
      <c r="U36" s="89">
        <f>T36+N36+I36+D37</f>
        <v>2426040</v>
      </c>
      <c r="V36" s="93">
        <v>50000</v>
      </c>
      <c r="W36" s="88">
        <v>0</v>
      </c>
      <c r="X36" s="88">
        <v>0</v>
      </c>
      <c r="Y36" s="88">
        <v>0</v>
      </c>
      <c r="Z36" s="87">
        <v>88379</v>
      </c>
      <c r="AA36" s="93">
        <v>0</v>
      </c>
      <c r="AB36" s="88">
        <v>0</v>
      </c>
      <c r="AC36" s="88">
        <v>0</v>
      </c>
      <c r="AD36" s="88">
        <v>0</v>
      </c>
      <c r="AE36" s="87">
        <v>0</v>
      </c>
      <c r="AF36" s="93">
        <v>0</v>
      </c>
      <c r="AG36" s="88">
        <v>0</v>
      </c>
      <c r="AH36" s="88">
        <v>0</v>
      </c>
      <c r="AI36" s="88">
        <v>0</v>
      </c>
      <c r="AJ36" s="88">
        <v>0</v>
      </c>
      <c r="AK36" s="87">
        <f>SUM(AF36:AJ36)</f>
        <v>0</v>
      </c>
      <c r="AL36" s="89">
        <f>AK36+AE36+Z36</f>
        <v>88379</v>
      </c>
      <c r="AN36" s="52">
        <f t="shared" si="0"/>
        <v>0</v>
      </c>
      <c r="AO36" s="52">
        <f t="shared" si="1"/>
        <v>0</v>
      </c>
    </row>
    <row r="37" spans="1:41" s="13" customFormat="1" ht="16" thickBot="1" x14ac:dyDescent="0.35">
      <c r="A37" s="165"/>
      <c r="B37" s="14" t="s">
        <v>8</v>
      </c>
      <c r="C37" s="87">
        <v>701353</v>
      </c>
      <c r="D37" s="131">
        <v>1010938</v>
      </c>
      <c r="E37" s="79">
        <v>0</v>
      </c>
      <c r="F37" s="79">
        <v>0</v>
      </c>
      <c r="G37" s="79">
        <v>0</v>
      </c>
      <c r="H37" s="79">
        <v>0</v>
      </c>
      <c r="I37" s="77">
        <v>0</v>
      </c>
      <c r="J37" s="79">
        <v>0</v>
      </c>
      <c r="K37" s="79">
        <v>-300000</v>
      </c>
      <c r="L37" s="79">
        <v>-263364</v>
      </c>
      <c r="M37" s="79">
        <v>-263364</v>
      </c>
      <c r="N37" s="77">
        <v>-263364</v>
      </c>
      <c r="O37" s="79">
        <v>32488</v>
      </c>
      <c r="P37" s="79">
        <v>32488</v>
      </c>
      <c r="Q37" s="79">
        <v>-102222</v>
      </c>
      <c r="R37" s="79">
        <v>38379</v>
      </c>
      <c r="S37" s="79">
        <v>38379</v>
      </c>
      <c r="T37" s="77">
        <f>N37+T36-T33</f>
        <v>38379</v>
      </c>
      <c r="U37" s="80">
        <f>U36-U33</f>
        <v>38379</v>
      </c>
      <c r="V37" s="79">
        <v>60393</v>
      </c>
      <c r="W37" s="79">
        <v>60393</v>
      </c>
      <c r="X37" s="79">
        <v>57892</v>
      </c>
      <c r="Y37" s="79">
        <v>57892</v>
      </c>
      <c r="Z37" s="77">
        <v>57892</v>
      </c>
      <c r="AA37" s="79">
        <v>16717</v>
      </c>
      <c r="AB37" s="79">
        <v>16717</v>
      </c>
      <c r="AC37" s="79">
        <v>14403</v>
      </c>
      <c r="AD37" s="79">
        <v>14403</v>
      </c>
      <c r="AE37" s="77">
        <v>14403</v>
      </c>
      <c r="AF37" s="79">
        <v>11450</v>
      </c>
      <c r="AG37" s="79">
        <v>11450</v>
      </c>
      <c r="AH37" s="79">
        <v>11450</v>
      </c>
      <c r="AI37" s="79">
        <v>11450</v>
      </c>
      <c r="AJ37" s="79">
        <v>11450</v>
      </c>
      <c r="AK37" s="77">
        <f>AE37+AK36-AK33</f>
        <v>11450</v>
      </c>
      <c r="AL37" s="80">
        <f>T37+AL36-AL33</f>
        <v>49829</v>
      </c>
      <c r="AN37" s="52">
        <f t="shared" si="0"/>
        <v>0</v>
      </c>
      <c r="AO37" s="52">
        <f t="shared" si="1"/>
        <v>0</v>
      </c>
    </row>
    <row r="38" spans="1:41" s="13" customFormat="1" ht="16" thickBot="1" x14ac:dyDescent="0.35">
      <c r="A38" s="53"/>
      <c r="B38" s="48" t="s">
        <v>9</v>
      </c>
      <c r="C38" s="87"/>
      <c r="D38" s="87"/>
      <c r="E38" s="76">
        <v>0</v>
      </c>
      <c r="F38" s="76">
        <v>0</v>
      </c>
      <c r="G38" s="76">
        <v>0</v>
      </c>
      <c r="H38" s="76">
        <v>0</v>
      </c>
      <c r="I38" s="83"/>
      <c r="J38" s="76">
        <v>0</v>
      </c>
      <c r="K38" s="76">
        <v>-16281.695032997568</v>
      </c>
      <c r="L38" s="76">
        <v>-27890.160861599721</v>
      </c>
      <c r="M38" s="76">
        <v>-21217.045239409159</v>
      </c>
      <c r="N38" s="83"/>
      <c r="O38" s="76">
        <v>3347.3975961959518</v>
      </c>
      <c r="P38" s="76">
        <v>251.67230233521965</v>
      </c>
      <c r="Q38" s="76">
        <v>-34418.761258607046</v>
      </c>
      <c r="R38" s="76" t="e">
        <v>#DIV/0!</v>
      </c>
      <c r="S38" s="76" t="e">
        <v>#REF!</v>
      </c>
      <c r="T38" s="83"/>
      <c r="U38" s="84"/>
      <c r="V38" s="76">
        <v>36615.132775554746</v>
      </c>
      <c r="W38" s="76">
        <v>36615.132775554746</v>
      </c>
      <c r="X38" s="76">
        <v>37978.154623282062</v>
      </c>
      <c r="Y38" s="76">
        <v>37978.154623282062</v>
      </c>
      <c r="Z38" s="83"/>
      <c r="AA38" s="76">
        <v>7299.5218653799966</v>
      </c>
      <c r="AB38" s="76">
        <v>7299.5218653799966</v>
      </c>
      <c r="AC38" s="76">
        <v>6623.7439352479942</v>
      </c>
      <c r="AD38" s="76">
        <v>6623.7439352479942</v>
      </c>
      <c r="AE38" s="83"/>
      <c r="AF38" s="76" t="e">
        <v>#DIV/0!</v>
      </c>
      <c r="AG38" s="76">
        <v>2976.770788649274</v>
      </c>
      <c r="AH38" s="76" t="e">
        <v>#DIV/0!</v>
      </c>
      <c r="AI38" s="76" t="e">
        <v>#DIV/0!</v>
      </c>
      <c r="AJ38" s="76" t="e">
        <v>#REF!</v>
      </c>
      <c r="AK38" s="83"/>
      <c r="AL38" s="84"/>
      <c r="AN38" s="52">
        <f t="shared" si="0"/>
        <v>0</v>
      </c>
      <c r="AO38" s="52">
        <f t="shared" si="1"/>
        <v>0</v>
      </c>
    </row>
    <row r="39" spans="1:41" s="13" customFormat="1" x14ac:dyDescent="0.3">
      <c r="A39" s="163" t="s">
        <v>18</v>
      </c>
      <c r="B39" s="11" t="s">
        <v>5</v>
      </c>
      <c r="C39" s="87"/>
      <c r="D39" s="87"/>
      <c r="E39" s="88">
        <v>0</v>
      </c>
      <c r="F39" s="88">
        <v>0</v>
      </c>
      <c r="G39" s="88">
        <v>0</v>
      </c>
      <c r="H39" s="88">
        <v>0</v>
      </c>
      <c r="I39" s="87">
        <v>0</v>
      </c>
      <c r="J39" s="88">
        <v>0</v>
      </c>
      <c r="K39" s="88">
        <v>0</v>
      </c>
      <c r="L39" s="88">
        <v>0</v>
      </c>
      <c r="M39" s="88">
        <v>0</v>
      </c>
      <c r="N39" s="87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7">
        <f>SUM(O39:S39)</f>
        <v>0</v>
      </c>
      <c r="U39" s="89">
        <f>T39+N39+I39+D43</f>
        <v>13788</v>
      </c>
      <c r="V39" s="88">
        <v>0</v>
      </c>
      <c r="W39" s="88">
        <v>0</v>
      </c>
      <c r="X39" s="88">
        <v>0</v>
      </c>
      <c r="Y39" s="88">
        <v>0</v>
      </c>
      <c r="Z39" s="87">
        <v>0</v>
      </c>
      <c r="AA39" s="88">
        <v>0</v>
      </c>
      <c r="AB39" s="88">
        <v>0</v>
      </c>
      <c r="AC39" s="88">
        <v>0</v>
      </c>
      <c r="AD39" s="88">
        <v>0</v>
      </c>
      <c r="AE39" s="87">
        <v>0</v>
      </c>
      <c r="AF39" s="88">
        <v>0</v>
      </c>
      <c r="AG39" s="88">
        <v>0</v>
      </c>
      <c r="AH39" s="88">
        <v>0</v>
      </c>
      <c r="AI39" s="88">
        <v>0</v>
      </c>
      <c r="AJ39" s="88">
        <v>0</v>
      </c>
      <c r="AK39" s="87">
        <f>SUM(AF39:AJ39)</f>
        <v>0</v>
      </c>
      <c r="AL39" s="89">
        <f>AK39+AE39+Z39</f>
        <v>0</v>
      </c>
      <c r="AM39" s="13">
        <v>32</v>
      </c>
      <c r="AN39" s="52">
        <f t="shared" si="0"/>
        <v>441216</v>
      </c>
      <c r="AO39" s="52">
        <f t="shared" si="1"/>
        <v>0</v>
      </c>
    </row>
    <row r="40" spans="1:41" s="13" customFormat="1" x14ac:dyDescent="0.3">
      <c r="A40" s="164"/>
      <c r="B40" s="48" t="s">
        <v>6</v>
      </c>
      <c r="C40" s="87"/>
      <c r="D40" s="87"/>
      <c r="E40" s="88">
        <v>0</v>
      </c>
      <c r="F40" s="88">
        <v>0</v>
      </c>
      <c r="G40" s="88">
        <v>0</v>
      </c>
      <c r="H40" s="88">
        <v>0</v>
      </c>
      <c r="I40" s="87">
        <v>0</v>
      </c>
      <c r="J40" s="88">
        <v>0</v>
      </c>
      <c r="K40" s="88">
        <v>0</v>
      </c>
      <c r="L40" s="88">
        <v>0</v>
      </c>
      <c r="M40" s="88">
        <v>0</v>
      </c>
      <c r="N40" s="87">
        <v>0</v>
      </c>
      <c r="O40" s="88">
        <v>0</v>
      </c>
      <c r="P40" s="88">
        <v>0</v>
      </c>
      <c r="Q40" s="88">
        <v>0</v>
      </c>
      <c r="R40" s="88">
        <v>0</v>
      </c>
      <c r="S40" s="88">
        <v>0</v>
      </c>
      <c r="T40" s="87">
        <f>SUM(O40:S40)</f>
        <v>0</v>
      </c>
      <c r="U40" s="89"/>
      <c r="V40" s="88">
        <v>0</v>
      </c>
      <c r="W40" s="88">
        <v>0</v>
      </c>
      <c r="X40" s="88">
        <v>0</v>
      </c>
      <c r="Y40" s="88">
        <v>0</v>
      </c>
      <c r="Z40" s="87">
        <v>0</v>
      </c>
      <c r="AA40" s="88">
        <v>0</v>
      </c>
      <c r="AB40" s="88">
        <v>0</v>
      </c>
      <c r="AC40" s="88">
        <v>0</v>
      </c>
      <c r="AD40" s="88">
        <v>0</v>
      </c>
      <c r="AE40" s="87">
        <v>0</v>
      </c>
      <c r="AF40" s="88">
        <v>0</v>
      </c>
      <c r="AG40" s="88">
        <v>0</v>
      </c>
      <c r="AH40" s="88">
        <v>0</v>
      </c>
      <c r="AI40" s="88">
        <v>0</v>
      </c>
      <c r="AJ40" s="88">
        <v>0</v>
      </c>
      <c r="AK40" s="87">
        <f>SUM(AF40:AJ40)</f>
        <v>0</v>
      </c>
      <c r="AL40" s="89"/>
      <c r="AN40" s="52">
        <f t="shared" si="0"/>
        <v>0</v>
      </c>
      <c r="AO40" s="52">
        <f t="shared" si="1"/>
        <v>0</v>
      </c>
    </row>
    <row r="41" spans="1:41" s="13" customFormat="1" x14ac:dyDescent="0.3">
      <c r="A41" s="164"/>
      <c r="B41" s="48" t="s">
        <v>10</v>
      </c>
      <c r="C41" s="87">
        <v>0</v>
      </c>
      <c r="D41" s="87"/>
      <c r="E41" s="88"/>
      <c r="F41" s="88"/>
      <c r="G41" s="88"/>
      <c r="H41" s="88"/>
      <c r="I41" s="87">
        <v>0</v>
      </c>
      <c r="J41" s="88"/>
      <c r="K41" s="88"/>
      <c r="L41" s="88">
        <v>0</v>
      </c>
      <c r="M41" s="88"/>
      <c r="N41" s="87">
        <v>0</v>
      </c>
      <c r="O41" s="88"/>
      <c r="P41" s="88"/>
      <c r="Q41" s="88"/>
      <c r="R41" s="88"/>
      <c r="S41" s="88"/>
      <c r="T41" s="87">
        <f>SUM(O41:R41)</f>
        <v>0</v>
      </c>
      <c r="U41" s="89">
        <f>I41+N41+T41</f>
        <v>0</v>
      </c>
      <c r="V41" s="88"/>
      <c r="W41" s="88"/>
      <c r="X41" s="88"/>
      <c r="Y41" s="88"/>
      <c r="Z41" s="87">
        <v>0</v>
      </c>
      <c r="AA41" s="88"/>
      <c r="AB41" s="88"/>
      <c r="AC41" s="88"/>
      <c r="AD41" s="88"/>
      <c r="AE41" s="87">
        <v>0</v>
      </c>
      <c r="AF41" s="88"/>
      <c r="AG41" s="88"/>
      <c r="AH41" s="88"/>
      <c r="AI41" s="88"/>
      <c r="AJ41" s="88"/>
      <c r="AK41" s="87">
        <f>SUM(AF41:AI41)</f>
        <v>0</v>
      </c>
      <c r="AL41" s="89">
        <f>Z41+AE41+AK41</f>
        <v>0</v>
      </c>
      <c r="AN41" s="52">
        <f t="shared" si="0"/>
        <v>0</v>
      </c>
      <c r="AO41" s="52">
        <f t="shared" si="1"/>
        <v>0</v>
      </c>
    </row>
    <row r="42" spans="1:41" s="13" customFormat="1" x14ac:dyDescent="0.3">
      <c r="A42" s="164"/>
      <c r="B42" s="48" t="s">
        <v>7</v>
      </c>
      <c r="C42" s="87">
        <v>4742</v>
      </c>
      <c r="D42" s="87"/>
      <c r="E42" s="93">
        <v>0</v>
      </c>
      <c r="F42" s="88">
        <v>0</v>
      </c>
      <c r="G42" s="88">
        <v>0</v>
      </c>
      <c r="H42" s="88">
        <v>0</v>
      </c>
      <c r="I42" s="87">
        <v>0</v>
      </c>
      <c r="J42" s="93">
        <v>0</v>
      </c>
      <c r="K42" s="88">
        <v>0</v>
      </c>
      <c r="L42" s="88">
        <v>0</v>
      </c>
      <c r="M42" s="88">
        <v>0</v>
      </c>
      <c r="N42" s="87">
        <v>0</v>
      </c>
      <c r="O42" s="93">
        <v>0</v>
      </c>
      <c r="P42" s="88">
        <v>0</v>
      </c>
      <c r="Q42" s="88">
        <v>0</v>
      </c>
      <c r="R42" s="88">
        <v>0</v>
      </c>
      <c r="S42" s="88">
        <v>0</v>
      </c>
      <c r="T42" s="87">
        <f>SUM(O42:S42)</f>
        <v>0</v>
      </c>
      <c r="U42" s="89">
        <f>T42+N42+I42+D43</f>
        <v>13788</v>
      </c>
      <c r="V42" s="93">
        <v>0</v>
      </c>
      <c r="W42" s="88">
        <v>0</v>
      </c>
      <c r="X42" s="88">
        <v>0</v>
      </c>
      <c r="Y42" s="88">
        <v>0</v>
      </c>
      <c r="Z42" s="87">
        <v>0</v>
      </c>
      <c r="AA42" s="93">
        <v>0</v>
      </c>
      <c r="AB42" s="88">
        <v>0</v>
      </c>
      <c r="AC42" s="88">
        <v>0</v>
      </c>
      <c r="AD42" s="88">
        <v>0</v>
      </c>
      <c r="AE42" s="87">
        <v>0</v>
      </c>
      <c r="AF42" s="93">
        <v>0</v>
      </c>
      <c r="AG42" s="88">
        <v>0</v>
      </c>
      <c r="AH42" s="88">
        <v>0</v>
      </c>
      <c r="AI42" s="88">
        <v>0</v>
      </c>
      <c r="AJ42" s="88">
        <v>0</v>
      </c>
      <c r="AK42" s="87">
        <f>SUM(AF42:AJ42)</f>
        <v>0</v>
      </c>
      <c r="AL42" s="89">
        <f>AK42+AE42+Z42</f>
        <v>0</v>
      </c>
      <c r="AN42" s="52">
        <f t="shared" si="0"/>
        <v>0</v>
      </c>
      <c r="AO42" s="52">
        <f t="shared" si="1"/>
        <v>0</v>
      </c>
    </row>
    <row r="43" spans="1:41" s="13" customFormat="1" ht="16" thickBot="1" x14ac:dyDescent="0.35">
      <c r="A43" s="165"/>
      <c r="B43" s="14" t="s">
        <v>8</v>
      </c>
      <c r="C43" s="87">
        <v>4742</v>
      </c>
      <c r="D43" s="131">
        <v>13788</v>
      </c>
      <c r="E43" s="79">
        <v>0</v>
      </c>
      <c r="F43" s="79">
        <v>0</v>
      </c>
      <c r="G43" s="79">
        <v>0</v>
      </c>
      <c r="H43" s="79">
        <v>0</v>
      </c>
      <c r="I43" s="77">
        <v>0</v>
      </c>
      <c r="J43" s="79">
        <v>0</v>
      </c>
      <c r="K43" s="79">
        <v>0</v>
      </c>
      <c r="L43" s="79">
        <v>0</v>
      </c>
      <c r="M43" s="79">
        <v>0</v>
      </c>
      <c r="N43" s="77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7">
        <f>N43+T42-T39</f>
        <v>0</v>
      </c>
      <c r="U43" s="80">
        <f>U42-U39</f>
        <v>0</v>
      </c>
      <c r="V43" s="79">
        <v>0</v>
      </c>
      <c r="W43" s="79">
        <v>0</v>
      </c>
      <c r="X43" s="79">
        <v>0</v>
      </c>
      <c r="Y43" s="79">
        <v>0</v>
      </c>
      <c r="Z43" s="77">
        <v>0</v>
      </c>
      <c r="AA43" s="79">
        <v>0</v>
      </c>
      <c r="AB43" s="79">
        <v>0</v>
      </c>
      <c r="AC43" s="79">
        <v>0</v>
      </c>
      <c r="AD43" s="79">
        <v>0</v>
      </c>
      <c r="AE43" s="77">
        <v>0</v>
      </c>
      <c r="AF43" s="79">
        <v>0</v>
      </c>
      <c r="AG43" s="79">
        <v>0</v>
      </c>
      <c r="AH43" s="79">
        <v>0</v>
      </c>
      <c r="AI43" s="79">
        <v>0</v>
      </c>
      <c r="AJ43" s="79">
        <v>0</v>
      </c>
      <c r="AK43" s="77">
        <f>AE43+AK42-AK39</f>
        <v>0</v>
      </c>
      <c r="AL43" s="80">
        <f>T43+AL42-AL39</f>
        <v>0</v>
      </c>
      <c r="AN43" s="52">
        <f t="shared" si="0"/>
        <v>0</v>
      </c>
      <c r="AO43" s="52">
        <f t="shared" si="1"/>
        <v>0</v>
      </c>
    </row>
    <row r="44" spans="1:41" s="13" customFormat="1" ht="16" thickBot="1" x14ac:dyDescent="0.35">
      <c r="A44" s="53"/>
      <c r="B44" s="48" t="s">
        <v>9</v>
      </c>
      <c r="C44" s="87"/>
      <c r="D44" s="87"/>
      <c r="E44" s="76" t="e">
        <v>#DIV/0!</v>
      </c>
      <c r="F44" s="76" t="e">
        <v>#DIV/0!</v>
      </c>
      <c r="G44" s="76" t="e">
        <v>#DIV/0!</v>
      </c>
      <c r="H44" s="76" t="e">
        <v>#DIV/0!</v>
      </c>
      <c r="I44" s="83"/>
      <c r="J44" s="76" t="e">
        <v>#DIV/0!</v>
      </c>
      <c r="K44" s="76" t="e">
        <v>#DIV/0!</v>
      </c>
      <c r="L44" s="76" t="e">
        <v>#DIV/0!</v>
      </c>
      <c r="M44" s="76" t="e">
        <v>#DIV/0!</v>
      </c>
      <c r="N44" s="83"/>
      <c r="O44" s="76" t="e">
        <v>#DIV/0!</v>
      </c>
      <c r="P44" s="76">
        <v>0</v>
      </c>
      <c r="Q44" s="76" t="e">
        <v>#DIV/0!</v>
      </c>
      <c r="R44" s="76" t="e">
        <v>#DIV/0!</v>
      </c>
      <c r="S44" s="76" t="e">
        <v>#REF!</v>
      </c>
      <c r="T44" s="83"/>
      <c r="U44" s="84"/>
      <c r="V44" s="76" t="e">
        <v>#DIV/0!</v>
      </c>
      <c r="W44" s="76" t="e">
        <v>#DIV/0!</v>
      </c>
      <c r="X44" s="76" t="e">
        <v>#DIV/0!</v>
      </c>
      <c r="Y44" s="76" t="e">
        <v>#DIV/0!</v>
      </c>
      <c r="Z44" s="83"/>
      <c r="AA44" s="76" t="e">
        <v>#DIV/0!</v>
      </c>
      <c r="AB44" s="76" t="e">
        <v>#DIV/0!</v>
      </c>
      <c r="AC44" s="76" t="e">
        <v>#DIV/0!</v>
      </c>
      <c r="AD44" s="76" t="e">
        <v>#DIV/0!</v>
      </c>
      <c r="AE44" s="83"/>
      <c r="AF44" s="76" t="e">
        <v>#DIV/0!</v>
      </c>
      <c r="AG44" s="76" t="e">
        <v>#DIV/0!</v>
      </c>
      <c r="AH44" s="76" t="e">
        <v>#DIV/0!</v>
      </c>
      <c r="AI44" s="76" t="e">
        <v>#DIV/0!</v>
      </c>
      <c r="AJ44" s="76" t="e">
        <v>#REF!</v>
      </c>
      <c r="AK44" s="83"/>
      <c r="AL44" s="84"/>
      <c r="AN44" s="52">
        <f t="shared" si="0"/>
        <v>0</v>
      </c>
      <c r="AO44" s="52">
        <f t="shared" si="1"/>
        <v>0</v>
      </c>
    </row>
    <row r="45" spans="1:41" s="13" customFormat="1" x14ac:dyDescent="0.3">
      <c r="A45" s="163" t="s">
        <v>19</v>
      </c>
      <c r="B45" s="11" t="s">
        <v>5</v>
      </c>
      <c r="C45" s="87"/>
      <c r="D45" s="87"/>
      <c r="E45" s="88">
        <v>0</v>
      </c>
      <c r="F45" s="88">
        <v>0</v>
      </c>
      <c r="G45" s="88">
        <v>0</v>
      </c>
      <c r="H45" s="88">
        <v>0</v>
      </c>
      <c r="I45" s="87">
        <v>0</v>
      </c>
      <c r="J45" s="88">
        <v>0</v>
      </c>
      <c r="K45" s="88">
        <v>0</v>
      </c>
      <c r="L45" s="88">
        <v>0</v>
      </c>
      <c r="M45" s="88">
        <v>0</v>
      </c>
      <c r="N45" s="87">
        <v>0</v>
      </c>
      <c r="O45" s="88">
        <v>0</v>
      </c>
      <c r="P45" s="88">
        <v>0</v>
      </c>
      <c r="Q45" s="88">
        <v>0</v>
      </c>
      <c r="R45" s="88">
        <v>0</v>
      </c>
      <c r="S45" s="88">
        <v>0</v>
      </c>
      <c r="T45" s="87">
        <f>SUM(O45:S45)</f>
        <v>0</v>
      </c>
      <c r="U45" s="89">
        <f>T45+N45+I45+D49</f>
        <v>890</v>
      </c>
      <c r="V45" s="88">
        <v>0</v>
      </c>
      <c r="W45" s="88">
        <v>0</v>
      </c>
      <c r="X45" s="88">
        <v>0</v>
      </c>
      <c r="Y45" s="88">
        <v>0</v>
      </c>
      <c r="Z45" s="87">
        <v>0</v>
      </c>
      <c r="AA45" s="88">
        <v>0</v>
      </c>
      <c r="AB45" s="88">
        <v>0</v>
      </c>
      <c r="AC45" s="88">
        <v>0</v>
      </c>
      <c r="AD45" s="88">
        <v>0</v>
      </c>
      <c r="AE45" s="87">
        <v>0</v>
      </c>
      <c r="AF45" s="88">
        <v>0</v>
      </c>
      <c r="AG45" s="88">
        <v>0</v>
      </c>
      <c r="AH45" s="88">
        <v>0</v>
      </c>
      <c r="AI45" s="88">
        <v>0</v>
      </c>
      <c r="AJ45" s="88">
        <v>0</v>
      </c>
      <c r="AK45" s="87">
        <f>SUM(AF45:AJ45)</f>
        <v>0</v>
      </c>
      <c r="AL45" s="89">
        <f>AK45+AE45+Z45</f>
        <v>0</v>
      </c>
      <c r="AM45" s="13">
        <v>32</v>
      </c>
      <c r="AN45" s="52">
        <f t="shared" si="0"/>
        <v>28480</v>
      </c>
      <c r="AO45" s="52">
        <f t="shared" si="1"/>
        <v>0</v>
      </c>
    </row>
    <row r="46" spans="1:41" s="13" customFormat="1" x14ac:dyDescent="0.3">
      <c r="A46" s="164"/>
      <c r="B46" s="48" t="s">
        <v>6</v>
      </c>
      <c r="C46" s="87"/>
      <c r="D46" s="87"/>
      <c r="E46" s="88">
        <v>0</v>
      </c>
      <c r="F46" s="88">
        <v>0</v>
      </c>
      <c r="G46" s="88">
        <v>0</v>
      </c>
      <c r="H46" s="88">
        <v>0</v>
      </c>
      <c r="I46" s="87">
        <v>0</v>
      </c>
      <c r="J46" s="88">
        <v>0</v>
      </c>
      <c r="K46" s="88">
        <v>0</v>
      </c>
      <c r="L46" s="88">
        <v>0</v>
      </c>
      <c r="M46" s="88">
        <v>0</v>
      </c>
      <c r="N46" s="87">
        <v>0</v>
      </c>
      <c r="O46" s="88">
        <v>0</v>
      </c>
      <c r="P46" s="88">
        <v>0</v>
      </c>
      <c r="Q46" s="88">
        <v>0</v>
      </c>
      <c r="R46" s="88">
        <v>0</v>
      </c>
      <c r="S46" s="88">
        <v>0</v>
      </c>
      <c r="T46" s="87">
        <f>SUM(O46:S46)</f>
        <v>0</v>
      </c>
      <c r="U46" s="89"/>
      <c r="V46" s="88">
        <v>0</v>
      </c>
      <c r="W46" s="88">
        <v>0</v>
      </c>
      <c r="X46" s="88">
        <v>0</v>
      </c>
      <c r="Y46" s="88">
        <v>0</v>
      </c>
      <c r="Z46" s="87">
        <v>0</v>
      </c>
      <c r="AA46" s="88">
        <v>0</v>
      </c>
      <c r="AB46" s="88">
        <v>0</v>
      </c>
      <c r="AC46" s="88">
        <v>0</v>
      </c>
      <c r="AD46" s="88">
        <v>0</v>
      </c>
      <c r="AE46" s="87">
        <v>0</v>
      </c>
      <c r="AF46" s="88">
        <v>0</v>
      </c>
      <c r="AG46" s="88">
        <v>0</v>
      </c>
      <c r="AH46" s="88">
        <v>0</v>
      </c>
      <c r="AI46" s="88">
        <v>0</v>
      </c>
      <c r="AJ46" s="88">
        <v>0</v>
      </c>
      <c r="AK46" s="87">
        <f>SUM(AF46:AJ46)</f>
        <v>0</v>
      </c>
      <c r="AL46" s="89"/>
      <c r="AN46" s="52">
        <f t="shared" si="0"/>
        <v>0</v>
      </c>
      <c r="AO46" s="52">
        <f t="shared" si="1"/>
        <v>0</v>
      </c>
    </row>
    <row r="47" spans="1:41" s="13" customFormat="1" x14ac:dyDescent="0.3">
      <c r="A47" s="164"/>
      <c r="B47" s="48" t="s">
        <v>10</v>
      </c>
      <c r="C47" s="87">
        <v>0</v>
      </c>
      <c r="D47" s="87"/>
      <c r="E47" s="88">
        <v>0</v>
      </c>
      <c r="F47" s="88">
        <v>0</v>
      </c>
      <c r="G47" s="88">
        <v>0</v>
      </c>
      <c r="H47" s="88">
        <v>0</v>
      </c>
      <c r="I47" s="87">
        <v>0</v>
      </c>
      <c r="J47" s="88"/>
      <c r="K47" s="88"/>
      <c r="L47" s="88">
        <v>0</v>
      </c>
      <c r="M47" s="88"/>
      <c r="N47" s="87">
        <v>0</v>
      </c>
      <c r="O47" s="88"/>
      <c r="P47" s="88"/>
      <c r="Q47" s="88"/>
      <c r="R47" s="88"/>
      <c r="S47" s="88"/>
      <c r="T47" s="87">
        <f>SUM(O47:R47)</f>
        <v>0</v>
      </c>
      <c r="U47" s="89">
        <f>I47+N47+T47</f>
        <v>0</v>
      </c>
      <c r="V47" s="88"/>
      <c r="W47" s="88"/>
      <c r="X47" s="88"/>
      <c r="Y47" s="88"/>
      <c r="Z47" s="87">
        <v>0</v>
      </c>
      <c r="AA47" s="88"/>
      <c r="AB47" s="88"/>
      <c r="AC47" s="88"/>
      <c r="AD47" s="88"/>
      <c r="AE47" s="87">
        <v>0</v>
      </c>
      <c r="AF47" s="88"/>
      <c r="AG47" s="88"/>
      <c r="AH47" s="88"/>
      <c r="AI47" s="88"/>
      <c r="AJ47" s="88"/>
      <c r="AK47" s="87">
        <f>SUM(AF47:AI47)</f>
        <v>0</v>
      </c>
      <c r="AL47" s="89">
        <f>Z47+AE47+AK47</f>
        <v>0</v>
      </c>
      <c r="AN47" s="52">
        <f t="shared" si="0"/>
        <v>0</v>
      </c>
      <c r="AO47" s="52">
        <f t="shared" si="1"/>
        <v>0</v>
      </c>
    </row>
    <row r="48" spans="1:41" s="13" customFormat="1" x14ac:dyDescent="0.3">
      <c r="A48" s="164"/>
      <c r="B48" s="48" t="s">
        <v>7</v>
      </c>
      <c r="C48" s="87">
        <v>0</v>
      </c>
      <c r="D48" s="87"/>
      <c r="E48" s="93">
        <v>0</v>
      </c>
      <c r="F48" s="88">
        <v>0</v>
      </c>
      <c r="G48" s="88">
        <v>0</v>
      </c>
      <c r="H48" s="88">
        <v>0</v>
      </c>
      <c r="I48" s="87">
        <v>0</v>
      </c>
      <c r="J48" s="93">
        <v>0</v>
      </c>
      <c r="K48" s="88">
        <v>0</v>
      </c>
      <c r="L48" s="88">
        <v>0</v>
      </c>
      <c r="M48" s="88">
        <v>0</v>
      </c>
      <c r="N48" s="87">
        <v>0</v>
      </c>
      <c r="O48" s="93">
        <v>0</v>
      </c>
      <c r="P48" s="88">
        <v>0</v>
      </c>
      <c r="Q48" s="88">
        <v>0</v>
      </c>
      <c r="R48" s="88">
        <v>0</v>
      </c>
      <c r="S48" s="88">
        <v>0</v>
      </c>
      <c r="T48" s="87">
        <f>SUM(O48:S48)</f>
        <v>0</v>
      </c>
      <c r="U48" s="89">
        <f>T48+N48+I48+D49</f>
        <v>890</v>
      </c>
      <c r="V48" s="93">
        <v>0</v>
      </c>
      <c r="W48" s="88">
        <v>0</v>
      </c>
      <c r="X48" s="88">
        <v>0</v>
      </c>
      <c r="Y48" s="88">
        <v>0</v>
      </c>
      <c r="Z48" s="87">
        <v>0</v>
      </c>
      <c r="AA48" s="93">
        <v>0</v>
      </c>
      <c r="AB48" s="88">
        <v>0</v>
      </c>
      <c r="AC48" s="88">
        <v>0</v>
      </c>
      <c r="AD48" s="88">
        <v>0</v>
      </c>
      <c r="AE48" s="87">
        <v>0</v>
      </c>
      <c r="AF48" s="93">
        <v>0</v>
      </c>
      <c r="AG48" s="88">
        <v>0</v>
      </c>
      <c r="AH48" s="88">
        <v>0</v>
      </c>
      <c r="AI48" s="88">
        <v>0</v>
      </c>
      <c r="AJ48" s="88">
        <v>0</v>
      </c>
      <c r="AK48" s="87">
        <f>SUM(AF48:AJ48)</f>
        <v>0</v>
      </c>
      <c r="AL48" s="89">
        <f>AK48+AE48+Z48</f>
        <v>0</v>
      </c>
      <c r="AN48" s="52">
        <f t="shared" si="0"/>
        <v>0</v>
      </c>
      <c r="AO48" s="52">
        <f t="shared" si="1"/>
        <v>0</v>
      </c>
    </row>
    <row r="49" spans="1:41" s="13" customFormat="1" ht="16" thickBot="1" x14ac:dyDescent="0.35">
      <c r="A49" s="165"/>
      <c r="B49" s="14" t="s">
        <v>8</v>
      </c>
      <c r="C49" s="87">
        <v>0</v>
      </c>
      <c r="D49" s="131">
        <v>890</v>
      </c>
      <c r="E49" s="79">
        <v>0</v>
      </c>
      <c r="F49" s="79">
        <v>0</v>
      </c>
      <c r="G49" s="79">
        <v>0</v>
      </c>
      <c r="H49" s="79">
        <v>0</v>
      </c>
      <c r="I49" s="77">
        <v>0</v>
      </c>
      <c r="J49" s="79">
        <v>0</v>
      </c>
      <c r="K49" s="79">
        <v>0</v>
      </c>
      <c r="L49" s="79">
        <v>0</v>
      </c>
      <c r="M49" s="79">
        <v>0</v>
      </c>
      <c r="N49" s="77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7">
        <f>N49+T48-T45</f>
        <v>0</v>
      </c>
      <c r="U49" s="80">
        <f>U48-U45</f>
        <v>0</v>
      </c>
      <c r="V49" s="79">
        <v>0</v>
      </c>
      <c r="W49" s="79">
        <v>0</v>
      </c>
      <c r="X49" s="79">
        <v>0</v>
      </c>
      <c r="Y49" s="79">
        <v>0</v>
      </c>
      <c r="Z49" s="77">
        <v>0</v>
      </c>
      <c r="AA49" s="79">
        <v>0</v>
      </c>
      <c r="AB49" s="79">
        <v>0</v>
      </c>
      <c r="AC49" s="79">
        <v>0</v>
      </c>
      <c r="AD49" s="79">
        <v>0</v>
      </c>
      <c r="AE49" s="77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7">
        <f>AE49+AK48-AK45</f>
        <v>0</v>
      </c>
      <c r="AL49" s="80">
        <f>T49+AL48-AL45</f>
        <v>0</v>
      </c>
      <c r="AN49" s="52">
        <f t="shared" si="0"/>
        <v>0</v>
      </c>
      <c r="AO49" s="52">
        <f t="shared" si="1"/>
        <v>0</v>
      </c>
    </row>
    <row r="50" spans="1:41" s="13" customFormat="1" ht="16" thickBot="1" x14ac:dyDescent="0.35">
      <c r="A50" s="53"/>
      <c r="B50" s="48" t="s">
        <v>9</v>
      </c>
      <c r="C50" s="87"/>
      <c r="D50" s="87"/>
      <c r="E50" s="76" t="e">
        <v>#DIV/0!</v>
      </c>
      <c r="F50" s="76" t="e">
        <v>#DIV/0!</v>
      </c>
      <c r="G50" s="76" t="e">
        <v>#DIV/0!</v>
      </c>
      <c r="H50" s="76" t="e">
        <v>#DIV/0!</v>
      </c>
      <c r="I50" s="83"/>
      <c r="J50" s="76" t="e">
        <v>#DIV/0!</v>
      </c>
      <c r="K50" s="76" t="e">
        <v>#DIV/0!</v>
      </c>
      <c r="L50" s="76" t="e">
        <v>#DIV/0!</v>
      </c>
      <c r="M50" s="76" t="e">
        <v>#DIV/0!</v>
      </c>
      <c r="N50" s="83"/>
      <c r="O50" s="76" t="e">
        <v>#DIV/0!</v>
      </c>
      <c r="P50" s="76">
        <v>0</v>
      </c>
      <c r="Q50" s="76" t="e">
        <v>#DIV/0!</v>
      </c>
      <c r="R50" s="76" t="e">
        <v>#DIV/0!</v>
      </c>
      <c r="S50" s="76" t="e">
        <v>#REF!</v>
      </c>
      <c r="T50" s="83"/>
      <c r="U50" s="84"/>
      <c r="V50" s="76" t="e">
        <v>#DIV/0!</v>
      </c>
      <c r="W50" s="76" t="e">
        <v>#DIV/0!</v>
      </c>
      <c r="X50" s="76" t="e">
        <v>#DIV/0!</v>
      </c>
      <c r="Y50" s="76" t="e">
        <v>#DIV/0!</v>
      </c>
      <c r="Z50" s="83"/>
      <c r="AA50" s="76" t="e">
        <v>#DIV/0!</v>
      </c>
      <c r="AB50" s="76" t="e">
        <v>#DIV/0!</v>
      </c>
      <c r="AC50" s="76" t="e">
        <v>#DIV/0!</v>
      </c>
      <c r="AD50" s="76" t="e">
        <v>#DIV/0!</v>
      </c>
      <c r="AE50" s="83"/>
      <c r="AF50" s="76" t="e">
        <v>#DIV/0!</v>
      </c>
      <c r="AG50" s="76" t="e">
        <v>#DIV/0!</v>
      </c>
      <c r="AH50" s="76" t="e">
        <v>#DIV/0!</v>
      </c>
      <c r="AI50" s="76" t="e">
        <v>#DIV/0!</v>
      </c>
      <c r="AJ50" s="76" t="e">
        <v>#REF!</v>
      </c>
      <c r="AK50" s="83"/>
      <c r="AL50" s="84"/>
      <c r="AN50" s="52">
        <f t="shared" si="0"/>
        <v>0</v>
      </c>
      <c r="AO50" s="52">
        <f t="shared" si="1"/>
        <v>0</v>
      </c>
    </row>
    <row r="51" spans="1:41" s="13" customFormat="1" x14ac:dyDescent="0.3">
      <c r="A51" s="160" t="s">
        <v>20</v>
      </c>
      <c r="B51" s="11" t="s">
        <v>5</v>
      </c>
      <c r="C51" s="87"/>
      <c r="D51" s="87"/>
      <c r="E51" s="88">
        <v>0</v>
      </c>
      <c r="F51" s="88">
        <v>56550</v>
      </c>
      <c r="G51" s="88">
        <v>4300</v>
      </c>
      <c r="H51" s="88">
        <v>7000</v>
      </c>
      <c r="I51" s="87">
        <v>67850</v>
      </c>
      <c r="J51" s="88">
        <v>25000</v>
      </c>
      <c r="K51" s="88">
        <v>96586</v>
      </c>
      <c r="L51" s="88">
        <v>1994</v>
      </c>
      <c r="M51" s="88">
        <v>49278</v>
      </c>
      <c r="N51" s="87">
        <v>172858</v>
      </c>
      <c r="O51" s="88">
        <v>5704</v>
      </c>
      <c r="P51" s="88">
        <v>81553</v>
      </c>
      <c r="Q51" s="88">
        <v>0</v>
      </c>
      <c r="R51" s="88">
        <v>55078</v>
      </c>
      <c r="S51" s="88">
        <v>31832</v>
      </c>
      <c r="T51" s="87">
        <f>SUM(O51:S51)</f>
        <v>174167</v>
      </c>
      <c r="U51" s="89">
        <f>T51+N51+I51+D55</f>
        <v>440329</v>
      </c>
      <c r="V51" s="88">
        <v>24898</v>
      </c>
      <c r="W51" s="88">
        <v>886</v>
      </c>
      <c r="X51" s="88">
        <v>18</v>
      </c>
      <c r="Y51" s="88">
        <v>523</v>
      </c>
      <c r="Z51" s="87">
        <v>26325</v>
      </c>
      <c r="AA51" s="88">
        <v>46566</v>
      </c>
      <c r="AB51" s="88">
        <v>2125</v>
      </c>
      <c r="AC51" s="88">
        <v>335</v>
      </c>
      <c r="AD51" s="88">
        <v>1932</v>
      </c>
      <c r="AE51" s="87">
        <v>50958</v>
      </c>
      <c r="AF51" s="88">
        <v>9205</v>
      </c>
      <c r="AG51" s="88">
        <v>27254</v>
      </c>
      <c r="AH51" s="88">
        <v>5</v>
      </c>
      <c r="AI51" s="88">
        <v>5</v>
      </c>
      <c r="AJ51" s="88">
        <v>28502</v>
      </c>
      <c r="AK51" s="87">
        <f>SUM(AF51:AJ51)</f>
        <v>64971</v>
      </c>
      <c r="AL51" s="89">
        <f>AK51+AE51+Z51</f>
        <v>142254</v>
      </c>
      <c r="AM51" s="13">
        <v>32</v>
      </c>
      <c r="AN51" s="52">
        <f t="shared" si="0"/>
        <v>14090528</v>
      </c>
      <c r="AO51" s="52">
        <f t="shared" si="1"/>
        <v>4552128</v>
      </c>
    </row>
    <row r="52" spans="1:41" s="13" customFormat="1" x14ac:dyDescent="0.3">
      <c r="A52" s="161"/>
      <c r="B52" s="48" t="s">
        <v>6</v>
      </c>
      <c r="C52" s="87"/>
      <c r="D52" s="87"/>
      <c r="E52" s="88">
        <v>0</v>
      </c>
      <c r="F52" s="88">
        <v>56550</v>
      </c>
      <c r="G52" s="88">
        <v>4300</v>
      </c>
      <c r="H52" s="88">
        <v>7000</v>
      </c>
      <c r="I52" s="87">
        <v>67850</v>
      </c>
      <c r="J52" s="88">
        <v>25000</v>
      </c>
      <c r="K52" s="88">
        <v>30000</v>
      </c>
      <c r="L52" s="88">
        <v>15000</v>
      </c>
      <c r="M52" s="88">
        <v>80000</v>
      </c>
      <c r="N52" s="87">
        <v>150000</v>
      </c>
      <c r="O52" s="88">
        <v>50000</v>
      </c>
      <c r="P52" s="88">
        <v>30000</v>
      </c>
      <c r="Q52" s="88">
        <v>30000</v>
      </c>
      <c r="R52" s="88">
        <v>40000</v>
      </c>
      <c r="S52" s="88">
        <v>135000</v>
      </c>
      <c r="T52" s="87">
        <f>SUM(O52:S52)</f>
        <v>285000</v>
      </c>
      <c r="U52" s="89"/>
      <c r="V52" s="88">
        <v>20000</v>
      </c>
      <c r="W52" s="88">
        <v>0</v>
      </c>
      <c r="X52" s="88">
        <v>0</v>
      </c>
      <c r="Y52" s="88">
        <v>0</v>
      </c>
      <c r="Z52" s="87">
        <v>20000</v>
      </c>
      <c r="AA52" s="88">
        <v>0</v>
      </c>
      <c r="AB52" s="88">
        <v>0</v>
      </c>
      <c r="AC52" s="88">
        <v>0</v>
      </c>
      <c r="AD52" s="88">
        <v>25000</v>
      </c>
      <c r="AE52" s="87">
        <v>25000</v>
      </c>
      <c r="AF52" s="88">
        <v>0</v>
      </c>
      <c r="AG52" s="88">
        <v>0</v>
      </c>
      <c r="AH52" s="88">
        <v>0</v>
      </c>
      <c r="AI52" s="88">
        <v>0</v>
      </c>
      <c r="AJ52" s="88">
        <v>0</v>
      </c>
      <c r="AK52" s="87">
        <f>SUM(AF52:AJ52)</f>
        <v>0</v>
      </c>
      <c r="AL52" s="89"/>
      <c r="AN52" s="52">
        <f t="shared" si="0"/>
        <v>0</v>
      </c>
      <c r="AO52" s="52">
        <f t="shared" si="1"/>
        <v>0</v>
      </c>
    </row>
    <row r="53" spans="1:41" s="13" customFormat="1" x14ac:dyDescent="0.3">
      <c r="A53" s="161"/>
      <c r="B53" s="48" t="s">
        <v>10</v>
      </c>
      <c r="C53" s="87">
        <v>4500</v>
      </c>
      <c r="D53" s="87"/>
      <c r="E53" s="88">
        <v>0</v>
      </c>
      <c r="F53" s="88">
        <v>0</v>
      </c>
      <c r="G53" s="88">
        <v>0</v>
      </c>
      <c r="H53" s="88">
        <v>0</v>
      </c>
      <c r="I53" s="87">
        <v>0</v>
      </c>
      <c r="J53" s="88">
        <v>0</v>
      </c>
      <c r="K53" s="88">
        <v>0</v>
      </c>
      <c r="L53" s="88">
        <v>0</v>
      </c>
      <c r="M53" s="88">
        <v>4500</v>
      </c>
      <c r="N53" s="87">
        <v>4500</v>
      </c>
      <c r="O53" s="88">
        <v>0</v>
      </c>
      <c r="P53" s="88">
        <v>0</v>
      </c>
      <c r="Q53" s="88">
        <v>0</v>
      </c>
      <c r="R53" s="88">
        <v>0</v>
      </c>
      <c r="S53" s="88">
        <v>0</v>
      </c>
      <c r="T53" s="87">
        <f>SUM(O53:R53)</f>
        <v>0</v>
      </c>
      <c r="U53" s="89">
        <f>I53+N53+T53</f>
        <v>4500</v>
      </c>
      <c r="V53" s="88"/>
      <c r="W53" s="88"/>
      <c r="X53" s="88"/>
      <c r="Y53" s="88"/>
      <c r="Z53" s="87">
        <v>0</v>
      </c>
      <c r="AA53" s="88"/>
      <c r="AB53" s="88"/>
      <c r="AC53" s="88"/>
      <c r="AD53" s="88"/>
      <c r="AE53" s="87">
        <v>0</v>
      </c>
      <c r="AF53" s="88"/>
      <c r="AG53" s="88"/>
      <c r="AH53" s="88"/>
      <c r="AI53" s="88"/>
      <c r="AJ53" s="88"/>
      <c r="AK53" s="87">
        <f>SUM(AF53:AI53)</f>
        <v>0</v>
      </c>
      <c r="AL53" s="89">
        <f>Z53+AE53+AK53</f>
        <v>0</v>
      </c>
      <c r="AN53" s="52">
        <f t="shared" si="0"/>
        <v>0</v>
      </c>
      <c r="AO53" s="52">
        <f t="shared" si="1"/>
        <v>0</v>
      </c>
    </row>
    <row r="54" spans="1:41" s="13" customFormat="1" x14ac:dyDescent="0.3">
      <c r="A54" s="161"/>
      <c r="B54" s="48" t="s">
        <v>7</v>
      </c>
      <c r="C54" s="87">
        <v>33211</v>
      </c>
      <c r="D54" s="87"/>
      <c r="E54" s="93">
        <v>0</v>
      </c>
      <c r="F54" s="88">
        <v>56550</v>
      </c>
      <c r="G54" s="88">
        <v>4300</v>
      </c>
      <c r="H54" s="88">
        <v>7000</v>
      </c>
      <c r="I54" s="87">
        <v>67850</v>
      </c>
      <c r="J54" s="93">
        <v>25000</v>
      </c>
      <c r="K54" s="88">
        <v>30000</v>
      </c>
      <c r="L54" s="88">
        <v>15000</v>
      </c>
      <c r="M54" s="88">
        <v>84500</v>
      </c>
      <c r="N54" s="87">
        <v>154500</v>
      </c>
      <c r="O54" s="93">
        <v>50000</v>
      </c>
      <c r="P54" s="88">
        <v>30000</v>
      </c>
      <c r="Q54" s="88">
        <v>30000</v>
      </c>
      <c r="R54" s="88">
        <v>40000</v>
      </c>
      <c r="S54" s="88">
        <v>135000</v>
      </c>
      <c r="T54" s="87">
        <f>SUM(O54:S54)</f>
        <v>285000</v>
      </c>
      <c r="U54" s="89">
        <f>T54+N54+I54+D55</f>
        <v>532804</v>
      </c>
      <c r="V54" s="93">
        <v>20000</v>
      </c>
      <c r="W54" s="88">
        <v>0</v>
      </c>
      <c r="X54" s="88">
        <v>0</v>
      </c>
      <c r="Y54" s="88">
        <v>0</v>
      </c>
      <c r="Z54" s="87">
        <v>112475</v>
      </c>
      <c r="AA54" s="93">
        <v>0</v>
      </c>
      <c r="AB54" s="88">
        <v>0</v>
      </c>
      <c r="AC54" s="88">
        <v>0</v>
      </c>
      <c r="AD54" s="88">
        <v>25000</v>
      </c>
      <c r="AE54" s="87">
        <v>25000</v>
      </c>
      <c r="AF54" s="93">
        <v>0</v>
      </c>
      <c r="AG54" s="88">
        <v>0</v>
      </c>
      <c r="AH54" s="88">
        <v>0</v>
      </c>
      <c r="AI54" s="88">
        <v>0</v>
      </c>
      <c r="AJ54" s="88">
        <v>0</v>
      </c>
      <c r="AK54" s="87">
        <f>SUM(AF54:AJ54)</f>
        <v>0</v>
      </c>
      <c r="AL54" s="89">
        <f>AK54+AE54+Z54</f>
        <v>137475</v>
      </c>
      <c r="AN54" s="52">
        <f t="shared" si="0"/>
        <v>0</v>
      </c>
      <c r="AO54" s="52">
        <f t="shared" si="1"/>
        <v>0</v>
      </c>
    </row>
    <row r="55" spans="1:41" s="13" customFormat="1" ht="16" thickBot="1" x14ac:dyDescent="0.35">
      <c r="A55" s="162"/>
      <c r="B55" s="14" t="s">
        <v>8</v>
      </c>
      <c r="C55" s="87">
        <v>33211</v>
      </c>
      <c r="D55" s="131">
        <v>25454</v>
      </c>
      <c r="E55" s="79">
        <v>0</v>
      </c>
      <c r="F55" s="79">
        <v>0</v>
      </c>
      <c r="G55" s="79">
        <v>0</v>
      </c>
      <c r="H55" s="79">
        <v>0</v>
      </c>
      <c r="I55" s="77">
        <v>0</v>
      </c>
      <c r="J55" s="79">
        <v>0</v>
      </c>
      <c r="K55" s="79">
        <v>-66586</v>
      </c>
      <c r="L55" s="79">
        <v>-53580</v>
      </c>
      <c r="M55" s="79">
        <v>-18358</v>
      </c>
      <c r="N55" s="77">
        <v>-18358</v>
      </c>
      <c r="O55" s="79">
        <v>25938</v>
      </c>
      <c r="P55" s="79">
        <v>-25615</v>
      </c>
      <c r="Q55" s="79">
        <v>4385</v>
      </c>
      <c r="R55" s="79">
        <v>-10693</v>
      </c>
      <c r="S55" s="79">
        <v>92475</v>
      </c>
      <c r="T55" s="77">
        <f>N55+T54-T51</f>
        <v>92475</v>
      </c>
      <c r="U55" s="80">
        <f>U54-U51</f>
        <v>92475</v>
      </c>
      <c r="V55" s="79">
        <v>87577</v>
      </c>
      <c r="W55" s="79">
        <v>86691</v>
      </c>
      <c r="X55" s="79">
        <v>86673</v>
      </c>
      <c r="Y55" s="79">
        <v>86150</v>
      </c>
      <c r="Z55" s="77">
        <v>86150</v>
      </c>
      <c r="AA55" s="79">
        <v>39584</v>
      </c>
      <c r="AB55" s="79">
        <v>37459</v>
      </c>
      <c r="AC55" s="79">
        <v>37124</v>
      </c>
      <c r="AD55" s="79">
        <v>60192</v>
      </c>
      <c r="AE55" s="77">
        <v>60192</v>
      </c>
      <c r="AF55" s="79">
        <v>50987</v>
      </c>
      <c r="AG55" s="79">
        <v>23733</v>
      </c>
      <c r="AH55" s="79">
        <v>23728</v>
      </c>
      <c r="AI55" s="79">
        <v>23723</v>
      </c>
      <c r="AJ55" s="79">
        <v>-4779</v>
      </c>
      <c r="AK55" s="77">
        <f>AE55+AK54-AK51</f>
        <v>-4779</v>
      </c>
      <c r="AL55" s="80">
        <f>T55+AL54-AL51</f>
        <v>87696</v>
      </c>
      <c r="AN55" s="52">
        <f t="shared" si="0"/>
        <v>0</v>
      </c>
      <c r="AO55" s="52">
        <f t="shared" si="1"/>
        <v>0</v>
      </c>
    </row>
    <row r="56" spans="1:41" s="13" customFormat="1" ht="16" thickBot="1" x14ac:dyDescent="0.35">
      <c r="A56" s="53"/>
      <c r="B56" s="48" t="s">
        <v>9</v>
      </c>
      <c r="C56" s="87"/>
      <c r="D56" s="87"/>
      <c r="E56" s="76">
        <v>0</v>
      </c>
      <c r="F56" s="76">
        <v>0</v>
      </c>
      <c r="G56" s="76">
        <v>0</v>
      </c>
      <c r="H56" s="76">
        <v>0</v>
      </c>
      <c r="I56" s="83"/>
      <c r="J56" s="76">
        <v>0</v>
      </c>
      <c r="K56" s="76">
        <v>-9613.2939673281417</v>
      </c>
      <c r="L56" s="76">
        <v>-7848.5370051635109</v>
      </c>
      <c r="M56" s="76">
        <v>-2579.548248849545</v>
      </c>
      <c r="N56" s="83"/>
      <c r="O56" s="76">
        <v>3079.3705442738169</v>
      </c>
      <c r="P56" s="76">
        <v>-971.66560136863927</v>
      </c>
      <c r="Q56" s="76">
        <v>1009.0898630767459</v>
      </c>
      <c r="R56" s="76">
        <v>-6718.3965820557933</v>
      </c>
      <c r="S56" s="76" t="e">
        <v>#REF!</v>
      </c>
      <c r="T56" s="83"/>
      <c r="U56" s="84"/>
      <c r="V56" s="76">
        <v>63114.009801095417</v>
      </c>
      <c r="W56" s="76">
        <v>59805.456865923908</v>
      </c>
      <c r="X56" s="76">
        <v>64565.703218116796</v>
      </c>
      <c r="Y56" s="76">
        <v>65451.092117758788</v>
      </c>
      <c r="Z56" s="83"/>
      <c r="AA56" s="76">
        <v>14303.161698283649</v>
      </c>
      <c r="AB56" s="76">
        <v>9309.0122889200902</v>
      </c>
      <c r="AC56" s="76">
        <v>14038.192474948006</v>
      </c>
      <c r="AD56" s="76">
        <v>23624.1610738255</v>
      </c>
      <c r="AE56" s="83"/>
      <c r="AF56" s="76">
        <v>18286.052433382345</v>
      </c>
      <c r="AG56" s="76">
        <v>2779.5931274375466</v>
      </c>
      <c r="AH56" s="76">
        <v>16647.139299119517</v>
      </c>
      <c r="AI56" s="76">
        <v>16646.551119219705</v>
      </c>
      <c r="AJ56" s="76" t="e">
        <v>#REF!</v>
      </c>
      <c r="AK56" s="83"/>
      <c r="AL56" s="84"/>
      <c r="AN56" s="52">
        <f t="shared" si="0"/>
        <v>0</v>
      </c>
      <c r="AO56" s="52">
        <f t="shared" si="1"/>
        <v>0</v>
      </c>
    </row>
    <row r="57" spans="1:41" s="13" customFormat="1" x14ac:dyDescent="0.3">
      <c r="A57" s="160" t="s">
        <v>21</v>
      </c>
      <c r="B57" s="11" t="s">
        <v>5</v>
      </c>
      <c r="C57" s="87"/>
      <c r="D57" s="87"/>
      <c r="E57" s="88">
        <v>0</v>
      </c>
      <c r="F57" s="88">
        <v>0</v>
      </c>
      <c r="G57" s="88">
        <v>0</v>
      </c>
      <c r="H57" s="88">
        <v>0</v>
      </c>
      <c r="I57" s="87">
        <v>0</v>
      </c>
      <c r="J57" s="88">
        <v>0</v>
      </c>
      <c r="K57" s="88">
        <v>0</v>
      </c>
      <c r="L57" s="88">
        <v>0</v>
      </c>
      <c r="M57" s="88">
        <v>0</v>
      </c>
      <c r="N57" s="87">
        <v>0</v>
      </c>
      <c r="O57" s="88">
        <v>0</v>
      </c>
      <c r="P57" s="88">
        <v>0</v>
      </c>
      <c r="Q57" s="88">
        <v>0</v>
      </c>
      <c r="R57" s="88">
        <v>0</v>
      </c>
      <c r="S57" s="88">
        <v>0</v>
      </c>
      <c r="T57" s="87">
        <f>SUM(O57:S57)</f>
        <v>0</v>
      </c>
      <c r="U57" s="89">
        <f>T57+N57+I57+D61</f>
        <v>598</v>
      </c>
      <c r="V57" s="88">
        <v>0</v>
      </c>
      <c r="W57" s="88">
        <v>0</v>
      </c>
      <c r="X57" s="88">
        <v>0</v>
      </c>
      <c r="Y57" s="88">
        <v>0</v>
      </c>
      <c r="Z57" s="87">
        <v>0</v>
      </c>
      <c r="AA57" s="88">
        <v>0</v>
      </c>
      <c r="AB57" s="88">
        <v>0</v>
      </c>
      <c r="AC57" s="88">
        <v>0</v>
      </c>
      <c r="AD57" s="88">
        <v>0</v>
      </c>
      <c r="AE57" s="87">
        <v>0</v>
      </c>
      <c r="AF57" s="88">
        <v>0</v>
      </c>
      <c r="AG57" s="88">
        <v>0</v>
      </c>
      <c r="AH57" s="88">
        <v>0</v>
      </c>
      <c r="AI57" s="88">
        <v>0</v>
      </c>
      <c r="AJ57" s="88">
        <v>0</v>
      </c>
      <c r="AK57" s="87">
        <f>SUM(AF57:AJ57)</f>
        <v>0</v>
      </c>
      <c r="AL57" s="89">
        <f>AK57+AE57+Z57</f>
        <v>0</v>
      </c>
      <c r="AM57" s="13">
        <v>64</v>
      </c>
      <c r="AN57" s="52">
        <f t="shared" si="0"/>
        <v>38272</v>
      </c>
      <c r="AO57" s="52">
        <f t="shared" si="1"/>
        <v>0</v>
      </c>
    </row>
    <row r="58" spans="1:41" s="13" customFormat="1" x14ac:dyDescent="0.3">
      <c r="A58" s="161"/>
      <c r="B58" s="48" t="s">
        <v>6</v>
      </c>
      <c r="C58" s="87"/>
      <c r="D58" s="87"/>
      <c r="E58" s="88">
        <v>0</v>
      </c>
      <c r="F58" s="88">
        <v>0</v>
      </c>
      <c r="G58" s="88">
        <v>0</v>
      </c>
      <c r="H58" s="88">
        <v>0</v>
      </c>
      <c r="I58" s="87">
        <v>0</v>
      </c>
      <c r="J58" s="88">
        <v>0</v>
      </c>
      <c r="K58" s="88">
        <v>0</v>
      </c>
      <c r="L58" s="88">
        <v>0</v>
      </c>
      <c r="M58" s="88">
        <v>0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7">
        <f>SUM(O58:S58)</f>
        <v>0</v>
      </c>
      <c r="U58" s="89"/>
      <c r="V58" s="88">
        <v>0</v>
      </c>
      <c r="W58" s="88">
        <v>0</v>
      </c>
      <c r="X58" s="88">
        <v>0</v>
      </c>
      <c r="Y58" s="88">
        <v>0</v>
      </c>
      <c r="Z58" s="87">
        <v>0</v>
      </c>
      <c r="AA58" s="88">
        <v>0</v>
      </c>
      <c r="AB58" s="88">
        <v>0</v>
      </c>
      <c r="AC58" s="88">
        <v>0</v>
      </c>
      <c r="AD58" s="88">
        <v>0</v>
      </c>
      <c r="AE58" s="87">
        <v>0</v>
      </c>
      <c r="AF58" s="88">
        <v>0</v>
      </c>
      <c r="AG58" s="88">
        <v>0</v>
      </c>
      <c r="AH58" s="88">
        <v>0</v>
      </c>
      <c r="AI58" s="88">
        <v>0</v>
      </c>
      <c r="AJ58" s="88">
        <v>0</v>
      </c>
      <c r="AK58" s="87">
        <f>SUM(AF58:AJ58)</f>
        <v>0</v>
      </c>
      <c r="AL58" s="89"/>
      <c r="AN58" s="52">
        <f t="shared" si="0"/>
        <v>0</v>
      </c>
      <c r="AO58" s="52">
        <f t="shared" si="1"/>
        <v>0</v>
      </c>
    </row>
    <row r="59" spans="1:41" s="13" customFormat="1" x14ac:dyDescent="0.3">
      <c r="A59" s="161"/>
      <c r="B59" s="48" t="s">
        <v>10</v>
      </c>
      <c r="C59" s="87">
        <v>0</v>
      </c>
      <c r="D59" s="87"/>
      <c r="E59" s="88">
        <v>0</v>
      </c>
      <c r="F59" s="88">
        <v>0</v>
      </c>
      <c r="G59" s="88">
        <v>0</v>
      </c>
      <c r="H59" s="88">
        <v>0</v>
      </c>
      <c r="I59" s="87">
        <v>0</v>
      </c>
      <c r="J59" s="88">
        <v>0</v>
      </c>
      <c r="K59" s="88">
        <v>0</v>
      </c>
      <c r="L59" s="88">
        <v>0</v>
      </c>
      <c r="M59" s="88">
        <v>0</v>
      </c>
      <c r="N59" s="87">
        <v>0</v>
      </c>
      <c r="O59" s="88">
        <v>0</v>
      </c>
      <c r="P59" s="88">
        <v>0</v>
      </c>
      <c r="Q59" s="88">
        <v>0</v>
      </c>
      <c r="R59" s="88">
        <v>0</v>
      </c>
      <c r="S59" s="88">
        <v>0</v>
      </c>
      <c r="T59" s="87">
        <f>SUM(O59:R59)</f>
        <v>0</v>
      </c>
      <c r="U59" s="89">
        <f>I59+N59+T59</f>
        <v>0</v>
      </c>
      <c r="V59" s="88">
        <v>0</v>
      </c>
      <c r="W59" s="88">
        <v>0</v>
      </c>
      <c r="X59" s="88">
        <v>0</v>
      </c>
      <c r="Y59" s="88">
        <v>0</v>
      </c>
      <c r="Z59" s="87">
        <v>0</v>
      </c>
      <c r="AA59" s="88">
        <v>0</v>
      </c>
      <c r="AB59" s="88">
        <v>0</v>
      </c>
      <c r="AC59" s="88">
        <v>0</v>
      </c>
      <c r="AD59" s="88">
        <v>0</v>
      </c>
      <c r="AE59" s="87">
        <v>0</v>
      </c>
      <c r="AF59" s="88">
        <v>0</v>
      </c>
      <c r="AG59" s="88">
        <v>0</v>
      </c>
      <c r="AH59" s="88">
        <v>0</v>
      </c>
      <c r="AI59" s="88">
        <v>0</v>
      </c>
      <c r="AJ59" s="88">
        <v>0</v>
      </c>
      <c r="AK59" s="87">
        <f>SUM(AF59:AI59)</f>
        <v>0</v>
      </c>
      <c r="AL59" s="89">
        <f>Z59+AE59+AK59</f>
        <v>0</v>
      </c>
      <c r="AN59" s="52">
        <f t="shared" si="0"/>
        <v>0</v>
      </c>
      <c r="AO59" s="52">
        <f t="shared" si="1"/>
        <v>0</v>
      </c>
    </row>
    <row r="60" spans="1:41" s="13" customFormat="1" x14ac:dyDescent="0.3">
      <c r="A60" s="161"/>
      <c r="B60" s="48" t="s">
        <v>7</v>
      </c>
      <c r="C60" s="87">
        <v>0</v>
      </c>
      <c r="D60" s="87"/>
      <c r="E60" s="93">
        <v>0</v>
      </c>
      <c r="F60" s="88">
        <v>0</v>
      </c>
      <c r="G60" s="88">
        <v>0</v>
      </c>
      <c r="H60" s="88">
        <v>0</v>
      </c>
      <c r="I60" s="87">
        <v>0</v>
      </c>
      <c r="J60" s="93">
        <v>0</v>
      </c>
      <c r="K60" s="88">
        <v>0</v>
      </c>
      <c r="L60" s="88">
        <v>0</v>
      </c>
      <c r="M60" s="88">
        <v>0</v>
      </c>
      <c r="N60" s="87">
        <v>0</v>
      </c>
      <c r="O60" s="93">
        <v>0</v>
      </c>
      <c r="P60" s="88">
        <v>0</v>
      </c>
      <c r="Q60" s="88">
        <v>0</v>
      </c>
      <c r="R60" s="88">
        <v>0</v>
      </c>
      <c r="S60" s="88">
        <v>0</v>
      </c>
      <c r="T60" s="87">
        <f>SUM(O60:S60)</f>
        <v>0</v>
      </c>
      <c r="U60" s="89">
        <f>T60+N60+I60+D61</f>
        <v>598</v>
      </c>
      <c r="V60" s="93">
        <v>0</v>
      </c>
      <c r="W60" s="88">
        <v>0</v>
      </c>
      <c r="X60" s="88">
        <v>0</v>
      </c>
      <c r="Y60" s="88">
        <v>0</v>
      </c>
      <c r="Z60" s="87">
        <v>0</v>
      </c>
      <c r="AA60" s="93">
        <v>0</v>
      </c>
      <c r="AB60" s="88">
        <v>0</v>
      </c>
      <c r="AC60" s="88">
        <v>0</v>
      </c>
      <c r="AD60" s="88">
        <v>0</v>
      </c>
      <c r="AE60" s="87">
        <v>0</v>
      </c>
      <c r="AF60" s="93">
        <v>0</v>
      </c>
      <c r="AG60" s="88">
        <v>0</v>
      </c>
      <c r="AH60" s="88">
        <v>0</v>
      </c>
      <c r="AI60" s="88">
        <v>0</v>
      </c>
      <c r="AJ60" s="88">
        <v>0</v>
      </c>
      <c r="AK60" s="87">
        <f>SUM(AF60:AJ60)</f>
        <v>0</v>
      </c>
      <c r="AL60" s="89">
        <f>AK60+AE60+Z60</f>
        <v>0</v>
      </c>
      <c r="AN60" s="52">
        <f t="shared" si="0"/>
        <v>0</v>
      </c>
      <c r="AO60" s="52">
        <f t="shared" si="1"/>
        <v>0</v>
      </c>
    </row>
    <row r="61" spans="1:41" s="13" customFormat="1" ht="16" thickBot="1" x14ac:dyDescent="0.35">
      <c r="A61" s="162"/>
      <c r="B61" s="14" t="s">
        <v>8</v>
      </c>
      <c r="C61" s="87">
        <v>0</v>
      </c>
      <c r="D61" s="131">
        <v>598</v>
      </c>
      <c r="E61" s="79">
        <v>0</v>
      </c>
      <c r="F61" s="79">
        <v>0</v>
      </c>
      <c r="G61" s="79">
        <v>0</v>
      </c>
      <c r="H61" s="79">
        <v>0</v>
      </c>
      <c r="I61" s="77">
        <v>0</v>
      </c>
      <c r="J61" s="79">
        <v>0</v>
      </c>
      <c r="K61" s="79">
        <v>0</v>
      </c>
      <c r="L61" s="79">
        <v>0</v>
      </c>
      <c r="M61" s="79">
        <v>0</v>
      </c>
      <c r="N61" s="77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  <c r="T61" s="77">
        <f>N61+T60-T57</f>
        <v>0</v>
      </c>
      <c r="U61" s="80">
        <f>U60-U57</f>
        <v>0</v>
      </c>
      <c r="V61" s="79">
        <v>0</v>
      </c>
      <c r="W61" s="79">
        <v>0</v>
      </c>
      <c r="X61" s="79">
        <v>0</v>
      </c>
      <c r="Y61" s="79">
        <v>0</v>
      </c>
      <c r="Z61" s="77">
        <v>0</v>
      </c>
      <c r="AA61" s="79">
        <v>0</v>
      </c>
      <c r="AB61" s="79">
        <v>0</v>
      </c>
      <c r="AC61" s="79">
        <v>0</v>
      </c>
      <c r="AD61" s="79">
        <v>0</v>
      </c>
      <c r="AE61" s="77">
        <v>0</v>
      </c>
      <c r="AF61" s="79">
        <v>0</v>
      </c>
      <c r="AG61" s="79">
        <v>0</v>
      </c>
      <c r="AH61" s="79">
        <v>0</v>
      </c>
      <c r="AI61" s="79">
        <v>0</v>
      </c>
      <c r="AJ61" s="79">
        <v>0</v>
      </c>
      <c r="AK61" s="77">
        <f>AE61+AK60-AK57</f>
        <v>0</v>
      </c>
      <c r="AL61" s="80">
        <f>T61+AL60-AL57</f>
        <v>0</v>
      </c>
      <c r="AN61" s="52">
        <f t="shared" si="0"/>
        <v>0</v>
      </c>
      <c r="AO61" s="52">
        <f t="shared" si="1"/>
        <v>0</v>
      </c>
    </row>
    <row r="62" spans="1:41" s="13" customFormat="1" ht="16" thickBot="1" x14ac:dyDescent="0.35">
      <c r="A62" s="53"/>
      <c r="B62" s="48" t="s">
        <v>9</v>
      </c>
      <c r="C62" s="87"/>
      <c r="D62" s="87"/>
      <c r="E62" s="76" t="e">
        <v>#DIV/0!</v>
      </c>
      <c r="F62" s="76" t="e">
        <v>#DIV/0!</v>
      </c>
      <c r="G62" s="76" t="e">
        <v>#DIV/0!</v>
      </c>
      <c r="H62" s="76" t="e">
        <v>#DIV/0!</v>
      </c>
      <c r="I62" s="83"/>
      <c r="J62" s="76" t="e">
        <v>#DIV/0!</v>
      </c>
      <c r="K62" s="76" t="e">
        <v>#DIV/0!</v>
      </c>
      <c r="L62" s="76" t="e">
        <v>#DIV/0!</v>
      </c>
      <c r="M62" s="76" t="e">
        <v>#DIV/0!</v>
      </c>
      <c r="N62" s="83"/>
      <c r="O62" s="76" t="e">
        <v>#DIV/0!</v>
      </c>
      <c r="P62" s="76">
        <v>0</v>
      </c>
      <c r="Q62" s="76" t="e">
        <v>#DIV/0!</v>
      </c>
      <c r="R62" s="76" t="e">
        <v>#DIV/0!</v>
      </c>
      <c r="S62" s="76" t="e">
        <v>#REF!</v>
      </c>
      <c r="T62" s="83"/>
      <c r="U62" s="84"/>
      <c r="V62" s="76" t="e">
        <v>#DIV/0!</v>
      </c>
      <c r="W62" s="76" t="e">
        <v>#DIV/0!</v>
      </c>
      <c r="X62" s="76" t="e">
        <v>#DIV/0!</v>
      </c>
      <c r="Y62" s="76" t="e">
        <v>#DIV/0!</v>
      </c>
      <c r="Z62" s="83"/>
      <c r="AA62" s="76" t="e">
        <v>#DIV/0!</v>
      </c>
      <c r="AB62" s="76" t="e">
        <v>#DIV/0!</v>
      </c>
      <c r="AC62" s="76" t="e">
        <v>#DIV/0!</v>
      </c>
      <c r="AD62" s="76" t="e">
        <v>#DIV/0!</v>
      </c>
      <c r="AE62" s="83"/>
      <c r="AF62" s="76" t="e">
        <v>#DIV/0!</v>
      </c>
      <c r="AG62" s="76" t="e">
        <v>#DIV/0!</v>
      </c>
      <c r="AH62" s="76" t="e">
        <v>#DIV/0!</v>
      </c>
      <c r="AI62" s="76" t="e">
        <v>#DIV/0!</v>
      </c>
      <c r="AJ62" s="76" t="e">
        <v>#REF!</v>
      </c>
      <c r="AK62" s="83"/>
      <c r="AL62" s="84"/>
      <c r="AN62" s="52">
        <f t="shared" si="0"/>
        <v>0</v>
      </c>
      <c r="AO62" s="52">
        <f t="shared" si="1"/>
        <v>0</v>
      </c>
    </row>
    <row r="63" spans="1:41" s="13" customFormat="1" x14ac:dyDescent="0.3">
      <c r="A63" s="160" t="s">
        <v>22</v>
      </c>
      <c r="B63" s="11" t="s">
        <v>5</v>
      </c>
      <c r="C63" s="87"/>
      <c r="D63" s="87"/>
      <c r="E63" s="88">
        <v>0</v>
      </c>
      <c r="F63" s="88">
        <v>332750</v>
      </c>
      <c r="G63" s="88">
        <v>120000</v>
      </c>
      <c r="H63" s="88">
        <v>112000</v>
      </c>
      <c r="I63" s="87">
        <v>564750</v>
      </c>
      <c r="J63" s="88">
        <v>19750</v>
      </c>
      <c r="K63" s="88">
        <v>20727</v>
      </c>
      <c r="L63" s="88">
        <v>18889</v>
      </c>
      <c r="M63" s="88">
        <v>16244</v>
      </c>
      <c r="N63" s="87">
        <v>75610</v>
      </c>
      <c r="O63" s="88">
        <v>98566</v>
      </c>
      <c r="P63" s="88">
        <v>14048</v>
      </c>
      <c r="Q63" s="88">
        <v>0</v>
      </c>
      <c r="R63" s="88">
        <v>16354</v>
      </c>
      <c r="S63" s="88">
        <v>0</v>
      </c>
      <c r="T63" s="87">
        <f>SUM(O63:S63)</f>
        <v>128968</v>
      </c>
      <c r="U63" s="89">
        <f>T63+N63+I63+D67</f>
        <v>927162</v>
      </c>
      <c r="V63" s="88">
        <v>92663</v>
      </c>
      <c r="W63" s="88">
        <v>0</v>
      </c>
      <c r="X63" s="88">
        <v>0</v>
      </c>
      <c r="Y63" s="88">
        <v>669</v>
      </c>
      <c r="Z63" s="87">
        <v>93332</v>
      </c>
      <c r="AA63" s="88">
        <v>1477</v>
      </c>
      <c r="AB63" s="88">
        <v>0</v>
      </c>
      <c r="AC63" s="88">
        <v>0</v>
      </c>
      <c r="AD63" s="88">
        <v>5109</v>
      </c>
      <c r="AE63" s="87">
        <v>6586</v>
      </c>
      <c r="AF63" s="88">
        <v>0</v>
      </c>
      <c r="AG63" s="88">
        <v>608</v>
      </c>
      <c r="AH63" s="88">
        <v>0</v>
      </c>
      <c r="AI63" s="88">
        <v>0</v>
      </c>
      <c r="AJ63" s="88">
        <v>0</v>
      </c>
      <c r="AK63" s="87">
        <f>SUM(AF63:AJ63)</f>
        <v>608</v>
      </c>
      <c r="AL63" s="89">
        <f>AK63+AE63+Z63</f>
        <v>100526</v>
      </c>
      <c r="AM63" s="13">
        <v>64</v>
      </c>
      <c r="AN63" s="52">
        <f t="shared" si="0"/>
        <v>59338368</v>
      </c>
      <c r="AO63" s="52">
        <f t="shared" si="1"/>
        <v>6433664</v>
      </c>
    </row>
    <row r="64" spans="1:41" s="13" customFormat="1" x14ac:dyDescent="0.3">
      <c r="A64" s="161"/>
      <c r="B64" s="48" t="s">
        <v>6</v>
      </c>
      <c r="C64" s="87"/>
      <c r="D64" s="87"/>
      <c r="E64" s="88">
        <v>0</v>
      </c>
      <c r="F64" s="88">
        <v>332750</v>
      </c>
      <c r="G64" s="88">
        <v>120000</v>
      </c>
      <c r="H64" s="88">
        <v>112000</v>
      </c>
      <c r="I64" s="87">
        <v>564750</v>
      </c>
      <c r="J64" s="88">
        <v>19750</v>
      </c>
      <c r="K64" s="88">
        <v>0</v>
      </c>
      <c r="L64" s="88">
        <v>30000</v>
      </c>
      <c r="M64" s="88">
        <v>80000</v>
      </c>
      <c r="N64" s="87">
        <v>129750</v>
      </c>
      <c r="O64" s="88">
        <v>10000</v>
      </c>
      <c r="P64" s="88">
        <v>10000</v>
      </c>
      <c r="Q64" s="88">
        <v>25000</v>
      </c>
      <c r="R64" s="88">
        <v>40000</v>
      </c>
      <c r="S64" s="88">
        <v>65000</v>
      </c>
      <c r="T64" s="87">
        <f>SUM(O64:S64)</f>
        <v>150000</v>
      </c>
      <c r="U64" s="89"/>
      <c r="V64" s="88">
        <v>65000</v>
      </c>
      <c r="W64" s="88">
        <v>0</v>
      </c>
      <c r="X64" s="88">
        <v>0</v>
      </c>
      <c r="Y64" s="88">
        <v>0</v>
      </c>
      <c r="Z64" s="87">
        <v>65000</v>
      </c>
      <c r="AA64" s="88">
        <v>0</v>
      </c>
      <c r="AB64" s="88">
        <v>0</v>
      </c>
      <c r="AC64" s="88">
        <v>0</v>
      </c>
      <c r="AD64" s="88">
        <v>0</v>
      </c>
      <c r="AE64" s="87">
        <v>0</v>
      </c>
      <c r="AF64" s="88">
        <v>0</v>
      </c>
      <c r="AG64" s="88">
        <v>0</v>
      </c>
      <c r="AH64" s="88">
        <v>0</v>
      </c>
      <c r="AI64" s="88">
        <v>0</v>
      </c>
      <c r="AJ64" s="88">
        <v>0</v>
      </c>
      <c r="AK64" s="87">
        <f>SUM(AF64:AJ64)</f>
        <v>0</v>
      </c>
      <c r="AL64" s="89"/>
      <c r="AN64" s="52">
        <f t="shared" si="0"/>
        <v>0</v>
      </c>
      <c r="AO64" s="52">
        <f t="shared" si="1"/>
        <v>0</v>
      </c>
    </row>
    <row r="65" spans="1:41" s="13" customFormat="1" x14ac:dyDescent="0.3">
      <c r="A65" s="161"/>
      <c r="B65" s="48" t="s">
        <v>10</v>
      </c>
      <c r="C65" s="87">
        <v>9750</v>
      </c>
      <c r="D65" s="87"/>
      <c r="E65" s="88">
        <v>0</v>
      </c>
      <c r="F65" s="88">
        <v>0</v>
      </c>
      <c r="G65" s="88">
        <v>0</v>
      </c>
      <c r="H65" s="88">
        <v>0</v>
      </c>
      <c r="I65" s="87">
        <v>0</v>
      </c>
      <c r="J65" s="88">
        <v>0</v>
      </c>
      <c r="K65" s="88">
        <v>0</v>
      </c>
      <c r="L65" s="88">
        <v>0</v>
      </c>
      <c r="M65" s="88">
        <v>9750</v>
      </c>
      <c r="N65" s="87">
        <v>9750</v>
      </c>
      <c r="O65" s="88">
        <v>0</v>
      </c>
      <c r="P65" s="88">
        <v>0</v>
      </c>
      <c r="Q65" s="88">
        <v>0</v>
      </c>
      <c r="R65" s="88">
        <v>0</v>
      </c>
      <c r="S65" s="88">
        <v>0</v>
      </c>
      <c r="T65" s="87">
        <f>SUM(O65:R65)</f>
        <v>0</v>
      </c>
      <c r="U65" s="89">
        <f>I65+N65+T65</f>
        <v>9750</v>
      </c>
      <c r="V65" s="88">
        <v>0</v>
      </c>
      <c r="W65" s="88">
        <v>0</v>
      </c>
      <c r="X65" s="88">
        <v>0</v>
      </c>
      <c r="Y65" s="88">
        <v>0</v>
      </c>
      <c r="Z65" s="87">
        <v>0</v>
      </c>
      <c r="AA65" s="88">
        <v>0</v>
      </c>
      <c r="AB65" s="88">
        <v>0</v>
      </c>
      <c r="AC65" s="88">
        <v>0</v>
      </c>
      <c r="AD65" s="88">
        <v>0</v>
      </c>
      <c r="AE65" s="87">
        <v>0</v>
      </c>
      <c r="AF65" s="88">
        <v>0</v>
      </c>
      <c r="AG65" s="88">
        <v>0</v>
      </c>
      <c r="AH65" s="88">
        <v>0</v>
      </c>
      <c r="AI65" s="88">
        <v>0</v>
      </c>
      <c r="AJ65" s="88">
        <v>0</v>
      </c>
      <c r="AK65" s="87">
        <f>SUM(AF65:AI65)</f>
        <v>0</v>
      </c>
      <c r="AL65" s="89">
        <f>Z65+AE65+AK65</f>
        <v>0</v>
      </c>
      <c r="AN65" s="52">
        <f t="shared" si="0"/>
        <v>0</v>
      </c>
      <c r="AO65" s="52">
        <f t="shared" si="1"/>
        <v>0</v>
      </c>
    </row>
    <row r="66" spans="1:41" s="13" customFormat="1" x14ac:dyDescent="0.3">
      <c r="A66" s="161"/>
      <c r="B66" s="48" t="s">
        <v>7</v>
      </c>
      <c r="C66" s="87">
        <v>167164</v>
      </c>
      <c r="D66" s="87"/>
      <c r="E66" s="93">
        <v>0</v>
      </c>
      <c r="F66" s="88">
        <v>332750</v>
      </c>
      <c r="G66" s="88">
        <v>120000</v>
      </c>
      <c r="H66" s="88">
        <v>112000</v>
      </c>
      <c r="I66" s="87">
        <v>564750</v>
      </c>
      <c r="J66" s="93">
        <v>19750</v>
      </c>
      <c r="K66" s="88">
        <v>0</v>
      </c>
      <c r="L66" s="88">
        <v>30000</v>
      </c>
      <c r="M66" s="88">
        <v>89750</v>
      </c>
      <c r="N66" s="87">
        <v>139500</v>
      </c>
      <c r="O66" s="93">
        <v>10000</v>
      </c>
      <c r="P66" s="88">
        <v>10000</v>
      </c>
      <c r="Q66" s="88">
        <v>25000</v>
      </c>
      <c r="R66" s="88">
        <v>40000</v>
      </c>
      <c r="S66" s="88">
        <v>65000</v>
      </c>
      <c r="T66" s="87">
        <f>SUM(O66:S66)</f>
        <v>150000</v>
      </c>
      <c r="U66" s="89">
        <f>T66+N66+I66+D67</f>
        <v>1012084</v>
      </c>
      <c r="V66" s="93">
        <v>65000</v>
      </c>
      <c r="W66" s="88">
        <v>0</v>
      </c>
      <c r="X66" s="88">
        <v>0</v>
      </c>
      <c r="Y66" s="88">
        <v>0</v>
      </c>
      <c r="Z66" s="87">
        <v>149922</v>
      </c>
      <c r="AA66" s="93">
        <v>0</v>
      </c>
      <c r="AB66" s="88">
        <v>0</v>
      </c>
      <c r="AC66" s="88">
        <v>0</v>
      </c>
      <c r="AD66" s="88">
        <v>0</v>
      </c>
      <c r="AE66" s="87">
        <v>0</v>
      </c>
      <c r="AF66" s="93">
        <v>0</v>
      </c>
      <c r="AG66" s="88">
        <v>0</v>
      </c>
      <c r="AH66" s="88">
        <v>0</v>
      </c>
      <c r="AI66" s="88">
        <v>0</v>
      </c>
      <c r="AJ66" s="88">
        <v>0</v>
      </c>
      <c r="AK66" s="87">
        <f>SUM(AF66:AJ66)</f>
        <v>0</v>
      </c>
      <c r="AL66" s="89">
        <f>AK66+AE66+Z66</f>
        <v>149922</v>
      </c>
      <c r="AN66" s="52">
        <f t="shared" si="0"/>
        <v>0</v>
      </c>
      <c r="AO66" s="52">
        <f t="shared" si="1"/>
        <v>0</v>
      </c>
    </row>
    <row r="67" spans="1:41" s="13" customFormat="1" ht="16" thickBot="1" x14ac:dyDescent="0.35">
      <c r="A67" s="162"/>
      <c r="B67" s="14" t="s">
        <v>8</v>
      </c>
      <c r="C67" s="87">
        <v>167164</v>
      </c>
      <c r="D67" s="131">
        <v>157834</v>
      </c>
      <c r="E67" s="79">
        <v>0</v>
      </c>
      <c r="F67" s="79">
        <v>0</v>
      </c>
      <c r="G67" s="79">
        <v>0</v>
      </c>
      <c r="H67" s="79">
        <v>0</v>
      </c>
      <c r="I67" s="77">
        <v>0</v>
      </c>
      <c r="J67" s="79">
        <v>0</v>
      </c>
      <c r="K67" s="79">
        <v>-20727</v>
      </c>
      <c r="L67" s="79">
        <v>-9616</v>
      </c>
      <c r="M67" s="79">
        <v>63890</v>
      </c>
      <c r="N67" s="77">
        <v>63890</v>
      </c>
      <c r="O67" s="79">
        <v>-24676</v>
      </c>
      <c r="P67" s="79">
        <v>-28724</v>
      </c>
      <c r="Q67" s="79">
        <v>-3724</v>
      </c>
      <c r="R67" s="79">
        <v>19922</v>
      </c>
      <c r="S67" s="79">
        <v>84922</v>
      </c>
      <c r="T67" s="77">
        <f>N67+T66-T63</f>
        <v>84922</v>
      </c>
      <c r="U67" s="80">
        <f>U66-U63</f>
        <v>84922</v>
      </c>
      <c r="V67" s="79">
        <v>57259</v>
      </c>
      <c r="W67" s="79">
        <v>57259</v>
      </c>
      <c r="X67" s="79">
        <v>57259</v>
      </c>
      <c r="Y67" s="79">
        <v>56590</v>
      </c>
      <c r="Z67" s="77">
        <v>56590</v>
      </c>
      <c r="AA67" s="79">
        <v>55113</v>
      </c>
      <c r="AB67" s="79">
        <v>55113</v>
      </c>
      <c r="AC67" s="79">
        <v>55113</v>
      </c>
      <c r="AD67" s="79">
        <v>50004</v>
      </c>
      <c r="AE67" s="77">
        <v>50004</v>
      </c>
      <c r="AF67" s="79">
        <v>50004</v>
      </c>
      <c r="AG67" s="79">
        <v>49396</v>
      </c>
      <c r="AH67" s="79">
        <v>49396</v>
      </c>
      <c r="AI67" s="79">
        <v>49396</v>
      </c>
      <c r="AJ67" s="79">
        <v>49396</v>
      </c>
      <c r="AK67" s="77">
        <f>AE67+AK66-AK63</f>
        <v>49396</v>
      </c>
      <c r="AL67" s="80">
        <f>T67+AL66-AL63</f>
        <v>134318</v>
      </c>
      <c r="AN67" s="52">
        <f t="shared" ref="AN67:AN130" si="2">U67*AM67</f>
        <v>0</v>
      </c>
      <c r="AO67" s="52">
        <f t="shared" si="1"/>
        <v>0</v>
      </c>
    </row>
    <row r="68" spans="1:41" s="13" customFormat="1" ht="16" thickBot="1" x14ac:dyDescent="0.35">
      <c r="A68" s="53"/>
      <c r="B68" s="48" t="s">
        <v>9</v>
      </c>
      <c r="C68" s="87"/>
      <c r="D68" s="87"/>
      <c r="E68" s="76">
        <v>0</v>
      </c>
      <c r="F68" s="76">
        <v>0</v>
      </c>
      <c r="G68" s="76">
        <v>0</v>
      </c>
      <c r="H68" s="76">
        <v>0</v>
      </c>
      <c r="I68" s="83"/>
      <c r="J68" s="76">
        <v>0</v>
      </c>
      <c r="K68" s="76">
        <v>-2805.7422485735751</v>
      </c>
      <c r="L68" s="76">
        <v>-1492.4956153285011</v>
      </c>
      <c r="M68" s="76">
        <v>9907.8841262948954</v>
      </c>
      <c r="N68" s="83"/>
      <c r="O68" s="76">
        <v>-16233.142556410761</v>
      </c>
      <c r="P68" s="76">
        <v>-608.87149767465519</v>
      </c>
      <c r="Q68" s="76">
        <v>-4554.2374954139659</v>
      </c>
      <c r="R68" s="76" t="e">
        <v>#DIV/0!</v>
      </c>
      <c r="S68" s="76" t="e">
        <v>#REF!</v>
      </c>
      <c r="T68" s="83"/>
      <c r="U68" s="84"/>
      <c r="V68" s="76">
        <v>12182.636354932394</v>
      </c>
      <c r="W68" s="76">
        <v>12182.636354932394</v>
      </c>
      <c r="X68" s="76">
        <v>12182.636354932394</v>
      </c>
      <c r="Y68" s="76">
        <v>12126.601808597265</v>
      </c>
      <c r="Z68" s="83"/>
      <c r="AA68" s="76">
        <v>94250.534416417271</v>
      </c>
      <c r="AB68" s="76">
        <v>89592.782248232135</v>
      </c>
      <c r="AC68" s="76">
        <v>94250.534416417271</v>
      </c>
      <c r="AD68" s="76">
        <v>151849.37746735499</v>
      </c>
      <c r="AE68" s="83"/>
      <c r="AF68" s="76">
        <v>1644868.4210526317</v>
      </c>
      <c r="AG68" s="76">
        <v>9827.5073115412924</v>
      </c>
      <c r="AH68" s="76" t="e">
        <v>#DIV/0!</v>
      </c>
      <c r="AI68" s="76" t="e">
        <v>#DIV/0!</v>
      </c>
      <c r="AJ68" s="76" t="e">
        <v>#REF!</v>
      </c>
      <c r="AK68" s="83"/>
      <c r="AL68" s="84"/>
      <c r="AN68" s="52">
        <f t="shared" si="2"/>
        <v>0</v>
      </c>
      <c r="AO68" s="52">
        <f t="shared" ref="AO68:AO131" si="3">AL68*AM68</f>
        <v>0</v>
      </c>
    </row>
    <row r="69" spans="1:41" s="13" customFormat="1" x14ac:dyDescent="0.3">
      <c r="A69" s="160" t="s">
        <v>58</v>
      </c>
      <c r="B69" s="11" t="s">
        <v>5</v>
      </c>
      <c r="C69" s="87"/>
      <c r="D69" s="87"/>
      <c r="E69" s="88">
        <v>0</v>
      </c>
      <c r="F69" s="88">
        <v>35144</v>
      </c>
      <c r="G69" s="88">
        <v>4000</v>
      </c>
      <c r="H69" s="88">
        <v>0</v>
      </c>
      <c r="I69" s="87">
        <v>39144</v>
      </c>
      <c r="J69" s="88">
        <v>5000</v>
      </c>
      <c r="K69" s="88">
        <v>25200</v>
      </c>
      <c r="L69" s="88">
        <v>2440</v>
      </c>
      <c r="M69" s="88">
        <v>8371</v>
      </c>
      <c r="N69" s="87">
        <v>41011</v>
      </c>
      <c r="O69" s="88">
        <v>5944</v>
      </c>
      <c r="P69" s="88">
        <v>25225</v>
      </c>
      <c r="Q69" s="88">
        <v>0</v>
      </c>
      <c r="R69" s="88">
        <v>7187</v>
      </c>
      <c r="S69" s="88">
        <v>16</v>
      </c>
      <c r="T69" s="87">
        <f>SUM(O69:S69)</f>
        <v>38372</v>
      </c>
      <c r="U69" s="89">
        <f>T69+N69+I69+D73</f>
        <v>133595</v>
      </c>
      <c r="V69" s="88">
        <v>9785</v>
      </c>
      <c r="W69" s="88">
        <v>35</v>
      </c>
      <c r="X69" s="88">
        <v>6</v>
      </c>
      <c r="Y69" s="88">
        <v>27</v>
      </c>
      <c r="Z69" s="87">
        <v>9853</v>
      </c>
      <c r="AA69" s="88">
        <v>2507</v>
      </c>
      <c r="AB69" s="88">
        <v>120</v>
      </c>
      <c r="AC69" s="88">
        <v>38</v>
      </c>
      <c r="AD69" s="88">
        <v>232</v>
      </c>
      <c r="AE69" s="87">
        <v>2897</v>
      </c>
      <c r="AF69" s="88">
        <v>146</v>
      </c>
      <c r="AG69" s="88">
        <v>475</v>
      </c>
      <c r="AH69" s="88">
        <v>1</v>
      </c>
      <c r="AI69" s="88">
        <v>1</v>
      </c>
      <c r="AJ69" s="88">
        <v>0</v>
      </c>
      <c r="AK69" s="87">
        <f>SUM(AF69:AJ69)</f>
        <v>623</v>
      </c>
      <c r="AL69" s="89">
        <f>AK69+AE69+Z69</f>
        <v>13373</v>
      </c>
      <c r="AM69" s="13">
        <v>64</v>
      </c>
      <c r="AN69" s="52">
        <f t="shared" si="2"/>
        <v>8550080</v>
      </c>
      <c r="AO69" s="52">
        <f t="shared" si="3"/>
        <v>855872</v>
      </c>
    </row>
    <row r="70" spans="1:41" s="13" customFormat="1" x14ac:dyDescent="0.3">
      <c r="A70" s="161"/>
      <c r="B70" s="48" t="s">
        <v>6</v>
      </c>
      <c r="C70" s="87"/>
      <c r="D70" s="87"/>
      <c r="E70" s="88">
        <v>0</v>
      </c>
      <c r="F70" s="88">
        <v>35144</v>
      </c>
      <c r="G70" s="88">
        <v>4000</v>
      </c>
      <c r="H70" s="88">
        <v>0</v>
      </c>
      <c r="I70" s="87">
        <v>39144</v>
      </c>
      <c r="J70" s="88">
        <v>5000</v>
      </c>
      <c r="K70" s="88">
        <v>0</v>
      </c>
      <c r="L70" s="88">
        <v>5000</v>
      </c>
      <c r="M70" s="88">
        <v>15000</v>
      </c>
      <c r="N70" s="87">
        <v>25000</v>
      </c>
      <c r="O70" s="88">
        <v>5000</v>
      </c>
      <c r="P70" s="88">
        <v>0</v>
      </c>
      <c r="Q70" s="88">
        <v>5000</v>
      </c>
      <c r="R70" s="88">
        <v>5000</v>
      </c>
      <c r="S70" s="88">
        <v>5000</v>
      </c>
      <c r="T70" s="87">
        <f>SUM(O70:S70)</f>
        <v>20000</v>
      </c>
      <c r="U70" s="89"/>
      <c r="V70" s="88">
        <v>0</v>
      </c>
      <c r="W70" s="88">
        <v>0</v>
      </c>
      <c r="X70" s="88">
        <v>0</v>
      </c>
      <c r="Y70" s="88">
        <v>0</v>
      </c>
      <c r="Z70" s="87">
        <v>0</v>
      </c>
      <c r="AA70" s="88">
        <v>0</v>
      </c>
      <c r="AB70" s="88">
        <v>0</v>
      </c>
      <c r="AC70" s="88">
        <v>0</v>
      </c>
      <c r="AD70" s="88">
        <v>0</v>
      </c>
      <c r="AE70" s="87">
        <v>0</v>
      </c>
      <c r="AF70" s="88">
        <v>0</v>
      </c>
      <c r="AG70" s="88">
        <v>0</v>
      </c>
      <c r="AH70" s="88">
        <v>0</v>
      </c>
      <c r="AI70" s="88">
        <v>0</v>
      </c>
      <c r="AJ70" s="88">
        <v>0</v>
      </c>
      <c r="AK70" s="87">
        <f>SUM(AF70:AJ70)</f>
        <v>0</v>
      </c>
      <c r="AL70" s="89"/>
      <c r="AN70" s="52">
        <f t="shared" si="2"/>
        <v>0</v>
      </c>
      <c r="AO70" s="52">
        <f t="shared" si="3"/>
        <v>0</v>
      </c>
    </row>
    <row r="71" spans="1:41" s="13" customFormat="1" x14ac:dyDescent="0.3">
      <c r="A71" s="161"/>
      <c r="B71" s="48" t="s">
        <v>10</v>
      </c>
      <c r="C71" s="87">
        <v>0</v>
      </c>
      <c r="D71" s="87"/>
      <c r="E71" s="88">
        <v>0</v>
      </c>
      <c r="F71" s="88">
        <v>0</v>
      </c>
      <c r="G71" s="88">
        <v>0</v>
      </c>
      <c r="H71" s="88">
        <v>0</v>
      </c>
      <c r="I71" s="87">
        <v>0</v>
      </c>
      <c r="J71" s="88">
        <v>0</v>
      </c>
      <c r="K71" s="88">
        <v>0</v>
      </c>
      <c r="L71" s="88">
        <v>0</v>
      </c>
      <c r="M71" s="88">
        <v>0</v>
      </c>
      <c r="N71" s="87">
        <v>0</v>
      </c>
      <c r="O71" s="88">
        <v>0</v>
      </c>
      <c r="P71" s="88">
        <v>0</v>
      </c>
      <c r="Q71" s="88">
        <v>0</v>
      </c>
      <c r="R71" s="88">
        <v>0</v>
      </c>
      <c r="S71" s="88">
        <v>0</v>
      </c>
      <c r="T71" s="87">
        <f>SUM(O71:R71)</f>
        <v>0</v>
      </c>
      <c r="U71" s="89">
        <f>I71+N71+T71</f>
        <v>0</v>
      </c>
      <c r="V71" s="88">
        <v>0</v>
      </c>
      <c r="W71" s="88">
        <v>0</v>
      </c>
      <c r="X71" s="88">
        <v>0</v>
      </c>
      <c r="Y71" s="88">
        <v>0</v>
      </c>
      <c r="Z71" s="87">
        <v>0</v>
      </c>
      <c r="AA71" s="88">
        <v>0</v>
      </c>
      <c r="AB71" s="88">
        <v>0</v>
      </c>
      <c r="AC71" s="88">
        <v>0</v>
      </c>
      <c r="AD71" s="88">
        <v>0</v>
      </c>
      <c r="AE71" s="87">
        <v>0</v>
      </c>
      <c r="AF71" s="88">
        <v>0</v>
      </c>
      <c r="AG71" s="88">
        <v>0</v>
      </c>
      <c r="AH71" s="88">
        <v>0</v>
      </c>
      <c r="AI71" s="88">
        <v>0</v>
      </c>
      <c r="AJ71" s="88">
        <v>0</v>
      </c>
      <c r="AK71" s="87">
        <f>SUM(AF71:AI71)</f>
        <v>0</v>
      </c>
      <c r="AL71" s="89">
        <f>Z71+AE71+AK71</f>
        <v>0</v>
      </c>
      <c r="AN71" s="52">
        <f t="shared" si="2"/>
        <v>0</v>
      </c>
      <c r="AO71" s="52">
        <f t="shared" si="3"/>
        <v>0</v>
      </c>
    </row>
    <row r="72" spans="1:41" s="13" customFormat="1" x14ac:dyDescent="0.3">
      <c r="A72" s="161"/>
      <c r="B72" s="48" t="s">
        <v>7</v>
      </c>
      <c r="C72" s="87">
        <v>5138</v>
      </c>
      <c r="D72" s="87"/>
      <c r="E72" s="93">
        <v>0</v>
      </c>
      <c r="F72" s="88">
        <v>35144</v>
      </c>
      <c r="G72" s="88">
        <v>4000</v>
      </c>
      <c r="H72" s="88">
        <v>0</v>
      </c>
      <c r="I72" s="87">
        <v>39144</v>
      </c>
      <c r="J72" s="93">
        <v>5000</v>
      </c>
      <c r="K72" s="88">
        <v>0</v>
      </c>
      <c r="L72" s="88">
        <v>5000</v>
      </c>
      <c r="M72" s="88">
        <v>15000</v>
      </c>
      <c r="N72" s="87">
        <v>25000</v>
      </c>
      <c r="O72" s="93">
        <v>5000</v>
      </c>
      <c r="P72" s="88">
        <v>0</v>
      </c>
      <c r="Q72" s="88">
        <v>5000</v>
      </c>
      <c r="R72" s="88">
        <v>5000</v>
      </c>
      <c r="S72" s="88">
        <v>5000</v>
      </c>
      <c r="T72" s="87">
        <f>SUM(O72:S72)</f>
        <v>20000</v>
      </c>
      <c r="U72" s="89">
        <f>T72+N72+I72+D73</f>
        <v>99212</v>
      </c>
      <c r="V72" s="93">
        <v>0</v>
      </c>
      <c r="W72" s="88">
        <v>0</v>
      </c>
      <c r="X72" s="88">
        <v>0</v>
      </c>
      <c r="Y72" s="88">
        <v>0</v>
      </c>
      <c r="Z72" s="87">
        <v>-34383</v>
      </c>
      <c r="AA72" s="93">
        <v>0</v>
      </c>
      <c r="AB72" s="88">
        <v>0</v>
      </c>
      <c r="AC72" s="88">
        <v>0</v>
      </c>
      <c r="AD72" s="88">
        <v>0</v>
      </c>
      <c r="AE72" s="87">
        <v>0</v>
      </c>
      <c r="AF72" s="93">
        <v>0</v>
      </c>
      <c r="AG72" s="88">
        <v>0</v>
      </c>
      <c r="AH72" s="88">
        <v>0</v>
      </c>
      <c r="AI72" s="88">
        <v>0</v>
      </c>
      <c r="AJ72" s="88">
        <v>0</v>
      </c>
      <c r="AK72" s="87">
        <f>SUM(AF72:AJ72)</f>
        <v>0</v>
      </c>
      <c r="AL72" s="89">
        <f>AK72+AE72+Z72</f>
        <v>-34383</v>
      </c>
      <c r="AN72" s="52">
        <f t="shared" si="2"/>
        <v>0</v>
      </c>
      <c r="AO72" s="52">
        <f t="shared" si="3"/>
        <v>0</v>
      </c>
    </row>
    <row r="73" spans="1:41" s="13" customFormat="1" ht="16" thickBot="1" x14ac:dyDescent="0.35">
      <c r="A73" s="162"/>
      <c r="B73" s="14" t="s">
        <v>8</v>
      </c>
      <c r="C73" s="87">
        <v>5138</v>
      </c>
      <c r="D73" s="131">
        <v>15068</v>
      </c>
      <c r="E73" s="79">
        <v>0</v>
      </c>
      <c r="F73" s="79">
        <v>0</v>
      </c>
      <c r="G73" s="79">
        <v>0</v>
      </c>
      <c r="H73" s="79">
        <v>0</v>
      </c>
      <c r="I73" s="77">
        <v>0</v>
      </c>
      <c r="J73" s="79">
        <v>0</v>
      </c>
      <c r="K73" s="79">
        <v>-25200</v>
      </c>
      <c r="L73" s="79">
        <v>-22640</v>
      </c>
      <c r="M73" s="79">
        <v>-16011</v>
      </c>
      <c r="N73" s="77">
        <v>-16011</v>
      </c>
      <c r="O73" s="79">
        <v>-16955</v>
      </c>
      <c r="P73" s="79">
        <v>-42180</v>
      </c>
      <c r="Q73" s="79">
        <v>-37180</v>
      </c>
      <c r="R73" s="79">
        <v>-39367</v>
      </c>
      <c r="S73" s="79">
        <v>-34383</v>
      </c>
      <c r="T73" s="77">
        <f>N73+T72-T69</f>
        <v>-34383</v>
      </c>
      <c r="U73" s="80">
        <f>U72-U69</f>
        <v>-34383</v>
      </c>
      <c r="V73" s="79">
        <v>-44168</v>
      </c>
      <c r="W73" s="79">
        <v>-44203</v>
      </c>
      <c r="X73" s="79">
        <v>-44209</v>
      </c>
      <c r="Y73" s="79">
        <v>-44236</v>
      </c>
      <c r="Z73" s="77">
        <v>-44236</v>
      </c>
      <c r="AA73" s="79">
        <v>-46743</v>
      </c>
      <c r="AB73" s="79">
        <v>-46863</v>
      </c>
      <c r="AC73" s="79">
        <v>-46901</v>
      </c>
      <c r="AD73" s="79">
        <v>-47133</v>
      </c>
      <c r="AE73" s="77">
        <v>-47133</v>
      </c>
      <c r="AF73" s="79">
        <v>-47279</v>
      </c>
      <c r="AG73" s="79">
        <v>-47754</v>
      </c>
      <c r="AH73" s="79">
        <v>-47755</v>
      </c>
      <c r="AI73" s="79">
        <v>-47756</v>
      </c>
      <c r="AJ73" s="79">
        <v>-47756</v>
      </c>
      <c r="AK73" s="77">
        <f>AE73+AK72-AK69</f>
        <v>-47756</v>
      </c>
      <c r="AL73" s="80">
        <f>T73+AL72-AL69</f>
        <v>-82139</v>
      </c>
      <c r="AN73" s="52">
        <f t="shared" si="2"/>
        <v>0</v>
      </c>
      <c r="AO73" s="52">
        <f t="shared" si="3"/>
        <v>0</v>
      </c>
    </row>
    <row r="74" spans="1:41" s="13" customFormat="1" ht="16" thickBot="1" x14ac:dyDescent="0.35">
      <c r="A74" s="53"/>
      <c r="B74" s="48" t="s">
        <v>9</v>
      </c>
      <c r="C74" s="87"/>
      <c r="D74" s="87"/>
      <c r="E74" s="76">
        <v>0</v>
      </c>
      <c r="F74" s="76">
        <v>0</v>
      </c>
      <c r="G74" s="76">
        <v>0</v>
      </c>
      <c r="H74" s="76">
        <v>0</v>
      </c>
      <c r="I74" s="83"/>
      <c r="J74" s="76">
        <v>0</v>
      </c>
      <c r="K74" s="76">
        <v>-12005.717008099095</v>
      </c>
      <c r="L74" s="76">
        <v>-11451.694486595852</v>
      </c>
      <c r="M74" s="76">
        <v>-8348.6286369798727</v>
      </c>
      <c r="N74" s="83"/>
      <c r="O74" s="76">
        <v>-10457.012458369309</v>
      </c>
      <c r="P74" s="76">
        <v>-5991.5623801474458</v>
      </c>
      <c r="Q74" s="76">
        <v>-103234.76329307233</v>
      </c>
      <c r="R74" s="76">
        <v>-49208750</v>
      </c>
      <c r="S74" s="76" t="e">
        <v>#REF!</v>
      </c>
      <c r="T74" s="83"/>
      <c r="U74" s="84"/>
      <c r="V74" s="76">
        <v>-89039.411349662332</v>
      </c>
      <c r="W74" s="76">
        <v>-88352.988207075759</v>
      </c>
      <c r="X74" s="76">
        <v>-89491.902834008099</v>
      </c>
      <c r="Y74" s="76">
        <v>-89791.941540647531</v>
      </c>
      <c r="Z74" s="83"/>
      <c r="AA74" s="76">
        <v>-284411.3173106176</v>
      </c>
      <c r="AB74" s="76">
        <v>-257347.61120263589</v>
      </c>
      <c r="AC74" s="76">
        <v>-299782.67817193997</v>
      </c>
      <c r="AD74" s="76">
        <v>-325391.78460476361</v>
      </c>
      <c r="AE74" s="83"/>
      <c r="AF74" s="76">
        <v>-1982348.0083857442</v>
      </c>
      <c r="AG74" s="76">
        <v>-71407.850467289725</v>
      </c>
      <c r="AH74" s="76">
        <v>-955100000</v>
      </c>
      <c r="AI74" s="76" t="e">
        <v>#DIV/0!</v>
      </c>
      <c r="AJ74" s="76" t="e">
        <v>#REF!</v>
      </c>
      <c r="AK74" s="83"/>
      <c r="AL74" s="84"/>
      <c r="AN74" s="52">
        <f t="shared" si="2"/>
        <v>0</v>
      </c>
      <c r="AO74" s="52">
        <f t="shared" si="3"/>
        <v>0</v>
      </c>
    </row>
    <row r="75" spans="1:41" s="55" customFormat="1" x14ac:dyDescent="0.3">
      <c r="A75" s="160" t="s">
        <v>75</v>
      </c>
      <c r="B75" s="11" t="s">
        <v>5</v>
      </c>
      <c r="C75" s="87"/>
      <c r="D75" s="87"/>
      <c r="E75" s="88">
        <v>0</v>
      </c>
      <c r="F75" s="88">
        <v>3745</v>
      </c>
      <c r="G75" s="88">
        <v>50125</v>
      </c>
      <c r="H75" s="88">
        <v>24400</v>
      </c>
      <c r="I75" s="87">
        <v>78270</v>
      </c>
      <c r="J75" s="88">
        <v>25125</v>
      </c>
      <c r="K75" s="88">
        <v>91985</v>
      </c>
      <c r="L75" s="88">
        <v>15235</v>
      </c>
      <c r="M75" s="88">
        <v>65871</v>
      </c>
      <c r="N75" s="87">
        <v>198216</v>
      </c>
      <c r="O75" s="88">
        <v>20765</v>
      </c>
      <c r="P75" s="88">
        <v>69493</v>
      </c>
      <c r="Q75" s="88">
        <v>0</v>
      </c>
      <c r="R75" s="88">
        <v>39849</v>
      </c>
      <c r="S75" s="88">
        <v>532</v>
      </c>
      <c r="T75" s="87">
        <f>SUM(O75:S75)</f>
        <v>130639</v>
      </c>
      <c r="U75" s="89">
        <f>T75+N75+I75+D79</f>
        <v>470646</v>
      </c>
      <c r="V75" s="88">
        <v>42366</v>
      </c>
      <c r="W75" s="88">
        <v>6140</v>
      </c>
      <c r="X75" s="88">
        <v>187</v>
      </c>
      <c r="Y75" s="88">
        <v>2376</v>
      </c>
      <c r="Z75" s="87">
        <v>51069</v>
      </c>
      <c r="AA75" s="88">
        <v>12474</v>
      </c>
      <c r="AB75" s="88">
        <v>18717</v>
      </c>
      <c r="AC75" s="88">
        <v>3126</v>
      </c>
      <c r="AD75" s="88">
        <v>10079</v>
      </c>
      <c r="AE75" s="87">
        <v>44396</v>
      </c>
      <c r="AF75" s="88">
        <v>4871</v>
      </c>
      <c r="AG75" s="88">
        <v>612</v>
      </c>
      <c r="AH75" s="88">
        <v>17</v>
      </c>
      <c r="AI75" s="88">
        <v>17</v>
      </c>
      <c r="AJ75" s="88">
        <v>13</v>
      </c>
      <c r="AK75" s="87">
        <f>SUM(AF75:AJ75)</f>
        <v>5530</v>
      </c>
      <c r="AL75" s="89">
        <f>AK75+AE75+Z75</f>
        <v>100995</v>
      </c>
      <c r="AM75" s="55">
        <v>64</v>
      </c>
      <c r="AN75" s="52">
        <f t="shared" si="2"/>
        <v>30121344</v>
      </c>
      <c r="AO75" s="52">
        <f t="shared" si="3"/>
        <v>6463680</v>
      </c>
    </row>
    <row r="76" spans="1:41" s="55" customFormat="1" x14ac:dyDescent="0.3">
      <c r="A76" s="161"/>
      <c r="B76" s="48" t="s">
        <v>6</v>
      </c>
      <c r="C76" s="87"/>
      <c r="D76" s="87"/>
      <c r="E76" s="88">
        <v>0</v>
      </c>
      <c r="F76" s="88">
        <v>3745</v>
      </c>
      <c r="G76" s="88">
        <v>50125</v>
      </c>
      <c r="H76" s="88">
        <v>24400</v>
      </c>
      <c r="I76" s="87">
        <v>78270</v>
      </c>
      <c r="J76" s="88">
        <v>25125</v>
      </c>
      <c r="K76" s="88">
        <v>0</v>
      </c>
      <c r="L76" s="88">
        <v>40000</v>
      </c>
      <c r="M76" s="88">
        <v>90000</v>
      </c>
      <c r="N76" s="87">
        <v>155125</v>
      </c>
      <c r="O76" s="88">
        <v>70000</v>
      </c>
      <c r="P76" s="88">
        <v>50000</v>
      </c>
      <c r="Q76" s="88">
        <v>60000</v>
      </c>
      <c r="R76" s="88">
        <v>60000</v>
      </c>
      <c r="S76" s="88">
        <v>70000</v>
      </c>
      <c r="T76" s="87">
        <f>SUM(O76:S76)</f>
        <v>310000</v>
      </c>
      <c r="U76" s="89"/>
      <c r="V76" s="88">
        <v>60000</v>
      </c>
      <c r="W76" s="88">
        <v>0</v>
      </c>
      <c r="X76" s="88">
        <v>0</v>
      </c>
      <c r="Y76" s="88">
        <v>0</v>
      </c>
      <c r="Z76" s="87">
        <v>60000</v>
      </c>
      <c r="AA76" s="88">
        <v>0</v>
      </c>
      <c r="AB76" s="88">
        <v>0</v>
      </c>
      <c r="AC76" s="88">
        <v>0</v>
      </c>
      <c r="AD76" s="88">
        <v>0</v>
      </c>
      <c r="AE76" s="87">
        <v>0</v>
      </c>
      <c r="AF76" s="88">
        <v>0</v>
      </c>
      <c r="AG76" s="88">
        <v>0</v>
      </c>
      <c r="AH76" s="88">
        <v>0</v>
      </c>
      <c r="AI76" s="88">
        <v>0</v>
      </c>
      <c r="AJ76" s="88">
        <v>0</v>
      </c>
      <c r="AK76" s="87">
        <f>SUM(AF76:AJ76)</f>
        <v>0</v>
      </c>
      <c r="AL76" s="89"/>
      <c r="AN76" s="52">
        <f t="shared" si="2"/>
        <v>0</v>
      </c>
      <c r="AO76" s="52">
        <f t="shared" si="3"/>
        <v>0</v>
      </c>
    </row>
    <row r="77" spans="1:41" s="55" customFormat="1" x14ac:dyDescent="0.3">
      <c r="A77" s="161"/>
      <c r="B77" s="48" t="s">
        <v>10</v>
      </c>
      <c r="C77" s="87">
        <v>19875</v>
      </c>
      <c r="D77" s="87"/>
      <c r="E77" s="88">
        <v>0</v>
      </c>
      <c r="F77" s="88">
        <v>0</v>
      </c>
      <c r="G77" s="88">
        <v>0</v>
      </c>
      <c r="H77" s="88">
        <v>0</v>
      </c>
      <c r="I77" s="87">
        <v>0</v>
      </c>
      <c r="J77" s="88">
        <v>0</v>
      </c>
      <c r="K77" s="88">
        <v>0</v>
      </c>
      <c r="L77" s="88">
        <v>0</v>
      </c>
      <c r="M77" s="88">
        <v>19875</v>
      </c>
      <c r="N77" s="87">
        <v>19875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7">
        <f>SUM(O77:R77)</f>
        <v>0</v>
      </c>
      <c r="U77" s="89">
        <f>I77+N77+T77</f>
        <v>19875</v>
      </c>
      <c r="V77" s="88">
        <v>0</v>
      </c>
      <c r="W77" s="88">
        <v>0</v>
      </c>
      <c r="X77" s="88">
        <v>0</v>
      </c>
      <c r="Y77" s="88">
        <v>0</v>
      </c>
      <c r="Z77" s="87">
        <v>0</v>
      </c>
      <c r="AA77" s="88">
        <v>0</v>
      </c>
      <c r="AB77" s="88">
        <v>0</v>
      </c>
      <c r="AC77" s="88">
        <v>0</v>
      </c>
      <c r="AD77" s="88">
        <v>0</v>
      </c>
      <c r="AE77" s="87">
        <v>0</v>
      </c>
      <c r="AF77" s="88">
        <v>0</v>
      </c>
      <c r="AG77" s="88">
        <v>0</v>
      </c>
      <c r="AH77" s="88">
        <v>0</v>
      </c>
      <c r="AI77" s="88">
        <v>0</v>
      </c>
      <c r="AJ77" s="88">
        <v>0</v>
      </c>
      <c r="AK77" s="87">
        <f>SUM(AF77:AI77)</f>
        <v>0</v>
      </c>
      <c r="AL77" s="89">
        <f>Z77+AE77+AK77</f>
        <v>0</v>
      </c>
      <c r="AN77" s="52">
        <f t="shared" si="2"/>
        <v>0</v>
      </c>
      <c r="AO77" s="52">
        <f t="shared" si="3"/>
        <v>0</v>
      </c>
    </row>
    <row r="78" spans="1:41" s="55" customFormat="1" x14ac:dyDescent="0.3">
      <c r="A78" s="161"/>
      <c r="B78" s="48" t="s">
        <v>7</v>
      </c>
      <c r="C78" s="87">
        <v>75299</v>
      </c>
      <c r="D78" s="87"/>
      <c r="E78" s="93">
        <v>0</v>
      </c>
      <c r="F78" s="88">
        <v>3745</v>
      </c>
      <c r="G78" s="88">
        <v>50125</v>
      </c>
      <c r="H78" s="88">
        <v>24400</v>
      </c>
      <c r="I78" s="87">
        <v>78270</v>
      </c>
      <c r="J78" s="93">
        <v>25125</v>
      </c>
      <c r="K78" s="88">
        <v>0</v>
      </c>
      <c r="L78" s="88">
        <v>40000</v>
      </c>
      <c r="M78" s="88">
        <v>109875</v>
      </c>
      <c r="N78" s="87">
        <v>175000</v>
      </c>
      <c r="O78" s="93">
        <v>70000</v>
      </c>
      <c r="P78" s="88">
        <v>50000</v>
      </c>
      <c r="Q78" s="88">
        <v>60000</v>
      </c>
      <c r="R78" s="88">
        <v>60000</v>
      </c>
      <c r="S78" s="88">
        <v>70000</v>
      </c>
      <c r="T78" s="87">
        <f>SUM(O78:S78)</f>
        <v>310000</v>
      </c>
      <c r="U78" s="89">
        <f>T78+N78+I78+D79</f>
        <v>626791</v>
      </c>
      <c r="V78" s="93">
        <v>60000</v>
      </c>
      <c r="W78" s="88">
        <v>0</v>
      </c>
      <c r="X78" s="88">
        <v>0</v>
      </c>
      <c r="Y78" s="88">
        <v>0</v>
      </c>
      <c r="Z78" s="87">
        <v>216145</v>
      </c>
      <c r="AA78" s="93">
        <v>0</v>
      </c>
      <c r="AB78" s="88">
        <v>0</v>
      </c>
      <c r="AC78" s="88">
        <v>0</v>
      </c>
      <c r="AD78" s="88">
        <v>0</v>
      </c>
      <c r="AE78" s="87">
        <v>0</v>
      </c>
      <c r="AF78" s="93">
        <v>0</v>
      </c>
      <c r="AG78" s="88">
        <v>0</v>
      </c>
      <c r="AH78" s="88">
        <v>0</v>
      </c>
      <c r="AI78" s="88">
        <v>0</v>
      </c>
      <c r="AJ78" s="88">
        <v>0</v>
      </c>
      <c r="AK78" s="87">
        <f>SUM(AF78:AJ78)</f>
        <v>0</v>
      </c>
      <c r="AL78" s="89">
        <f>AK78+AE78+Z78</f>
        <v>216145</v>
      </c>
      <c r="AN78" s="52">
        <f t="shared" si="2"/>
        <v>0</v>
      </c>
      <c r="AO78" s="52">
        <f t="shared" si="3"/>
        <v>0</v>
      </c>
    </row>
    <row r="79" spans="1:41" s="55" customFormat="1" ht="16" thickBot="1" x14ac:dyDescent="0.35">
      <c r="A79" s="162"/>
      <c r="B79" s="14" t="s">
        <v>8</v>
      </c>
      <c r="C79" s="87">
        <v>75299</v>
      </c>
      <c r="D79" s="131">
        <v>63521</v>
      </c>
      <c r="E79" s="79">
        <v>0</v>
      </c>
      <c r="F79" s="79">
        <v>0</v>
      </c>
      <c r="G79" s="79">
        <v>0</v>
      </c>
      <c r="H79" s="79">
        <v>0</v>
      </c>
      <c r="I79" s="77">
        <v>0</v>
      </c>
      <c r="J79" s="79">
        <v>0</v>
      </c>
      <c r="K79" s="79">
        <v>-91985</v>
      </c>
      <c r="L79" s="79">
        <v>-67220</v>
      </c>
      <c r="M79" s="79">
        <v>-23216</v>
      </c>
      <c r="N79" s="77">
        <v>-23216</v>
      </c>
      <c r="O79" s="79">
        <v>26019</v>
      </c>
      <c r="P79" s="79">
        <v>6526</v>
      </c>
      <c r="Q79" s="79">
        <v>66526</v>
      </c>
      <c r="R79" s="79">
        <v>86677</v>
      </c>
      <c r="S79" s="79">
        <v>156145</v>
      </c>
      <c r="T79" s="77">
        <f>N79+T78-T75</f>
        <v>156145</v>
      </c>
      <c r="U79" s="80">
        <f>U78-U75</f>
        <v>156145</v>
      </c>
      <c r="V79" s="79">
        <v>173779</v>
      </c>
      <c r="W79" s="79">
        <v>167639</v>
      </c>
      <c r="X79" s="79">
        <v>167452</v>
      </c>
      <c r="Y79" s="79">
        <v>165076</v>
      </c>
      <c r="Z79" s="77">
        <v>165076</v>
      </c>
      <c r="AA79" s="79">
        <v>152602</v>
      </c>
      <c r="AB79" s="79">
        <v>133885</v>
      </c>
      <c r="AC79" s="79">
        <v>130759</v>
      </c>
      <c r="AD79" s="79">
        <v>120680</v>
      </c>
      <c r="AE79" s="77">
        <v>120680</v>
      </c>
      <c r="AF79" s="79">
        <v>115809</v>
      </c>
      <c r="AG79" s="79">
        <v>115197</v>
      </c>
      <c r="AH79" s="79">
        <v>115180</v>
      </c>
      <c r="AI79" s="79">
        <v>115163</v>
      </c>
      <c r="AJ79" s="79">
        <v>115150</v>
      </c>
      <c r="AK79" s="77">
        <f>AE79+AK78-AK75</f>
        <v>115150</v>
      </c>
      <c r="AL79" s="80">
        <f>T79+AL78-AL75</f>
        <v>271295</v>
      </c>
      <c r="AN79" s="52">
        <f t="shared" si="2"/>
        <v>0</v>
      </c>
      <c r="AO79" s="52">
        <f t="shared" si="3"/>
        <v>0</v>
      </c>
    </row>
    <row r="80" spans="1:41" s="55" customFormat="1" ht="16" thickBot="1" x14ac:dyDescent="0.35">
      <c r="A80" s="53"/>
      <c r="B80" s="48" t="s">
        <v>9</v>
      </c>
      <c r="C80" s="87"/>
      <c r="D80" s="87"/>
      <c r="E80" s="76">
        <v>0</v>
      </c>
      <c r="F80" s="76">
        <v>0</v>
      </c>
      <c r="G80" s="76">
        <v>0</v>
      </c>
      <c r="H80" s="76">
        <v>0</v>
      </c>
      <c r="I80" s="83"/>
      <c r="J80" s="76">
        <v>0</v>
      </c>
      <c r="K80" s="76">
        <v>-10735.627086202468</v>
      </c>
      <c r="L80" s="76">
        <v>-8610.8282253777325</v>
      </c>
      <c r="M80" s="76">
        <v>-3568.7549478506153</v>
      </c>
      <c r="N80" s="83"/>
      <c r="O80" s="76">
        <v>4736.1523199301018</v>
      </c>
      <c r="P80" s="76">
        <v>255.40724854068375</v>
      </c>
      <c r="Q80" s="76">
        <v>32949.159258066917</v>
      </c>
      <c r="R80" s="76">
        <v>3258533.8345864662</v>
      </c>
      <c r="S80" s="76" t="e">
        <v>#REF!</v>
      </c>
      <c r="T80" s="83"/>
      <c r="U80" s="84"/>
      <c r="V80" s="76">
        <v>58147.293046911596</v>
      </c>
      <c r="W80" s="76">
        <v>46341.760079614098</v>
      </c>
      <c r="X80" s="76">
        <v>62663.298718308542</v>
      </c>
      <c r="Y80" s="76">
        <v>64648.221034286951</v>
      </c>
      <c r="Z80" s="83"/>
      <c r="AA80" s="76">
        <v>39991.089913257681</v>
      </c>
      <c r="AB80" s="76">
        <v>45998.316527236188</v>
      </c>
      <c r="AC80" s="76">
        <v>48006.975676916016</v>
      </c>
      <c r="AD80" s="76">
        <v>54365.258131363182</v>
      </c>
      <c r="AE80" s="83"/>
      <c r="AF80" s="76">
        <v>3514688.9226100147</v>
      </c>
      <c r="AG80" s="76">
        <v>22801.805189921022</v>
      </c>
      <c r="AH80" s="76">
        <v>76786666.666666672</v>
      </c>
      <c r="AI80" s="76">
        <v>177173846.15384614</v>
      </c>
      <c r="AJ80" s="76" t="e">
        <v>#REF!</v>
      </c>
      <c r="AK80" s="83"/>
      <c r="AL80" s="84"/>
      <c r="AN80" s="52">
        <f t="shared" si="2"/>
        <v>0</v>
      </c>
      <c r="AO80" s="52">
        <f t="shared" si="3"/>
        <v>0</v>
      </c>
    </row>
    <row r="81" spans="1:41" s="13" customFormat="1" x14ac:dyDescent="0.3">
      <c r="A81" s="160" t="s">
        <v>23</v>
      </c>
      <c r="B81" s="11" t="s">
        <v>5</v>
      </c>
      <c r="C81" s="87"/>
      <c r="D81" s="87"/>
      <c r="E81" s="88">
        <v>0</v>
      </c>
      <c r="F81" s="88">
        <v>0</v>
      </c>
      <c r="G81" s="88">
        <v>0</v>
      </c>
      <c r="H81" s="88">
        <v>0</v>
      </c>
      <c r="I81" s="87">
        <v>0</v>
      </c>
      <c r="J81" s="88">
        <v>0</v>
      </c>
      <c r="K81" s="88">
        <v>0</v>
      </c>
      <c r="L81" s="88">
        <v>0</v>
      </c>
      <c r="M81" s="88">
        <v>0</v>
      </c>
      <c r="N81" s="87">
        <v>0</v>
      </c>
      <c r="O81" s="88">
        <v>0</v>
      </c>
      <c r="P81" s="88">
        <v>0</v>
      </c>
      <c r="Q81" s="88">
        <v>0</v>
      </c>
      <c r="R81" s="88">
        <v>0</v>
      </c>
      <c r="S81" s="88">
        <v>0</v>
      </c>
      <c r="T81" s="87">
        <f>SUM(O81:S81)</f>
        <v>0</v>
      </c>
      <c r="U81" s="89">
        <f>T81+N81+I81+D85</f>
        <v>154</v>
      </c>
      <c r="V81" s="88">
        <v>0</v>
      </c>
      <c r="W81" s="88">
        <v>0</v>
      </c>
      <c r="X81" s="88">
        <v>0</v>
      </c>
      <c r="Y81" s="88">
        <v>0</v>
      </c>
      <c r="Z81" s="87">
        <v>0</v>
      </c>
      <c r="AA81" s="88">
        <v>0</v>
      </c>
      <c r="AB81" s="88">
        <v>0</v>
      </c>
      <c r="AC81" s="88">
        <v>0</v>
      </c>
      <c r="AD81" s="88">
        <v>0</v>
      </c>
      <c r="AE81" s="87">
        <v>0</v>
      </c>
      <c r="AF81" s="88">
        <v>0</v>
      </c>
      <c r="AG81" s="88">
        <v>0</v>
      </c>
      <c r="AH81" s="88">
        <v>0</v>
      </c>
      <c r="AI81" s="88">
        <v>0</v>
      </c>
      <c r="AJ81" s="88">
        <v>0</v>
      </c>
      <c r="AK81" s="87">
        <f>SUM(AF81:AJ81)</f>
        <v>0</v>
      </c>
      <c r="AL81" s="89">
        <f>AK81+AE81+Z81</f>
        <v>0</v>
      </c>
      <c r="AM81" s="13">
        <v>128</v>
      </c>
      <c r="AN81" s="52">
        <f t="shared" si="2"/>
        <v>19712</v>
      </c>
      <c r="AO81" s="52">
        <f t="shared" si="3"/>
        <v>0</v>
      </c>
    </row>
    <row r="82" spans="1:41" s="13" customFormat="1" x14ac:dyDescent="0.3">
      <c r="A82" s="161"/>
      <c r="B82" s="48" t="s">
        <v>6</v>
      </c>
      <c r="C82" s="87"/>
      <c r="D82" s="87"/>
      <c r="E82" s="88">
        <v>0</v>
      </c>
      <c r="F82" s="88">
        <v>0</v>
      </c>
      <c r="G82" s="88">
        <v>0</v>
      </c>
      <c r="H82" s="88">
        <v>0</v>
      </c>
      <c r="I82" s="87">
        <v>0</v>
      </c>
      <c r="J82" s="88">
        <v>0</v>
      </c>
      <c r="K82" s="88">
        <v>0</v>
      </c>
      <c r="L82" s="88">
        <v>0</v>
      </c>
      <c r="M82" s="88">
        <v>0</v>
      </c>
      <c r="N82" s="87">
        <v>0</v>
      </c>
      <c r="O82" s="88">
        <v>0</v>
      </c>
      <c r="P82" s="88">
        <v>0</v>
      </c>
      <c r="Q82" s="88">
        <v>0</v>
      </c>
      <c r="R82" s="88">
        <v>0</v>
      </c>
      <c r="S82" s="88">
        <v>0</v>
      </c>
      <c r="T82" s="87">
        <f>SUM(O82:S82)</f>
        <v>0</v>
      </c>
      <c r="U82" s="89"/>
      <c r="V82" s="88">
        <v>0</v>
      </c>
      <c r="W82" s="88">
        <v>0</v>
      </c>
      <c r="X82" s="88">
        <v>0</v>
      </c>
      <c r="Y82" s="88">
        <v>0</v>
      </c>
      <c r="Z82" s="87">
        <v>0</v>
      </c>
      <c r="AA82" s="88">
        <v>0</v>
      </c>
      <c r="AB82" s="88">
        <v>0</v>
      </c>
      <c r="AC82" s="88">
        <v>0</v>
      </c>
      <c r="AD82" s="88">
        <v>0</v>
      </c>
      <c r="AE82" s="87">
        <v>0</v>
      </c>
      <c r="AF82" s="88">
        <v>0</v>
      </c>
      <c r="AG82" s="88">
        <v>0</v>
      </c>
      <c r="AH82" s="88">
        <v>0</v>
      </c>
      <c r="AI82" s="88">
        <v>0</v>
      </c>
      <c r="AJ82" s="88">
        <v>0</v>
      </c>
      <c r="AK82" s="87">
        <f>SUM(AF82:AJ82)</f>
        <v>0</v>
      </c>
      <c r="AL82" s="89"/>
      <c r="AN82" s="52">
        <f t="shared" si="2"/>
        <v>0</v>
      </c>
      <c r="AO82" s="52">
        <f t="shared" si="3"/>
        <v>0</v>
      </c>
    </row>
    <row r="83" spans="1:41" s="13" customFormat="1" x14ac:dyDescent="0.3">
      <c r="A83" s="161"/>
      <c r="B83" s="48" t="s">
        <v>10</v>
      </c>
      <c r="C83" s="87">
        <v>0</v>
      </c>
      <c r="D83" s="87"/>
      <c r="E83" s="88">
        <v>0</v>
      </c>
      <c r="F83" s="88">
        <v>0</v>
      </c>
      <c r="G83" s="88">
        <v>0</v>
      </c>
      <c r="H83" s="88">
        <v>0</v>
      </c>
      <c r="I83" s="87">
        <v>0</v>
      </c>
      <c r="J83" s="88">
        <v>0</v>
      </c>
      <c r="K83" s="88">
        <v>0</v>
      </c>
      <c r="L83" s="88">
        <v>0</v>
      </c>
      <c r="M83" s="88">
        <v>0</v>
      </c>
      <c r="N83" s="87">
        <v>0</v>
      </c>
      <c r="O83" s="88">
        <v>0</v>
      </c>
      <c r="P83" s="88">
        <v>0</v>
      </c>
      <c r="Q83" s="88">
        <v>0</v>
      </c>
      <c r="R83" s="88">
        <v>0</v>
      </c>
      <c r="S83" s="88">
        <v>0</v>
      </c>
      <c r="T83" s="87">
        <f>SUM(O83:R83)</f>
        <v>0</v>
      </c>
      <c r="U83" s="89">
        <f>I83+N83+T83</f>
        <v>0</v>
      </c>
      <c r="V83" s="88">
        <v>0</v>
      </c>
      <c r="W83" s="88">
        <v>0</v>
      </c>
      <c r="X83" s="88">
        <v>0</v>
      </c>
      <c r="Y83" s="88">
        <v>0</v>
      </c>
      <c r="Z83" s="87">
        <v>0</v>
      </c>
      <c r="AA83" s="88">
        <v>0</v>
      </c>
      <c r="AB83" s="88">
        <v>0</v>
      </c>
      <c r="AC83" s="88">
        <v>0</v>
      </c>
      <c r="AD83" s="88">
        <v>0</v>
      </c>
      <c r="AE83" s="87">
        <v>0</v>
      </c>
      <c r="AF83" s="88">
        <v>0</v>
      </c>
      <c r="AG83" s="88">
        <v>0</v>
      </c>
      <c r="AH83" s="88">
        <v>0</v>
      </c>
      <c r="AI83" s="88">
        <v>0</v>
      </c>
      <c r="AJ83" s="88">
        <v>0</v>
      </c>
      <c r="AK83" s="87">
        <f>SUM(AF83:AI83)</f>
        <v>0</v>
      </c>
      <c r="AL83" s="89">
        <f>Z83+AE83+AK83</f>
        <v>0</v>
      </c>
      <c r="AN83" s="52">
        <f t="shared" si="2"/>
        <v>0</v>
      </c>
      <c r="AO83" s="52">
        <f t="shared" si="3"/>
        <v>0</v>
      </c>
    </row>
    <row r="84" spans="1:41" s="13" customFormat="1" x14ac:dyDescent="0.3">
      <c r="A84" s="161"/>
      <c r="B84" s="48" t="s">
        <v>7</v>
      </c>
      <c r="C84" s="87">
        <v>0</v>
      </c>
      <c r="D84" s="87"/>
      <c r="E84" s="93">
        <v>0</v>
      </c>
      <c r="F84" s="88">
        <v>0</v>
      </c>
      <c r="G84" s="88">
        <v>0</v>
      </c>
      <c r="H84" s="88">
        <v>0</v>
      </c>
      <c r="I84" s="87">
        <v>0</v>
      </c>
      <c r="J84" s="93">
        <v>0</v>
      </c>
      <c r="K84" s="88">
        <v>0</v>
      </c>
      <c r="L84" s="88">
        <v>0</v>
      </c>
      <c r="M84" s="88">
        <v>0</v>
      </c>
      <c r="N84" s="87">
        <v>0</v>
      </c>
      <c r="O84" s="93">
        <v>0</v>
      </c>
      <c r="P84" s="88">
        <v>0</v>
      </c>
      <c r="Q84" s="88">
        <v>0</v>
      </c>
      <c r="R84" s="88">
        <v>0</v>
      </c>
      <c r="S84" s="88">
        <v>0</v>
      </c>
      <c r="T84" s="87">
        <f>SUM(O84:S84)</f>
        <v>0</v>
      </c>
      <c r="U84" s="89">
        <f>T84+N84+I84+D85</f>
        <v>154</v>
      </c>
      <c r="V84" s="93">
        <v>0</v>
      </c>
      <c r="W84" s="88">
        <v>0</v>
      </c>
      <c r="X84" s="88">
        <v>0</v>
      </c>
      <c r="Y84" s="88">
        <v>0</v>
      </c>
      <c r="Z84" s="87">
        <v>0</v>
      </c>
      <c r="AA84" s="93">
        <v>0</v>
      </c>
      <c r="AB84" s="88">
        <v>0</v>
      </c>
      <c r="AC84" s="88">
        <v>0</v>
      </c>
      <c r="AD84" s="88">
        <v>0</v>
      </c>
      <c r="AE84" s="87">
        <v>0</v>
      </c>
      <c r="AF84" s="93">
        <v>0</v>
      </c>
      <c r="AG84" s="88">
        <v>0</v>
      </c>
      <c r="AH84" s="88">
        <v>0</v>
      </c>
      <c r="AI84" s="88">
        <v>0</v>
      </c>
      <c r="AJ84" s="88">
        <v>0</v>
      </c>
      <c r="AK84" s="87">
        <f>SUM(AF84:AJ84)</f>
        <v>0</v>
      </c>
      <c r="AL84" s="89">
        <f>AK84+AE84+Z84</f>
        <v>0</v>
      </c>
      <c r="AN84" s="52">
        <f t="shared" si="2"/>
        <v>0</v>
      </c>
      <c r="AO84" s="52">
        <f t="shared" si="3"/>
        <v>0</v>
      </c>
    </row>
    <row r="85" spans="1:41" s="13" customFormat="1" ht="16" thickBot="1" x14ac:dyDescent="0.35">
      <c r="A85" s="162"/>
      <c r="B85" s="14" t="s">
        <v>8</v>
      </c>
      <c r="C85" s="87">
        <v>0</v>
      </c>
      <c r="D85" s="131">
        <v>154</v>
      </c>
      <c r="E85" s="79">
        <v>0</v>
      </c>
      <c r="F85" s="79">
        <v>0</v>
      </c>
      <c r="G85" s="79">
        <v>0</v>
      </c>
      <c r="H85" s="79">
        <v>0</v>
      </c>
      <c r="I85" s="77">
        <v>0</v>
      </c>
      <c r="J85" s="79">
        <v>0</v>
      </c>
      <c r="K85" s="79">
        <v>0</v>
      </c>
      <c r="L85" s="79">
        <v>0</v>
      </c>
      <c r="M85" s="79">
        <v>0</v>
      </c>
      <c r="N85" s="77">
        <v>0</v>
      </c>
      <c r="O85" s="79">
        <v>0</v>
      </c>
      <c r="P85" s="79">
        <v>0</v>
      </c>
      <c r="Q85" s="79">
        <v>0</v>
      </c>
      <c r="R85" s="79">
        <v>0</v>
      </c>
      <c r="S85" s="79">
        <v>0</v>
      </c>
      <c r="T85" s="77">
        <f>N85+T84-T81</f>
        <v>0</v>
      </c>
      <c r="U85" s="80">
        <f>U84-U81</f>
        <v>0</v>
      </c>
      <c r="V85" s="79">
        <v>0</v>
      </c>
      <c r="W85" s="79">
        <v>0</v>
      </c>
      <c r="X85" s="79">
        <v>0</v>
      </c>
      <c r="Y85" s="79">
        <v>0</v>
      </c>
      <c r="Z85" s="77">
        <v>0</v>
      </c>
      <c r="AA85" s="79">
        <v>0</v>
      </c>
      <c r="AB85" s="79">
        <v>0</v>
      </c>
      <c r="AC85" s="79">
        <v>0</v>
      </c>
      <c r="AD85" s="79">
        <v>0</v>
      </c>
      <c r="AE85" s="77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7">
        <f>AE85+AK84-AK81</f>
        <v>0</v>
      </c>
      <c r="AL85" s="80">
        <f>T85+AL84-AL81</f>
        <v>0</v>
      </c>
      <c r="AN85" s="52">
        <f t="shared" si="2"/>
        <v>0</v>
      </c>
      <c r="AO85" s="52">
        <f t="shared" si="3"/>
        <v>0</v>
      </c>
    </row>
    <row r="86" spans="1:41" s="13" customFormat="1" ht="16" thickBot="1" x14ac:dyDescent="0.35">
      <c r="A86" s="53"/>
      <c r="B86" s="48" t="s">
        <v>9</v>
      </c>
      <c r="C86" s="87"/>
      <c r="D86" s="87"/>
      <c r="E86" s="76" t="e">
        <v>#DIV/0!</v>
      </c>
      <c r="F86" s="76" t="e">
        <v>#DIV/0!</v>
      </c>
      <c r="G86" s="76" t="e">
        <v>#DIV/0!</v>
      </c>
      <c r="H86" s="76" t="e">
        <v>#DIV/0!</v>
      </c>
      <c r="I86" s="83"/>
      <c r="J86" s="76" t="e">
        <v>#DIV/0!</v>
      </c>
      <c r="K86" s="76" t="e">
        <v>#DIV/0!</v>
      </c>
      <c r="L86" s="76" t="e">
        <v>#DIV/0!</v>
      </c>
      <c r="M86" s="76" t="e">
        <v>#DIV/0!</v>
      </c>
      <c r="N86" s="83"/>
      <c r="O86" s="76" t="e">
        <v>#DIV/0!</v>
      </c>
      <c r="P86" s="76">
        <v>0</v>
      </c>
      <c r="Q86" s="76" t="e">
        <v>#DIV/0!</v>
      </c>
      <c r="R86" s="76" t="e">
        <v>#DIV/0!</v>
      </c>
      <c r="S86" s="76" t="e">
        <v>#REF!</v>
      </c>
      <c r="T86" s="83"/>
      <c r="U86" s="84"/>
      <c r="V86" s="76" t="e">
        <v>#DIV/0!</v>
      </c>
      <c r="W86" s="76" t="e">
        <v>#DIV/0!</v>
      </c>
      <c r="X86" s="76" t="e">
        <v>#DIV/0!</v>
      </c>
      <c r="Y86" s="76" t="e">
        <v>#DIV/0!</v>
      </c>
      <c r="Z86" s="83"/>
      <c r="AA86" s="76" t="e">
        <v>#DIV/0!</v>
      </c>
      <c r="AB86" s="76" t="e">
        <v>#DIV/0!</v>
      </c>
      <c r="AC86" s="76" t="e">
        <v>#DIV/0!</v>
      </c>
      <c r="AD86" s="76" t="e">
        <v>#DIV/0!</v>
      </c>
      <c r="AE86" s="83"/>
      <c r="AF86" s="76" t="e">
        <v>#DIV/0!</v>
      </c>
      <c r="AG86" s="76" t="e">
        <v>#DIV/0!</v>
      </c>
      <c r="AH86" s="76" t="e">
        <v>#DIV/0!</v>
      </c>
      <c r="AI86" s="76" t="e">
        <v>#DIV/0!</v>
      </c>
      <c r="AJ86" s="76" t="e">
        <v>#REF!</v>
      </c>
      <c r="AK86" s="83"/>
      <c r="AL86" s="84"/>
      <c r="AN86" s="52">
        <f t="shared" si="2"/>
        <v>0</v>
      </c>
      <c r="AO86" s="52">
        <f t="shared" si="3"/>
        <v>0</v>
      </c>
    </row>
    <row r="87" spans="1:41" s="13" customFormat="1" x14ac:dyDescent="0.3">
      <c r="A87" s="160" t="s">
        <v>24</v>
      </c>
      <c r="B87" s="11" t="s">
        <v>5</v>
      </c>
      <c r="C87" s="87"/>
      <c r="D87" s="87"/>
      <c r="E87" s="88">
        <v>0</v>
      </c>
      <c r="F87" s="88">
        <v>0</v>
      </c>
      <c r="G87" s="88">
        <v>0</v>
      </c>
      <c r="H87" s="88">
        <v>0</v>
      </c>
      <c r="I87" s="87">
        <v>0</v>
      </c>
      <c r="J87" s="88">
        <v>0</v>
      </c>
      <c r="K87" s="88">
        <v>0</v>
      </c>
      <c r="L87" s="88">
        <v>0</v>
      </c>
      <c r="M87" s="88">
        <v>0</v>
      </c>
      <c r="N87" s="87">
        <v>0</v>
      </c>
      <c r="O87" s="88">
        <v>0</v>
      </c>
      <c r="P87" s="88">
        <v>0</v>
      </c>
      <c r="Q87" s="88">
        <v>0</v>
      </c>
      <c r="R87" s="88">
        <v>0</v>
      </c>
      <c r="S87" s="88">
        <v>0</v>
      </c>
      <c r="T87" s="87">
        <f>SUM(O87:S87)</f>
        <v>0</v>
      </c>
      <c r="U87" s="89">
        <f>T87+N87+I87+D91</f>
        <v>557</v>
      </c>
      <c r="V87" s="88">
        <v>0</v>
      </c>
      <c r="W87" s="88">
        <v>0</v>
      </c>
      <c r="X87" s="88">
        <v>0</v>
      </c>
      <c r="Y87" s="88">
        <v>0</v>
      </c>
      <c r="Z87" s="87">
        <v>0</v>
      </c>
      <c r="AA87" s="88">
        <v>0</v>
      </c>
      <c r="AB87" s="88">
        <v>0</v>
      </c>
      <c r="AC87" s="88">
        <v>0</v>
      </c>
      <c r="AD87" s="88">
        <v>0</v>
      </c>
      <c r="AE87" s="87">
        <v>0</v>
      </c>
      <c r="AF87" s="88">
        <v>0</v>
      </c>
      <c r="AG87" s="88">
        <v>0</v>
      </c>
      <c r="AH87" s="88">
        <v>0</v>
      </c>
      <c r="AI87" s="88">
        <v>0</v>
      </c>
      <c r="AJ87" s="88">
        <v>0</v>
      </c>
      <c r="AK87" s="87">
        <f>SUM(AF87:AJ87)</f>
        <v>0</v>
      </c>
      <c r="AL87" s="89">
        <f>AK87+AE87+Z87</f>
        <v>0</v>
      </c>
      <c r="AM87" s="13">
        <v>128</v>
      </c>
      <c r="AN87" s="52">
        <f t="shared" si="2"/>
        <v>71296</v>
      </c>
      <c r="AO87" s="52">
        <f t="shared" si="3"/>
        <v>0</v>
      </c>
    </row>
    <row r="88" spans="1:41" s="13" customFormat="1" x14ac:dyDescent="0.3">
      <c r="A88" s="161"/>
      <c r="B88" s="48" t="s">
        <v>6</v>
      </c>
      <c r="C88" s="87"/>
      <c r="D88" s="87"/>
      <c r="E88" s="88">
        <v>0</v>
      </c>
      <c r="F88" s="88">
        <v>0</v>
      </c>
      <c r="G88" s="88">
        <v>0</v>
      </c>
      <c r="H88" s="88">
        <v>0</v>
      </c>
      <c r="I88" s="87">
        <v>0</v>
      </c>
      <c r="J88" s="88">
        <v>0</v>
      </c>
      <c r="K88" s="88">
        <v>0</v>
      </c>
      <c r="L88" s="88">
        <v>0</v>
      </c>
      <c r="M88" s="88">
        <v>20</v>
      </c>
      <c r="N88" s="87">
        <v>20</v>
      </c>
      <c r="O88" s="88">
        <v>0</v>
      </c>
      <c r="P88" s="88">
        <v>0</v>
      </c>
      <c r="Q88" s="88">
        <v>0</v>
      </c>
      <c r="R88" s="88">
        <v>0</v>
      </c>
      <c r="S88" s="88">
        <v>0</v>
      </c>
      <c r="T88" s="87">
        <f>SUM(O88:S88)</f>
        <v>0</v>
      </c>
      <c r="U88" s="89"/>
      <c r="V88" s="88">
        <v>0</v>
      </c>
      <c r="W88" s="88">
        <v>0</v>
      </c>
      <c r="X88" s="88">
        <v>0</v>
      </c>
      <c r="Y88" s="88">
        <v>0</v>
      </c>
      <c r="Z88" s="87">
        <v>0</v>
      </c>
      <c r="AA88" s="88">
        <v>0</v>
      </c>
      <c r="AB88" s="88">
        <v>0</v>
      </c>
      <c r="AC88" s="88">
        <v>0</v>
      </c>
      <c r="AD88" s="88">
        <v>0</v>
      </c>
      <c r="AE88" s="87">
        <v>0</v>
      </c>
      <c r="AF88" s="88">
        <v>0</v>
      </c>
      <c r="AG88" s="88">
        <v>0</v>
      </c>
      <c r="AH88" s="88">
        <v>0</v>
      </c>
      <c r="AI88" s="88">
        <v>0</v>
      </c>
      <c r="AJ88" s="88">
        <v>0</v>
      </c>
      <c r="AK88" s="87">
        <f>SUM(AF88:AJ88)</f>
        <v>0</v>
      </c>
      <c r="AL88" s="89"/>
      <c r="AN88" s="52">
        <f t="shared" si="2"/>
        <v>0</v>
      </c>
      <c r="AO88" s="52">
        <f t="shared" si="3"/>
        <v>0</v>
      </c>
    </row>
    <row r="89" spans="1:41" s="13" customFormat="1" x14ac:dyDescent="0.3">
      <c r="A89" s="161"/>
      <c r="B89" s="48" t="s">
        <v>10</v>
      </c>
      <c r="C89" s="87">
        <v>0</v>
      </c>
      <c r="D89" s="87"/>
      <c r="E89" s="88">
        <v>0</v>
      </c>
      <c r="F89" s="88">
        <v>0</v>
      </c>
      <c r="G89" s="88">
        <v>0</v>
      </c>
      <c r="H89" s="88">
        <v>0</v>
      </c>
      <c r="I89" s="87">
        <v>0</v>
      </c>
      <c r="J89" s="88">
        <v>0</v>
      </c>
      <c r="K89" s="88">
        <v>0</v>
      </c>
      <c r="L89" s="88">
        <v>0</v>
      </c>
      <c r="M89" s="88">
        <v>0</v>
      </c>
      <c r="N89" s="87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7">
        <f>SUM(O89:R89)</f>
        <v>0</v>
      </c>
      <c r="U89" s="89">
        <f>I89+N89+T89</f>
        <v>0</v>
      </c>
      <c r="V89" s="88">
        <v>0</v>
      </c>
      <c r="W89" s="88">
        <v>0</v>
      </c>
      <c r="X89" s="88">
        <v>0</v>
      </c>
      <c r="Y89" s="88">
        <v>0</v>
      </c>
      <c r="Z89" s="87">
        <v>0</v>
      </c>
      <c r="AA89" s="88">
        <v>0</v>
      </c>
      <c r="AB89" s="88">
        <v>0</v>
      </c>
      <c r="AC89" s="88">
        <v>0</v>
      </c>
      <c r="AD89" s="88">
        <v>0</v>
      </c>
      <c r="AE89" s="87">
        <v>0</v>
      </c>
      <c r="AF89" s="88">
        <v>0</v>
      </c>
      <c r="AG89" s="88">
        <v>0</v>
      </c>
      <c r="AH89" s="88">
        <v>0</v>
      </c>
      <c r="AI89" s="88">
        <v>0</v>
      </c>
      <c r="AJ89" s="88">
        <v>0</v>
      </c>
      <c r="AK89" s="87">
        <f>SUM(AF89:AI89)</f>
        <v>0</v>
      </c>
      <c r="AL89" s="89">
        <f>Z89+AE89+AK89</f>
        <v>0</v>
      </c>
      <c r="AN89" s="52">
        <f t="shared" si="2"/>
        <v>0</v>
      </c>
      <c r="AO89" s="52">
        <f t="shared" si="3"/>
        <v>0</v>
      </c>
    </row>
    <row r="90" spans="1:41" s="13" customFormat="1" x14ac:dyDescent="0.3">
      <c r="A90" s="161"/>
      <c r="B90" s="48" t="s">
        <v>7</v>
      </c>
      <c r="C90" s="87">
        <v>90</v>
      </c>
      <c r="D90" s="87"/>
      <c r="E90" s="93">
        <v>0</v>
      </c>
      <c r="F90" s="88">
        <v>0</v>
      </c>
      <c r="G90" s="88">
        <v>0</v>
      </c>
      <c r="H90" s="88">
        <v>0</v>
      </c>
      <c r="I90" s="87">
        <v>0</v>
      </c>
      <c r="J90" s="93">
        <v>0</v>
      </c>
      <c r="K90" s="88">
        <v>0</v>
      </c>
      <c r="L90" s="88">
        <v>0</v>
      </c>
      <c r="M90" s="88">
        <v>20</v>
      </c>
      <c r="N90" s="87">
        <v>20</v>
      </c>
      <c r="O90" s="93">
        <v>0</v>
      </c>
      <c r="P90" s="88">
        <v>0</v>
      </c>
      <c r="Q90" s="88">
        <v>0</v>
      </c>
      <c r="R90" s="88">
        <v>0</v>
      </c>
      <c r="S90" s="88">
        <v>0</v>
      </c>
      <c r="T90" s="87">
        <f>SUM(O90:S90)</f>
        <v>0</v>
      </c>
      <c r="U90" s="89">
        <f>T90+N90+I90+D91</f>
        <v>577</v>
      </c>
      <c r="V90" s="93">
        <v>0</v>
      </c>
      <c r="W90" s="88">
        <v>0</v>
      </c>
      <c r="X90" s="88">
        <v>0</v>
      </c>
      <c r="Y90" s="88">
        <v>0</v>
      </c>
      <c r="Z90" s="87">
        <v>20</v>
      </c>
      <c r="AA90" s="93">
        <v>0</v>
      </c>
      <c r="AB90" s="88">
        <v>0</v>
      </c>
      <c r="AC90" s="88">
        <v>0</v>
      </c>
      <c r="AD90" s="88">
        <v>0</v>
      </c>
      <c r="AE90" s="87">
        <v>0</v>
      </c>
      <c r="AF90" s="93">
        <v>0</v>
      </c>
      <c r="AG90" s="88">
        <v>0</v>
      </c>
      <c r="AH90" s="88">
        <v>0</v>
      </c>
      <c r="AI90" s="88">
        <v>0</v>
      </c>
      <c r="AJ90" s="88">
        <v>0</v>
      </c>
      <c r="AK90" s="87">
        <f>SUM(AF90:AJ90)</f>
        <v>0</v>
      </c>
      <c r="AL90" s="89">
        <f>AK90+AE90+Z90</f>
        <v>20</v>
      </c>
      <c r="AN90" s="52">
        <f t="shared" si="2"/>
        <v>0</v>
      </c>
      <c r="AO90" s="52">
        <f t="shared" si="3"/>
        <v>0</v>
      </c>
    </row>
    <row r="91" spans="1:41" s="13" customFormat="1" ht="16" thickBot="1" x14ac:dyDescent="0.35">
      <c r="A91" s="162"/>
      <c r="B91" s="14" t="s">
        <v>8</v>
      </c>
      <c r="C91" s="87">
        <v>90</v>
      </c>
      <c r="D91" s="131">
        <v>557</v>
      </c>
      <c r="E91" s="79">
        <v>0</v>
      </c>
      <c r="F91" s="79">
        <v>0</v>
      </c>
      <c r="G91" s="79">
        <v>0</v>
      </c>
      <c r="H91" s="79">
        <v>0</v>
      </c>
      <c r="I91" s="77">
        <v>0</v>
      </c>
      <c r="J91" s="79">
        <v>0</v>
      </c>
      <c r="K91" s="79">
        <v>0</v>
      </c>
      <c r="L91" s="79">
        <v>0</v>
      </c>
      <c r="M91" s="79">
        <v>20</v>
      </c>
      <c r="N91" s="77">
        <v>20</v>
      </c>
      <c r="O91" s="79">
        <v>20</v>
      </c>
      <c r="P91" s="79">
        <v>20</v>
      </c>
      <c r="Q91" s="79">
        <v>20</v>
      </c>
      <c r="R91" s="79">
        <v>20</v>
      </c>
      <c r="S91" s="79">
        <v>20</v>
      </c>
      <c r="T91" s="77">
        <f>N91+T90-T87</f>
        <v>20</v>
      </c>
      <c r="U91" s="80">
        <f>U90-U87</f>
        <v>20</v>
      </c>
      <c r="V91" s="79">
        <v>20</v>
      </c>
      <c r="W91" s="79">
        <v>20</v>
      </c>
      <c r="X91" s="79">
        <v>20</v>
      </c>
      <c r="Y91" s="79">
        <v>20</v>
      </c>
      <c r="Z91" s="77">
        <v>20</v>
      </c>
      <c r="AA91" s="79">
        <v>20</v>
      </c>
      <c r="AB91" s="79">
        <v>20</v>
      </c>
      <c r="AC91" s="79">
        <v>20</v>
      </c>
      <c r="AD91" s="79">
        <v>20</v>
      </c>
      <c r="AE91" s="77">
        <v>20</v>
      </c>
      <c r="AF91" s="79">
        <v>20</v>
      </c>
      <c r="AG91" s="79">
        <v>20</v>
      </c>
      <c r="AH91" s="79">
        <v>20</v>
      </c>
      <c r="AI91" s="79">
        <v>20</v>
      </c>
      <c r="AJ91" s="79">
        <v>20</v>
      </c>
      <c r="AK91" s="77">
        <f>AE91+AK90-AK87</f>
        <v>20</v>
      </c>
      <c r="AL91" s="80">
        <f>T91+AL90-AL87</f>
        <v>40</v>
      </c>
      <c r="AN91" s="52">
        <f t="shared" si="2"/>
        <v>0</v>
      </c>
      <c r="AO91" s="52">
        <f t="shared" si="3"/>
        <v>0</v>
      </c>
    </row>
    <row r="92" spans="1:41" s="13" customFormat="1" ht="16" thickBot="1" x14ac:dyDescent="0.35">
      <c r="A92" s="53"/>
      <c r="B92" s="48" t="s">
        <v>9</v>
      </c>
      <c r="C92" s="87"/>
      <c r="D92" s="87"/>
      <c r="E92" s="76" t="e">
        <v>#DIV/0!</v>
      </c>
      <c r="F92" s="76" t="e">
        <v>#DIV/0!</v>
      </c>
      <c r="G92" s="76" t="e">
        <v>#DIV/0!</v>
      </c>
      <c r="H92" s="76" t="e">
        <v>#DIV/0!</v>
      </c>
      <c r="I92" s="83"/>
      <c r="J92" s="76" t="e">
        <v>#DIV/0!</v>
      </c>
      <c r="K92" s="76" t="e">
        <v>#DIV/0!</v>
      </c>
      <c r="L92" s="76" t="e">
        <v>#DIV/0!</v>
      </c>
      <c r="M92" s="76" t="e">
        <v>#DIV/0!</v>
      </c>
      <c r="N92" s="83"/>
      <c r="O92" s="76" t="e">
        <v>#DIV/0!</v>
      </c>
      <c r="P92" s="76">
        <v>718.13285457809695</v>
      </c>
      <c r="Q92" s="76" t="e">
        <v>#DIV/0!</v>
      </c>
      <c r="R92" s="76" t="e">
        <v>#DIV/0!</v>
      </c>
      <c r="S92" s="76" t="e">
        <v>#REF!</v>
      </c>
      <c r="T92" s="83"/>
      <c r="U92" s="84"/>
      <c r="V92" s="76" t="e">
        <v>#DIV/0!</v>
      </c>
      <c r="W92" s="76" t="e">
        <v>#DIV/0!</v>
      </c>
      <c r="X92" s="76" t="e">
        <v>#DIV/0!</v>
      </c>
      <c r="Y92" s="76" t="e">
        <v>#DIV/0!</v>
      </c>
      <c r="Z92" s="83"/>
      <c r="AA92" s="76" t="e">
        <v>#DIV/0!</v>
      </c>
      <c r="AB92" s="76" t="e">
        <v>#DIV/0!</v>
      </c>
      <c r="AC92" s="76" t="e">
        <v>#DIV/0!</v>
      </c>
      <c r="AD92" s="76" t="e">
        <v>#DIV/0!</v>
      </c>
      <c r="AE92" s="83"/>
      <c r="AF92" s="76" t="e">
        <v>#DIV/0!</v>
      </c>
      <c r="AG92" s="76" t="e">
        <v>#DIV/0!</v>
      </c>
      <c r="AH92" s="76" t="e">
        <v>#DIV/0!</v>
      </c>
      <c r="AI92" s="76" t="e">
        <v>#DIV/0!</v>
      </c>
      <c r="AJ92" s="76" t="e">
        <v>#REF!</v>
      </c>
      <c r="AK92" s="83"/>
      <c r="AL92" s="84"/>
      <c r="AN92" s="52">
        <f t="shared" si="2"/>
        <v>0</v>
      </c>
      <c r="AO92" s="52">
        <f t="shared" si="3"/>
        <v>0</v>
      </c>
    </row>
    <row r="93" spans="1:41" s="13" customFormat="1" x14ac:dyDescent="0.3">
      <c r="A93" s="160" t="s">
        <v>59</v>
      </c>
      <c r="B93" s="11" t="s">
        <v>5</v>
      </c>
      <c r="C93" s="87"/>
      <c r="D93" s="87"/>
      <c r="E93" s="88">
        <v>0</v>
      </c>
      <c r="F93" s="88">
        <v>1500</v>
      </c>
      <c r="G93" s="88">
        <v>0</v>
      </c>
      <c r="H93" s="88">
        <v>0</v>
      </c>
      <c r="I93" s="87">
        <v>1500</v>
      </c>
      <c r="J93" s="88">
        <v>0</v>
      </c>
      <c r="K93" s="88">
        <v>1195</v>
      </c>
      <c r="L93" s="88">
        <v>38</v>
      </c>
      <c r="M93" s="88">
        <v>950</v>
      </c>
      <c r="N93" s="87">
        <v>2183</v>
      </c>
      <c r="O93" s="88">
        <v>63</v>
      </c>
      <c r="P93" s="88">
        <v>4075</v>
      </c>
      <c r="Q93" s="88">
        <v>0</v>
      </c>
      <c r="R93" s="88">
        <v>0</v>
      </c>
      <c r="S93" s="88">
        <v>0</v>
      </c>
      <c r="T93" s="87">
        <f>SUM(O93:S93)</f>
        <v>4138</v>
      </c>
      <c r="U93" s="89">
        <f>T93+N93+I93+D97</f>
        <v>14620</v>
      </c>
      <c r="V93" s="88">
        <v>36</v>
      </c>
      <c r="W93" s="88">
        <v>10</v>
      </c>
      <c r="X93" s="88">
        <v>0</v>
      </c>
      <c r="Y93" s="88">
        <v>0</v>
      </c>
      <c r="Z93" s="87">
        <v>46</v>
      </c>
      <c r="AA93" s="88">
        <v>23</v>
      </c>
      <c r="AB93" s="88">
        <v>0</v>
      </c>
      <c r="AC93" s="88">
        <v>0</v>
      </c>
      <c r="AD93" s="88">
        <v>0</v>
      </c>
      <c r="AE93" s="87">
        <v>23</v>
      </c>
      <c r="AF93" s="88">
        <v>0</v>
      </c>
      <c r="AG93" s="88">
        <v>0</v>
      </c>
      <c r="AH93" s="88">
        <v>0</v>
      </c>
      <c r="AI93" s="88">
        <v>0</v>
      </c>
      <c r="AJ93" s="88">
        <v>0</v>
      </c>
      <c r="AK93" s="87">
        <f>SUM(AF93:AJ93)</f>
        <v>0</v>
      </c>
      <c r="AL93" s="89">
        <f>AK93+AE93+Z93</f>
        <v>69</v>
      </c>
      <c r="AM93" s="13">
        <v>128</v>
      </c>
      <c r="AN93" s="52">
        <f t="shared" si="2"/>
        <v>1871360</v>
      </c>
      <c r="AO93" s="52">
        <f t="shared" si="3"/>
        <v>8832</v>
      </c>
    </row>
    <row r="94" spans="1:41" s="13" customFormat="1" x14ac:dyDescent="0.3">
      <c r="A94" s="161"/>
      <c r="B94" s="48" t="s">
        <v>6</v>
      </c>
      <c r="C94" s="87"/>
      <c r="D94" s="87"/>
      <c r="E94" s="88">
        <v>0</v>
      </c>
      <c r="F94" s="88">
        <v>1500</v>
      </c>
      <c r="G94" s="88">
        <v>0</v>
      </c>
      <c r="H94" s="88">
        <v>0</v>
      </c>
      <c r="I94" s="87">
        <v>1500</v>
      </c>
      <c r="J94" s="88">
        <v>0</v>
      </c>
      <c r="K94" s="88">
        <v>0</v>
      </c>
      <c r="L94" s="88">
        <v>0</v>
      </c>
      <c r="M94" s="88">
        <v>3000</v>
      </c>
      <c r="N94" s="87">
        <v>3000</v>
      </c>
      <c r="O94" s="88">
        <v>2000</v>
      </c>
      <c r="P94" s="88">
        <v>0</v>
      </c>
      <c r="Q94" s="88">
        <v>0</v>
      </c>
      <c r="R94" s="88">
        <v>0</v>
      </c>
      <c r="S94" s="88">
        <v>3000</v>
      </c>
      <c r="T94" s="87">
        <f>SUM(O94:S94)</f>
        <v>5000</v>
      </c>
      <c r="U94" s="89"/>
      <c r="V94" s="88">
        <v>2000</v>
      </c>
      <c r="W94" s="88">
        <v>0</v>
      </c>
      <c r="X94" s="88">
        <v>0</v>
      </c>
      <c r="Y94" s="88">
        <v>0</v>
      </c>
      <c r="Z94" s="87">
        <v>2000</v>
      </c>
      <c r="AA94" s="88">
        <v>0</v>
      </c>
      <c r="AB94" s="88">
        <v>0</v>
      </c>
      <c r="AC94" s="88">
        <v>0</v>
      </c>
      <c r="AD94" s="88">
        <v>0</v>
      </c>
      <c r="AE94" s="87">
        <v>0</v>
      </c>
      <c r="AF94" s="88">
        <v>0</v>
      </c>
      <c r="AG94" s="88">
        <v>0</v>
      </c>
      <c r="AH94" s="88">
        <v>0</v>
      </c>
      <c r="AI94" s="88">
        <v>0</v>
      </c>
      <c r="AJ94" s="88">
        <v>0</v>
      </c>
      <c r="AK94" s="87">
        <f>SUM(AF94:AJ94)</f>
        <v>0</v>
      </c>
      <c r="AL94" s="89"/>
      <c r="AN94" s="52">
        <f t="shared" si="2"/>
        <v>0</v>
      </c>
      <c r="AO94" s="52">
        <f t="shared" si="3"/>
        <v>0</v>
      </c>
    </row>
    <row r="95" spans="1:41" s="13" customFormat="1" x14ac:dyDescent="0.3">
      <c r="A95" s="161"/>
      <c r="B95" s="48" t="s">
        <v>10</v>
      </c>
      <c r="C95" s="87">
        <v>0</v>
      </c>
      <c r="D95" s="87"/>
      <c r="E95" s="88">
        <v>0</v>
      </c>
      <c r="F95" s="88">
        <v>0</v>
      </c>
      <c r="G95" s="88">
        <v>0</v>
      </c>
      <c r="H95" s="88">
        <v>0</v>
      </c>
      <c r="I95" s="87">
        <v>0</v>
      </c>
      <c r="J95" s="88">
        <v>0</v>
      </c>
      <c r="K95" s="88">
        <v>0</v>
      </c>
      <c r="L95" s="88">
        <v>0</v>
      </c>
      <c r="M95" s="88">
        <v>0</v>
      </c>
      <c r="N95" s="87">
        <v>0</v>
      </c>
      <c r="O95" s="88">
        <v>0</v>
      </c>
      <c r="P95" s="88">
        <v>0</v>
      </c>
      <c r="Q95" s="88">
        <v>0</v>
      </c>
      <c r="R95" s="88">
        <v>0</v>
      </c>
      <c r="S95" s="88">
        <v>0</v>
      </c>
      <c r="T95" s="87">
        <f>SUM(O95:R95)</f>
        <v>0</v>
      </c>
      <c r="U95" s="89">
        <f>I95+N95+T95</f>
        <v>0</v>
      </c>
      <c r="V95" s="88">
        <v>0</v>
      </c>
      <c r="W95" s="88">
        <v>0</v>
      </c>
      <c r="X95" s="88">
        <v>0</v>
      </c>
      <c r="Y95" s="88">
        <v>0</v>
      </c>
      <c r="Z95" s="87">
        <v>0</v>
      </c>
      <c r="AA95" s="88">
        <v>0</v>
      </c>
      <c r="AB95" s="88">
        <v>0</v>
      </c>
      <c r="AC95" s="88">
        <v>0</v>
      </c>
      <c r="AD95" s="88">
        <v>0</v>
      </c>
      <c r="AE95" s="87">
        <v>0</v>
      </c>
      <c r="AF95" s="88">
        <v>0</v>
      </c>
      <c r="AG95" s="88">
        <v>0</v>
      </c>
      <c r="AH95" s="88">
        <v>0</v>
      </c>
      <c r="AI95" s="88">
        <v>0</v>
      </c>
      <c r="AJ95" s="88">
        <v>0</v>
      </c>
      <c r="AK95" s="87">
        <f>SUM(AF95:AI95)</f>
        <v>0</v>
      </c>
      <c r="AL95" s="89">
        <f>Z95+AE95+AK95</f>
        <v>0</v>
      </c>
      <c r="AN95" s="52">
        <f t="shared" si="2"/>
        <v>0</v>
      </c>
      <c r="AO95" s="52">
        <f t="shared" si="3"/>
        <v>0</v>
      </c>
    </row>
    <row r="96" spans="1:41" s="13" customFormat="1" x14ac:dyDescent="0.3">
      <c r="A96" s="161"/>
      <c r="B96" s="48" t="s">
        <v>7</v>
      </c>
      <c r="C96" s="87">
        <v>2206</v>
      </c>
      <c r="D96" s="87"/>
      <c r="E96" s="93">
        <v>0</v>
      </c>
      <c r="F96" s="88">
        <v>1500</v>
      </c>
      <c r="G96" s="88">
        <v>0</v>
      </c>
      <c r="H96" s="88">
        <v>0</v>
      </c>
      <c r="I96" s="87">
        <v>1500</v>
      </c>
      <c r="J96" s="93">
        <v>0</v>
      </c>
      <c r="K96" s="88">
        <v>0</v>
      </c>
      <c r="L96" s="88">
        <v>0</v>
      </c>
      <c r="M96" s="88">
        <v>3000</v>
      </c>
      <c r="N96" s="87">
        <v>3000</v>
      </c>
      <c r="O96" s="93">
        <v>2000</v>
      </c>
      <c r="P96" s="88">
        <v>0</v>
      </c>
      <c r="Q96" s="88">
        <v>0</v>
      </c>
      <c r="R96" s="88">
        <v>0</v>
      </c>
      <c r="S96" s="88">
        <v>3000</v>
      </c>
      <c r="T96" s="87">
        <f>SUM(O96:S96)</f>
        <v>5000</v>
      </c>
      <c r="U96" s="89">
        <f>T96+N96+I96+D97</f>
        <v>16299</v>
      </c>
      <c r="V96" s="93">
        <v>2000</v>
      </c>
      <c r="W96" s="88">
        <v>0</v>
      </c>
      <c r="X96" s="88">
        <v>0</v>
      </c>
      <c r="Y96" s="88">
        <v>0</v>
      </c>
      <c r="Z96" s="87">
        <v>3679</v>
      </c>
      <c r="AA96" s="93">
        <v>0</v>
      </c>
      <c r="AB96" s="88">
        <v>0</v>
      </c>
      <c r="AC96" s="88">
        <v>0</v>
      </c>
      <c r="AD96" s="88">
        <v>0</v>
      </c>
      <c r="AE96" s="87">
        <v>0</v>
      </c>
      <c r="AF96" s="93">
        <v>0</v>
      </c>
      <c r="AG96" s="88">
        <v>0</v>
      </c>
      <c r="AH96" s="88">
        <v>0</v>
      </c>
      <c r="AI96" s="88">
        <v>0</v>
      </c>
      <c r="AJ96" s="88">
        <v>0</v>
      </c>
      <c r="AK96" s="87">
        <f>SUM(AF96:AJ96)</f>
        <v>0</v>
      </c>
      <c r="AL96" s="89">
        <f>AK96+AE96+Z96</f>
        <v>3679</v>
      </c>
      <c r="AN96" s="52">
        <f t="shared" si="2"/>
        <v>0</v>
      </c>
      <c r="AO96" s="52">
        <f t="shared" si="3"/>
        <v>0</v>
      </c>
    </row>
    <row r="97" spans="1:41" s="13" customFormat="1" ht="16" thickBot="1" x14ac:dyDescent="0.35">
      <c r="A97" s="162"/>
      <c r="B97" s="14" t="s">
        <v>8</v>
      </c>
      <c r="C97" s="87">
        <v>2206</v>
      </c>
      <c r="D97" s="131">
        <v>6799</v>
      </c>
      <c r="E97" s="79">
        <v>0</v>
      </c>
      <c r="F97" s="79">
        <v>0</v>
      </c>
      <c r="G97" s="79">
        <v>0</v>
      </c>
      <c r="H97" s="79">
        <v>0</v>
      </c>
      <c r="I97" s="77">
        <v>0</v>
      </c>
      <c r="J97" s="79">
        <v>0</v>
      </c>
      <c r="K97" s="79">
        <v>-1195</v>
      </c>
      <c r="L97" s="79">
        <v>-1233</v>
      </c>
      <c r="M97" s="79">
        <v>817</v>
      </c>
      <c r="N97" s="77">
        <v>817</v>
      </c>
      <c r="O97" s="79">
        <v>2754</v>
      </c>
      <c r="P97" s="79">
        <v>-1321</v>
      </c>
      <c r="Q97" s="79">
        <v>-1321</v>
      </c>
      <c r="R97" s="79">
        <v>-1321</v>
      </c>
      <c r="S97" s="79">
        <v>1679</v>
      </c>
      <c r="T97" s="77">
        <f>N97+T96-T93</f>
        <v>1679</v>
      </c>
      <c r="U97" s="80">
        <f>U96-U93</f>
        <v>1679</v>
      </c>
      <c r="V97" s="79">
        <v>3643</v>
      </c>
      <c r="W97" s="79">
        <v>3633</v>
      </c>
      <c r="X97" s="79">
        <v>3633</v>
      </c>
      <c r="Y97" s="79">
        <v>3633</v>
      </c>
      <c r="Z97" s="77">
        <v>3633</v>
      </c>
      <c r="AA97" s="79">
        <v>3610</v>
      </c>
      <c r="AB97" s="79">
        <v>3610</v>
      </c>
      <c r="AC97" s="79">
        <v>3610</v>
      </c>
      <c r="AD97" s="79">
        <v>3610</v>
      </c>
      <c r="AE97" s="77">
        <v>3610</v>
      </c>
      <c r="AF97" s="79">
        <v>3610</v>
      </c>
      <c r="AG97" s="79">
        <v>3610</v>
      </c>
      <c r="AH97" s="79">
        <v>3610</v>
      </c>
      <c r="AI97" s="79">
        <v>3610</v>
      </c>
      <c r="AJ97" s="79">
        <v>3610</v>
      </c>
      <c r="AK97" s="77">
        <f>AE97+AK96-AK93</f>
        <v>3610</v>
      </c>
      <c r="AL97" s="80">
        <f>T97+AL96-AL93</f>
        <v>5289</v>
      </c>
      <c r="AN97" s="52">
        <f t="shared" si="2"/>
        <v>0</v>
      </c>
      <c r="AO97" s="52">
        <f t="shared" si="3"/>
        <v>0</v>
      </c>
    </row>
    <row r="98" spans="1:41" s="13" customFormat="1" ht="16" thickBot="1" x14ac:dyDescent="0.35">
      <c r="A98" s="53"/>
      <c r="B98" s="48" t="s">
        <v>9</v>
      </c>
      <c r="C98" s="87"/>
      <c r="D98" s="87"/>
      <c r="E98" s="76">
        <v>0</v>
      </c>
      <c r="F98" s="76">
        <v>0</v>
      </c>
      <c r="G98" s="76">
        <v>0</v>
      </c>
      <c r="H98" s="76">
        <v>0</v>
      </c>
      <c r="I98" s="83"/>
      <c r="J98" s="76">
        <v>0</v>
      </c>
      <c r="K98" s="76">
        <v>-4662.5048770971516</v>
      </c>
      <c r="L98" s="76">
        <v>-4846.6981132075471</v>
      </c>
      <c r="M98" s="76">
        <v>3948.7675205413243</v>
      </c>
      <c r="N98" s="83"/>
      <c r="O98" s="76">
        <v>13516.564417177915</v>
      </c>
      <c r="P98" s="76">
        <v>-1807.1135430916552</v>
      </c>
      <c r="Q98" s="76" t="e">
        <v>#DIV/0!</v>
      </c>
      <c r="R98" s="76" t="e">
        <v>#DIV/0!</v>
      </c>
      <c r="S98" s="76" t="e">
        <v>#REF!</v>
      </c>
      <c r="T98" s="83"/>
      <c r="U98" s="84"/>
      <c r="V98" s="76">
        <v>1301071.4285714286</v>
      </c>
      <c r="W98" s="76">
        <v>1579565.2173913044</v>
      </c>
      <c r="X98" s="76">
        <v>1579565.2173913044</v>
      </c>
      <c r="Y98" s="76">
        <v>1579565.2173913044</v>
      </c>
      <c r="Z98" s="83"/>
      <c r="AA98" s="76">
        <v>3139130.4347826089</v>
      </c>
      <c r="AB98" s="76">
        <v>3139130.4347826089</v>
      </c>
      <c r="AC98" s="76">
        <v>3139130.4347826089</v>
      </c>
      <c r="AD98" s="76">
        <v>3139130.4347826089</v>
      </c>
      <c r="AE98" s="83"/>
      <c r="AF98" s="76" t="e">
        <v>#DIV/0!</v>
      </c>
      <c r="AG98" s="76">
        <v>1046376.8115942028</v>
      </c>
      <c r="AH98" s="76" t="e">
        <v>#DIV/0!</v>
      </c>
      <c r="AI98" s="76" t="e">
        <v>#DIV/0!</v>
      </c>
      <c r="AJ98" s="76" t="e">
        <v>#REF!</v>
      </c>
      <c r="AK98" s="83"/>
      <c r="AL98" s="84"/>
      <c r="AN98" s="52">
        <f t="shared" si="2"/>
        <v>0</v>
      </c>
      <c r="AO98" s="52">
        <f t="shared" si="3"/>
        <v>0</v>
      </c>
    </row>
    <row r="99" spans="1:41" s="55" customFormat="1" x14ac:dyDescent="0.3">
      <c r="A99" s="160" t="s">
        <v>76</v>
      </c>
      <c r="B99" s="11" t="s">
        <v>5</v>
      </c>
      <c r="C99" s="87"/>
      <c r="D99" s="87"/>
      <c r="E99" s="88">
        <v>0</v>
      </c>
      <c r="F99" s="88">
        <v>0</v>
      </c>
      <c r="G99" s="88">
        <v>600</v>
      </c>
      <c r="H99" s="88">
        <v>1125</v>
      </c>
      <c r="I99" s="87">
        <v>1725</v>
      </c>
      <c r="J99" s="88">
        <v>0</v>
      </c>
      <c r="K99" s="88">
        <v>1576</v>
      </c>
      <c r="L99" s="88">
        <v>67</v>
      </c>
      <c r="M99" s="88">
        <v>2873</v>
      </c>
      <c r="N99" s="87">
        <v>4516</v>
      </c>
      <c r="O99" s="88">
        <v>72</v>
      </c>
      <c r="P99" s="88">
        <v>3753</v>
      </c>
      <c r="Q99" s="88">
        <v>0</v>
      </c>
      <c r="R99" s="88">
        <v>1126</v>
      </c>
      <c r="S99" s="88">
        <v>0</v>
      </c>
      <c r="T99" s="87">
        <f>SUM(O99:S99)</f>
        <v>4951</v>
      </c>
      <c r="U99" s="89">
        <f>T99+N99+I99+D103</f>
        <v>14562</v>
      </c>
      <c r="V99" s="88">
        <v>37</v>
      </c>
      <c r="W99" s="88">
        <v>5</v>
      </c>
      <c r="X99" s="88">
        <v>0</v>
      </c>
      <c r="Y99" s="88">
        <v>74</v>
      </c>
      <c r="Z99" s="87">
        <v>116</v>
      </c>
      <c r="AA99" s="88">
        <v>445</v>
      </c>
      <c r="AB99" s="88">
        <v>0</v>
      </c>
      <c r="AC99" s="88">
        <v>0</v>
      </c>
      <c r="AD99" s="88">
        <v>152</v>
      </c>
      <c r="AE99" s="87">
        <v>597</v>
      </c>
      <c r="AF99" s="88">
        <v>0</v>
      </c>
      <c r="AG99" s="88">
        <v>0</v>
      </c>
      <c r="AH99" s="88">
        <v>0</v>
      </c>
      <c r="AI99" s="88">
        <v>0</v>
      </c>
      <c r="AJ99" s="88">
        <v>0</v>
      </c>
      <c r="AK99" s="87">
        <f>SUM(AF99:AJ99)</f>
        <v>0</v>
      </c>
      <c r="AL99" s="89">
        <f>AK99+AE99+Z99</f>
        <v>713</v>
      </c>
      <c r="AM99" s="55">
        <v>128</v>
      </c>
      <c r="AN99" s="52">
        <f t="shared" si="2"/>
        <v>1863936</v>
      </c>
      <c r="AO99" s="52">
        <f t="shared" si="3"/>
        <v>91264</v>
      </c>
    </row>
    <row r="100" spans="1:41" s="55" customFormat="1" x14ac:dyDescent="0.3">
      <c r="A100" s="161"/>
      <c r="B100" s="48" t="s">
        <v>6</v>
      </c>
      <c r="C100" s="87"/>
      <c r="D100" s="87"/>
      <c r="E100" s="88">
        <v>0</v>
      </c>
      <c r="F100" s="88">
        <v>0</v>
      </c>
      <c r="G100" s="88">
        <v>600</v>
      </c>
      <c r="H100" s="88">
        <v>1125</v>
      </c>
      <c r="I100" s="87">
        <v>1725</v>
      </c>
      <c r="J100" s="88">
        <v>0</v>
      </c>
      <c r="K100" s="88">
        <v>0</v>
      </c>
      <c r="L100" s="88">
        <v>0</v>
      </c>
      <c r="M100" s="88">
        <v>2280</v>
      </c>
      <c r="N100" s="87">
        <v>2280</v>
      </c>
      <c r="O100" s="88">
        <v>3000</v>
      </c>
      <c r="P100" s="88">
        <v>2000</v>
      </c>
      <c r="Q100" s="88">
        <v>0</v>
      </c>
      <c r="R100" s="88">
        <v>2000</v>
      </c>
      <c r="S100" s="88">
        <v>2000</v>
      </c>
      <c r="T100" s="87">
        <f>SUM(O100:S100)</f>
        <v>9000</v>
      </c>
      <c r="U100" s="89"/>
      <c r="V100" s="88">
        <v>1500</v>
      </c>
      <c r="W100" s="88">
        <v>1500</v>
      </c>
      <c r="X100" s="88">
        <v>0</v>
      </c>
      <c r="Y100" s="88">
        <v>0</v>
      </c>
      <c r="Z100" s="87">
        <v>3000</v>
      </c>
      <c r="AA100" s="88">
        <v>0</v>
      </c>
      <c r="AB100" s="88">
        <v>0</v>
      </c>
      <c r="AC100" s="88">
        <v>0</v>
      </c>
      <c r="AD100" s="88">
        <v>0</v>
      </c>
      <c r="AE100" s="87">
        <v>0</v>
      </c>
      <c r="AF100" s="88">
        <v>0</v>
      </c>
      <c r="AG100" s="88">
        <v>0</v>
      </c>
      <c r="AH100" s="88">
        <v>0</v>
      </c>
      <c r="AI100" s="88">
        <v>0</v>
      </c>
      <c r="AJ100" s="88">
        <v>0</v>
      </c>
      <c r="AK100" s="87">
        <f>SUM(AF100:AJ100)</f>
        <v>0</v>
      </c>
      <c r="AL100" s="89"/>
      <c r="AN100" s="52">
        <f t="shared" si="2"/>
        <v>0</v>
      </c>
      <c r="AO100" s="52">
        <f t="shared" si="3"/>
        <v>0</v>
      </c>
    </row>
    <row r="101" spans="1:41" s="55" customFormat="1" x14ac:dyDescent="0.3">
      <c r="A101" s="161"/>
      <c r="B101" s="48" t="s">
        <v>10</v>
      </c>
      <c r="C101" s="87">
        <v>2000</v>
      </c>
      <c r="D101" s="87"/>
      <c r="E101" s="88">
        <v>0</v>
      </c>
      <c r="F101" s="88">
        <v>0</v>
      </c>
      <c r="G101" s="88">
        <v>0</v>
      </c>
      <c r="H101" s="88">
        <v>0</v>
      </c>
      <c r="I101" s="87">
        <v>0</v>
      </c>
      <c r="J101" s="88">
        <v>0</v>
      </c>
      <c r="K101" s="88">
        <v>0</v>
      </c>
      <c r="L101" s="88">
        <v>0</v>
      </c>
      <c r="M101" s="88">
        <v>0</v>
      </c>
      <c r="N101" s="87">
        <v>0</v>
      </c>
      <c r="O101" s="88">
        <v>0</v>
      </c>
      <c r="P101" s="88">
        <v>0</v>
      </c>
      <c r="Q101" s="88">
        <v>0</v>
      </c>
      <c r="R101" s="88">
        <v>0</v>
      </c>
      <c r="S101" s="88">
        <v>2000</v>
      </c>
      <c r="T101" s="87">
        <f>SUM(O101:R101)</f>
        <v>0</v>
      </c>
      <c r="U101" s="89">
        <f>I101+N101+T101</f>
        <v>0</v>
      </c>
      <c r="V101" s="88">
        <v>0</v>
      </c>
      <c r="W101" s="88">
        <v>0</v>
      </c>
      <c r="X101" s="88">
        <v>0</v>
      </c>
      <c r="Y101" s="88">
        <v>0</v>
      </c>
      <c r="Z101" s="87">
        <v>0</v>
      </c>
      <c r="AA101" s="88">
        <v>0</v>
      </c>
      <c r="AB101" s="88">
        <v>0</v>
      </c>
      <c r="AC101" s="88">
        <v>0</v>
      </c>
      <c r="AD101" s="88">
        <v>0</v>
      </c>
      <c r="AE101" s="87">
        <v>0</v>
      </c>
      <c r="AF101" s="88">
        <v>0</v>
      </c>
      <c r="AG101" s="88">
        <v>0</v>
      </c>
      <c r="AH101" s="88">
        <v>0</v>
      </c>
      <c r="AI101" s="88">
        <v>0</v>
      </c>
      <c r="AJ101" s="88">
        <v>0</v>
      </c>
      <c r="AK101" s="87">
        <f>SUM(AF101:AI101)</f>
        <v>0</v>
      </c>
      <c r="AL101" s="89">
        <f>Z101+AE101+AK101</f>
        <v>0</v>
      </c>
      <c r="AN101" s="52">
        <f t="shared" si="2"/>
        <v>0</v>
      </c>
      <c r="AO101" s="52">
        <f t="shared" si="3"/>
        <v>0</v>
      </c>
    </row>
    <row r="102" spans="1:41" s="55" customFormat="1" x14ac:dyDescent="0.3">
      <c r="A102" s="161"/>
      <c r="B102" s="48" t="s">
        <v>7</v>
      </c>
      <c r="C102" s="87">
        <v>4057</v>
      </c>
      <c r="D102" s="87"/>
      <c r="E102" s="93">
        <v>0</v>
      </c>
      <c r="F102" s="88">
        <v>0</v>
      </c>
      <c r="G102" s="88">
        <v>600</v>
      </c>
      <c r="H102" s="88">
        <v>1125</v>
      </c>
      <c r="I102" s="87">
        <v>1725</v>
      </c>
      <c r="J102" s="93">
        <v>0</v>
      </c>
      <c r="K102" s="88">
        <v>0</v>
      </c>
      <c r="L102" s="88">
        <v>0</v>
      </c>
      <c r="M102" s="88">
        <v>2280</v>
      </c>
      <c r="N102" s="87">
        <v>2280</v>
      </c>
      <c r="O102" s="93">
        <v>3000</v>
      </c>
      <c r="P102" s="88">
        <v>2000</v>
      </c>
      <c r="Q102" s="88">
        <v>0</v>
      </c>
      <c r="R102" s="88">
        <v>2000</v>
      </c>
      <c r="S102" s="88">
        <v>4000</v>
      </c>
      <c r="T102" s="87">
        <f>SUM(O102:S102)</f>
        <v>11000</v>
      </c>
      <c r="U102" s="89">
        <f>T102+N102+I102+D103</f>
        <v>18375</v>
      </c>
      <c r="V102" s="93">
        <v>1500</v>
      </c>
      <c r="W102" s="88">
        <v>1500</v>
      </c>
      <c r="X102" s="88">
        <v>0</v>
      </c>
      <c r="Y102" s="88">
        <v>0</v>
      </c>
      <c r="Z102" s="87">
        <v>6813</v>
      </c>
      <c r="AA102" s="93">
        <v>0</v>
      </c>
      <c r="AB102" s="88">
        <v>0</v>
      </c>
      <c r="AC102" s="88">
        <v>0</v>
      </c>
      <c r="AD102" s="88">
        <v>0</v>
      </c>
      <c r="AE102" s="87">
        <v>0</v>
      </c>
      <c r="AF102" s="93">
        <v>0</v>
      </c>
      <c r="AG102" s="88">
        <v>0</v>
      </c>
      <c r="AH102" s="88">
        <v>0</v>
      </c>
      <c r="AI102" s="88">
        <v>0</v>
      </c>
      <c r="AJ102" s="88">
        <v>0</v>
      </c>
      <c r="AK102" s="87">
        <f>SUM(AF102:AJ102)</f>
        <v>0</v>
      </c>
      <c r="AL102" s="89">
        <f>AK102+AE102+Z102</f>
        <v>6813</v>
      </c>
      <c r="AN102" s="52">
        <f t="shared" si="2"/>
        <v>0</v>
      </c>
      <c r="AO102" s="52">
        <f t="shared" si="3"/>
        <v>0</v>
      </c>
    </row>
    <row r="103" spans="1:41" s="55" customFormat="1" ht="16" thickBot="1" x14ac:dyDescent="0.35">
      <c r="A103" s="162"/>
      <c r="B103" s="14" t="s">
        <v>8</v>
      </c>
      <c r="C103" s="87">
        <v>4057</v>
      </c>
      <c r="D103" s="131">
        <v>3370</v>
      </c>
      <c r="E103" s="79">
        <v>0</v>
      </c>
      <c r="F103" s="79">
        <v>0</v>
      </c>
      <c r="G103" s="79">
        <v>0</v>
      </c>
      <c r="H103" s="79">
        <v>0</v>
      </c>
      <c r="I103" s="77">
        <v>0</v>
      </c>
      <c r="J103" s="79">
        <v>0</v>
      </c>
      <c r="K103" s="79">
        <v>-1576</v>
      </c>
      <c r="L103" s="79">
        <v>-1643</v>
      </c>
      <c r="M103" s="79">
        <v>-2236</v>
      </c>
      <c r="N103" s="77">
        <v>-2236</v>
      </c>
      <c r="O103" s="79">
        <v>692</v>
      </c>
      <c r="P103" s="79">
        <v>-1061</v>
      </c>
      <c r="Q103" s="79">
        <v>-1061</v>
      </c>
      <c r="R103" s="79">
        <v>-187</v>
      </c>
      <c r="S103" s="79">
        <v>3813</v>
      </c>
      <c r="T103" s="77">
        <f>N103+T102-T99</f>
        <v>3813</v>
      </c>
      <c r="U103" s="80">
        <f>U102-U99</f>
        <v>3813</v>
      </c>
      <c r="V103" s="79">
        <v>5276</v>
      </c>
      <c r="W103" s="79">
        <v>6771</v>
      </c>
      <c r="X103" s="79">
        <v>6771</v>
      </c>
      <c r="Y103" s="79">
        <v>6697</v>
      </c>
      <c r="Z103" s="77">
        <v>6697</v>
      </c>
      <c r="AA103" s="79">
        <v>6252</v>
      </c>
      <c r="AB103" s="79">
        <v>6252</v>
      </c>
      <c r="AC103" s="79">
        <v>6252</v>
      </c>
      <c r="AD103" s="79">
        <v>6100</v>
      </c>
      <c r="AE103" s="77">
        <v>6100</v>
      </c>
      <c r="AF103" s="79">
        <v>6100</v>
      </c>
      <c r="AG103" s="79">
        <v>6100</v>
      </c>
      <c r="AH103" s="79">
        <v>6100</v>
      </c>
      <c r="AI103" s="79">
        <v>6100</v>
      </c>
      <c r="AJ103" s="79">
        <v>6100</v>
      </c>
      <c r="AK103" s="77">
        <f>AE103+AK102-AK99</f>
        <v>6100</v>
      </c>
      <c r="AL103" s="80">
        <f>T103+AL102-AL99</f>
        <v>9913</v>
      </c>
      <c r="AN103" s="52">
        <f t="shared" si="2"/>
        <v>0</v>
      </c>
      <c r="AO103" s="52">
        <f t="shared" si="3"/>
        <v>0</v>
      </c>
    </row>
    <row r="104" spans="1:41" s="55" customFormat="1" ht="16" thickBot="1" x14ac:dyDescent="0.35">
      <c r="A104" s="53"/>
      <c r="B104" s="48" t="s">
        <v>9</v>
      </c>
      <c r="C104" s="87"/>
      <c r="D104" s="87"/>
      <c r="E104" s="76">
        <v>0</v>
      </c>
      <c r="F104" s="76">
        <v>0</v>
      </c>
      <c r="G104" s="76">
        <v>0</v>
      </c>
      <c r="H104" s="76">
        <v>0</v>
      </c>
      <c r="I104" s="83"/>
      <c r="J104" s="76">
        <v>0</v>
      </c>
      <c r="K104" s="76">
        <v>-4659.2756836659273</v>
      </c>
      <c r="L104" s="76">
        <v>-4905.9420722603772</v>
      </c>
      <c r="M104" s="76">
        <v>-9032.5186830943239</v>
      </c>
      <c r="N104" s="83"/>
      <c r="O104" s="76">
        <v>2836.6468538634967</v>
      </c>
      <c r="P104" s="76">
        <v>-1352.6262111167773</v>
      </c>
      <c r="Q104" s="76">
        <v>-18845.470692717587</v>
      </c>
      <c r="R104" s="76" t="e">
        <v>#DIV/0!</v>
      </c>
      <c r="S104" s="76" t="e">
        <v>#REF!</v>
      </c>
      <c r="T104" s="83"/>
      <c r="U104" s="84"/>
      <c r="V104" s="76">
        <v>541128.20512820513</v>
      </c>
      <c r="W104" s="76">
        <v>712736.84210526315</v>
      </c>
      <c r="X104" s="76">
        <v>712736.84210526315</v>
      </c>
      <c r="Y104" s="76">
        <v>1154655.1724137932</v>
      </c>
      <c r="Z104" s="83"/>
      <c r="AA104" s="76">
        <v>166942.5901201602</v>
      </c>
      <c r="AB104" s="76">
        <v>166942.5901201602</v>
      </c>
      <c r="AC104" s="76">
        <v>166942.5901201602</v>
      </c>
      <c r="AD104" s="76">
        <v>204355.10887772194</v>
      </c>
      <c r="AE104" s="83"/>
      <c r="AF104" s="76" t="e">
        <v>#DIV/0!</v>
      </c>
      <c r="AG104" s="76">
        <v>171107.99438990181</v>
      </c>
      <c r="AH104" s="76" t="e">
        <v>#DIV/0!</v>
      </c>
      <c r="AI104" s="76" t="e">
        <v>#DIV/0!</v>
      </c>
      <c r="AJ104" s="76" t="e">
        <v>#REF!</v>
      </c>
      <c r="AK104" s="83"/>
      <c r="AL104" s="84"/>
      <c r="AN104" s="52">
        <f t="shared" si="2"/>
        <v>0</v>
      </c>
      <c r="AO104" s="52">
        <f t="shared" si="3"/>
        <v>0</v>
      </c>
    </row>
    <row r="105" spans="1:41" s="13" customFormat="1" x14ac:dyDescent="0.3">
      <c r="A105" s="160" t="s">
        <v>25</v>
      </c>
      <c r="B105" s="11" t="s">
        <v>5</v>
      </c>
      <c r="C105" s="87"/>
      <c r="D105" s="87"/>
      <c r="E105" s="88">
        <v>0</v>
      </c>
      <c r="F105" s="88">
        <v>0</v>
      </c>
      <c r="G105" s="88">
        <v>0</v>
      </c>
      <c r="H105" s="88">
        <v>0</v>
      </c>
      <c r="I105" s="87">
        <v>0</v>
      </c>
      <c r="J105" s="88">
        <v>0</v>
      </c>
      <c r="K105" s="88">
        <v>0</v>
      </c>
      <c r="L105" s="88">
        <v>0</v>
      </c>
      <c r="M105" s="88">
        <v>0</v>
      </c>
      <c r="N105" s="87">
        <v>0</v>
      </c>
      <c r="O105" s="88">
        <v>0</v>
      </c>
      <c r="P105" s="88">
        <v>0</v>
      </c>
      <c r="Q105" s="88">
        <v>0</v>
      </c>
      <c r="R105" s="88">
        <v>0</v>
      </c>
      <c r="S105" s="88">
        <v>0</v>
      </c>
      <c r="T105" s="87">
        <f>SUM(O105:S105)</f>
        <v>0</v>
      </c>
      <c r="U105" s="89">
        <f>T105+N105+I105+D109</f>
        <v>0</v>
      </c>
      <c r="V105" s="88">
        <v>0</v>
      </c>
      <c r="W105" s="88">
        <v>0</v>
      </c>
      <c r="X105" s="88">
        <v>0</v>
      </c>
      <c r="Y105" s="88">
        <v>0</v>
      </c>
      <c r="Z105" s="87">
        <v>0</v>
      </c>
      <c r="AA105" s="88">
        <v>0</v>
      </c>
      <c r="AB105" s="88">
        <v>0</v>
      </c>
      <c r="AC105" s="88">
        <v>0</v>
      </c>
      <c r="AD105" s="88">
        <v>0</v>
      </c>
      <c r="AE105" s="87">
        <v>0</v>
      </c>
      <c r="AF105" s="88">
        <v>0</v>
      </c>
      <c r="AG105" s="88">
        <v>0</v>
      </c>
      <c r="AH105" s="88">
        <v>0</v>
      </c>
      <c r="AI105" s="88">
        <v>0</v>
      </c>
      <c r="AJ105" s="88">
        <v>0</v>
      </c>
      <c r="AK105" s="87">
        <f>SUM(AF105:AJ105)</f>
        <v>0</v>
      </c>
      <c r="AL105" s="89">
        <f>AK105+AE105+Z105</f>
        <v>0</v>
      </c>
      <c r="AM105" s="13">
        <v>256</v>
      </c>
      <c r="AN105" s="52">
        <f t="shared" si="2"/>
        <v>0</v>
      </c>
      <c r="AO105" s="52">
        <f t="shared" si="3"/>
        <v>0</v>
      </c>
    </row>
    <row r="106" spans="1:41" s="13" customFormat="1" x14ac:dyDescent="0.3">
      <c r="A106" s="161"/>
      <c r="B106" s="48" t="s">
        <v>6</v>
      </c>
      <c r="C106" s="87"/>
      <c r="D106" s="87"/>
      <c r="E106" s="88">
        <v>0</v>
      </c>
      <c r="F106" s="88">
        <v>0</v>
      </c>
      <c r="G106" s="88">
        <v>0</v>
      </c>
      <c r="H106" s="88">
        <v>0</v>
      </c>
      <c r="I106" s="87">
        <v>0</v>
      </c>
      <c r="J106" s="88">
        <v>0</v>
      </c>
      <c r="K106" s="88">
        <v>0</v>
      </c>
      <c r="L106" s="88">
        <v>0</v>
      </c>
      <c r="M106" s="88">
        <v>0</v>
      </c>
      <c r="N106" s="87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7">
        <f>SUM(O106:S106)</f>
        <v>0</v>
      </c>
      <c r="U106" s="89"/>
      <c r="V106" s="88">
        <v>0</v>
      </c>
      <c r="W106" s="88">
        <v>0</v>
      </c>
      <c r="X106" s="88">
        <v>0</v>
      </c>
      <c r="Y106" s="88">
        <v>0</v>
      </c>
      <c r="Z106" s="87">
        <v>0</v>
      </c>
      <c r="AA106" s="88">
        <v>0</v>
      </c>
      <c r="AB106" s="88">
        <v>0</v>
      </c>
      <c r="AC106" s="88">
        <v>0</v>
      </c>
      <c r="AD106" s="88">
        <v>0</v>
      </c>
      <c r="AE106" s="87">
        <v>0</v>
      </c>
      <c r="AF106" s="88">
        <v>0</v>
      </c>
      <c r="AG106" s="88">
        <v>0</v>
      </c>
      <c r="AH106" s="88">
        <v>0</v>
      </c>
      <c r="AI106" s="88">
        <v>0</v>
      </c>
      <c r="AJ106" s="88">
        <v>0</v>
      </c>
      <c r="AK106" s="87">
        <f>SUM(AF106:AJ106)</f>
        <v>0</v>
      </c>
      <c r="AL106" s="89"/>
      <c r="AN106" s="52">
        <f t="shared" si="2"/>
        <v>0</v>
      </c>
      <c r="AO106" s="52">
        <f t="shared" si="3"/>
        <v>0</v>
      </c>
    </row>
    <row r="107" spans="1:41" s="13" customFormat="1" x14ac:dyDescent="0.3">
      <c r="A107" s="161"/>
      <c r="B107" s="48" t="s">
        <v>10</v>
      </c>
      <c r="C107" s="87">
        <v>0</v>
      </c>
      <c r="D107" s="87"/>
      <c r="E107" s="88">
        <v>0</v>
      </c>
      <c r="F107" s="88">
        <v>0</v>
      </c>
      <c r="G107" s="88">
        <v>0</v>
      </c>
      <c r="H107" s="88">
        <v>0</v>
      </c>
      <c r="I107" s="87">
        <v>0</v>
      </c>
      <c r="J107" s="88">
        <v>0</v>
      </c>
      <c r="K107" s="88">
        <v>0</v>
      </c>
      <c r="L107" s="88">
        <v>0</v>
      </c>
      <c r="M107" s="88">
        <v>0</v>
      </c>
      <c r="N107" s="87">
        <v>0</v>
      </c>
      <c r="O107" s="88">
        <v>0</v>
      </c>
      <c r="P107" s="88">
        <v>0</v>
      </c>
      <c r="Q107" s="88">
        <v>0</v>
      </c>
      <c r="R107" s="88">
        <v>0</v>
      </c>
      <c r="S107" s="88">
        <v>0</v>
      </c>
      <c r="T107" s="87">
        <f>SUM(O107:R107)</f>
        <v>0</v>
      </c>
      <c r="U107" s="89">
        <f>I107+N107+T107</f>
        <v>0</v>
      </c>
      <c r="V107" s="88">
        <v>0</v>
      </c>
      <c r="W107" s="88">
        <v>0</v>
      </c>
      <c r="X107" s="88">
        <v>0</v>
      </c>
      <c r="Y107" s="88">
        <v>0</v>
      </c>
      <c r="Z107" s="87">
        <v>0</v>
      </c>
      <c r="AA107" s="88">
        <v>0</v>
      </c>
      <c r="AB107" s="88">
        <v>0</v>
      </c>
      <c r="AC107" s="88">
        <v>0</v>
      </c>
      <c r="AD107" s="88">
        <v>0</v>
      </c>
      <c r="AE107" s="87">
        <v>0</v>
      </c>
      <c r="AF107" s="88">
        <v>0</v>
      </c>
      <c r="AG107" s="88">
        <v>0</v>
      </c>
      <c r="AH107" s="88">
        <v>0</v>
      </c>
      <c r="AI107" s="88">
        <v>0</v>
      </c>
      <c r="AJ107" s="88">
        <v>0</v>
      </c>
      <c r="AK107" s="87">
        <f>SUM(AF107:AI107)</f>
        <v>0</v>
      </c>
      <c r="AL107" s="89">
        <f>Z107+AE107+AK107</f>
        <v>0</v>
      </c>
      <c r="AN107" s="52">
        <f t="shared" si="2"/>
        <v>0</v>
      </c>
      <c r="AO107" s="52">
        <f t="shared" si="3"/>
        <v>0</v>
      </c>
    </row>
    <row r="108" spans="1:41" s="13" customFormat="1" x14ac:dyDescent="0.3">
      <c r="A108" s="161"/>
      <c r="B108" s="48" t="s">
        <v>7</v>
      </c>
      <c r="C108" s="87">
        <v>0</v>
      </c>
      <c r="D108" s="87"/>
      <c r="E108" s="93">
        <v>0</v>
      </c>
      <c r="F108" s="88">
        <v>0</v>
      </c>
      <c r="G108" s="88">
        <v>0</v>
      </c>
      <c r="H108" s="88">
        <v>0</v>
      </c>
      <c r="I108" s="87">
        <v>0</v>
      </c>
      <c r="J108" s="93">
        <v>0</v>
      </c>
      <c r="K108" s="88">
        <v>0</v>
      </c>
      <c r="L108" s="88">
        <v>0</v>
      </c>
      <c r="M108" s="88">
        <v>0</v>
      </c>
      <c r="N108" s="87">
        <v>0</v>
      </c>
      <c r="O108" s="93">
        <v>0</v>
      </c>
      <c r="P108" s="88">
        <v>0</v>
      </c>
      <c r="Q108" s="88">
        <v>0</v>
      </c>
      <c r="R108" s="88">
        <v>0</v>
      </c>
      <c r="S108" s="88">
        <v>0</v>
      </c>
      <c r="T108" s="87">
        <f>SUM(O108:S108)</f>
        <v>0</v>
      </c>
      <c r="U108" s="89">
        <f>T108+N108+I108+D109</f>
        <v>0</v>
      </c>
      <c r="V108" s="93">
        <v>0</v>
      </c>
      <c r="W108" s="88">
        <v>0</v>
      </c>
      <c r="X108" s="88">
        <v>0</v>
      </c>
      <c r="Y108" s="88">
        <v>0</v>
      </c>
      <c r="Z108" s="87">
        <v>0</v>
      </c>
      <c r="AA108" s="93">
        <v>0</v>
      </c>
      <c r="AB108" s="88">
        <v>0</v>
      </c>
      <c r="AC108" s="88">
        <v>0</v>
      </c>
      <c r="AD108" s="88">
        <v>0</v>
      </c>
      <c r="AE108" s="87">
        <v>0</v>
      </c>
      <c r="AF108" s="93">
        <v>0</v>
      </c>
      <c r="AG108" s="88">
        <v>0</v>
      </c>
      <c r="AH108" s="88">
        <v>0</v>
      </c>
      <c r="AI108" s="88">
        <v>0</v>
      </c>
      <c r="AJ108" s="88">
        <v>0</v>
      </c>
      <c r="AK108" s="87">
        <f>SUM(AF108:AJ108)</f>
        <v>0</v>
      </c>
      <c r="AL108" s="89">
        <f>AK108+AE108+Z108</f>
        <v>0</v>
      </c>
      <c r="AN108" s="52">
        <f t="shared" si="2"/>
        <v>0</v>
      </c>
      <c r="AO108" s="52">
        <f t="shared" si="3"/>
        <v>0</v>
      </c>
    </row>
    <row r="109" spans="1:41" s="13" customFormat="1" ht="16" thickBot="1" x14ac:dyDescent="0.35">
      <c r="A109" s="162"/>
      <c r="B109" s="14" t="s">
        <v>8</v>
      </c>
      <c r="C109" s="87">
        <v>0</v>
      </c>
      <c r="D109" s="131">
        <v>0</v>
      </c>
      <c r="E109" s="79">
        <v>0</v>
      </c>
      <c r="F109" s="79">
        <v>0</v>
      </c>
      <c r="G109" s="79">
        <v>0</v>
      </c>
      <c r="H109" s="79">
        <v>0</v>
      </c>
      <c r="I109" s="77">
        <v>0</v>
      </c>
      <c r="J109" s="79">
        <v>0</v>
      </c>
      <c r="K109" s="79">
        <v>0</v>
      </c>
      <c r="L109" s="79">
        <v>0</v>
      </c>
      <c r="M109" s="79">
        <v>0</v>
      </c>
      <c r="N109" s="77">
        <v>0</v>
      </c>
      <c r="O109" s="79">
        <v>0</v>
      </c>
      <c r="P109" s="79">
        <v>0</v>
      </c>
      <c r="Q109" s="79">
        <v>0</v>
      </c>
      <c r="R109" s="79">
        <v>0</v>
      </c>
      <c r="S109" s="79">
        <v>0</v>
      </c>
      <c r="T109" s="77">
        <f>N109+T108-T105</f>
        <v>0</v>
      </c>
      <c r="U109" s="80">
        <f>U108-U105</f>
        <v>0</v>
      </c>
      <c r="V109" s="79">
        <v>0</v>
      </c>
      <c r="W109" s="79">
        <v>0</v>
      </c>
      <c r="X109" s="79">
        <v>0</v>
      </c>
      <c r="Y109" s="79">
        <v>0</v>
      </c>
      <c r="Z109" s="77">
        <v>0</v>
      </c>
      <c r="AA109" s="79">
        <v>0</v>
      </c>
      <c r="AB109" s="79">
        <v>0</v>
      </c>
      <c r="AC109" s="79">
        <v>0</v>
      </c>
      <c r="AD109" s="79">
        <v>0</v>
      </c>
      <c r="AE109" s="77">
        <v>0</v>
      </c>
      <c r="AF109" s="79">
        <v>0</v>
      </c>
      <c r="AG109" s="79">
        <v>0</v>
      </c>
      <c r="AH109" s="79">
        <v>0</v>
      </c>
      <c r="AI109" s="79">
        <v>0</v>
      </c>
      <c r="AJ109" s="79">
        <v>0</v>
      </c>
      <c r="AK109" s="77">
        <f>AE109+AK108-AK105</f>
        <v>0</v>
      </c>
      <c r="AL109" s="80">
        <f>T109+AL108-AL105</f>
        <v>0</v>
      </c>
      <c r="AN109" s="52">
        <f t="shared" si="2"/>
        <v>0</v>
      </c>
      <c r="AO109" s="52">
        <f t="shared" si="3"/>
        <v>0</v>
      </c>
    </row>
    <row r="110" spans="1:41" s="13" customFormat="1" ht="16" thickBot="1" x14ac:dyDescent="0.35">
      <c r="A110" s="53"/>
      <c r="B110" s="48" t="s">
        <v>9</v>
      </c>
      <c r="C110" s="87"/>
      <c r="D110" s="87"/>
      <c r="E110" s="76" t="e">
        <v>#DIV/0!</v>
      </c>
      <c r="F110" s="76" t="e">
        <v>#DIV/0!</v>
      </c>
      <c r="G110" s="76" t="e">
        <v>#DIV/0!</v>
      </c>
      <c r="H110" s="76" t="e">
        <v>#DIV/0!</v>
      </c>
      <c r="I110" s="83"/>
      <c r="J110" s="76" t="e">
        <v>#DIV/0!</v>
      </c>
      <c r="K110" s="76" t="e">
        <v>#DIV/0!</v>
      </c>
      <c r="L110" s="76" t="e">
        <v>#DIV/0!</v>
      </c>
      <c r="M110" s="76" t="e">
        <v>#DIV/0!</v>
      </c>
      <c r="N110" s="83"/>
      <c r="O110" s="76" t="e">
        <v>#DIV/0!</v>
      </c>
      <c r="P110" s="76" t="e">
        <v>#DIV/0!</v>
      </c>
      <c r="Q110" s="76" t="e">
        <v>#DIV/0!</v>
      </c>
      <c r="R110" s="76" t="e">
        <v>#DIV/0!</v>
      </c>
      <c r="S110" s="76" t="e">
        <v>#REF!</v>
      </c>
      <c r="T110" s="83"/>
      <c r="U110" s="84"/>
      <c r="V110" s="76" t="e">
        <v>#DIV/0!</v>
      </c>
      <c r="W110" s="76" t="e">
        <v>#DIV/0!</v>
      </c>
      <c r="X110" s="76" t="e">
        <v>#DIV/0!</v>
      </c>
      <c r="Y110" s="76" t="e">
        <v>#DIV/0!</v>
      </c>
      <c r="Z110" s="83"/>
      <c r="AA110" s="76" t="e">
        <v>#DIV/0!</v>
      </c>
      <c r="AB110" s="76" t="e">
        <v>#DIV/0!</v>
      </c>
      <c r="AC110" s="76" t="e">
        <v>#DIV/0!</v>
      </c>
      <c r="AD110" s="76" t="e">
        <v>#DIV/0!</v>
      </c>
      <c r="AE110" s="83"/>
      <c r="AF110" s="76" t="e">
        <v>#DIV/0!</v>
      </c>
      <c r="AG110" s="76" t="e">
        <v>#DIV/0!</v>
      </c>
      <c r="AH110" s="76" t="e">
        <v>#DIV/0!</v>
      </c>
      <c r="AI110" s="76" t="e">
        <v>#DIV/0!</v>
      </c>
      <c r="AJ110" s="76" t="e">
        <v>#REF!</v>
      </c>
      <c r="AK110" s="83"/>
      <c r="AL110" s="84"/>
      <c r="AN110" s="52">
        <f t="shared" si="2"/>
        <v>0</v>
      </c>
      <c r="AO110" s="52">
        <f t="shared" si="3"/>
        <v>0</v>
      </c>
    </row>
    <row r="111" spans="1:41" s="13" customFormat="1" x14ac:dyDescent="0.3">
      <c r="A111" s="160" t="s">
        <v>26</v>
      </c>
      <c r="B111" s="11" t="s">
        <v>5</v>
      </c>
      <c r="C111" s="87"/>
      <c r="D111" s="87"/>
      <c r="E111" s="88">
        <v>0</v>
      </c>
      <c r="F111" s="88">
        <v>0</v>
      </c>
      <c r="G111" s="88">
        <v>0</v>
      </c>
      <c r="H111" s="88">
        <v>0</v>
      </c>
      <c r="I111" s="87">
        <v>0</v>
      </c>
      <c r="J111" s="88">
        <v>0</v>
      </c>
      <c r="K111" s="88">
        <v>0</v>
      </c>
      <c r="L111" s="88">
        <v>0</v>
      </c>
      <c r="M111" s="88">
        <v>0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7">
        <f>SUM(O111:S111)</f>
        <v>0</v>
      </c>
      <c r="U111" s="89">
        <f>T111+N111+I111+D115</f>
        <v>139</v>
      </c>
      <c r="V111" s="88">
        <v>0</v>
      </c>
      <c r="W111" s="88">
        <v>0</v>
      </c>
      <c r="X111" s="88">
        <v>0</v>
      </c>
      <c r="Y111" s="88">
        <v>0</v>
      </c>
      <c r="Z111" s="87">
        <v>0</v>
      </c>
      <c r="AA111" s="88">
        <v>0</v>
      </c>
      <c r="AB111" s="88">
        <v>0</v>
      </c>
      <c r="AC111" s="88">
        <v>0</v>
      </c>
      <c r="AD111" s="88">
        <v>0</v>
      </c>
      <c r="AE111" s="87">
        <v>0</v>
      </c>
      <c r="AF111" s="88">
        <v>0</v>
      </c>
      <c r="AG111" s="88">
        <v>0</v>
      </c>
      <c r="AH111" s="88">
        <v>0</v>
      </c>
      <c r="AI111" s="88">
        <v>0</v>
      </c>
      <c r="AJ111" s="88">
        <v>0</v>
      </c>
      <c r="AK111" s="87">
        <f>SUM(AF111:AJ111)</f>
        <v>0</v>
      </c>
      <c r="AL111" s="89">
        <f>AK111+AE111+Z111</f>
        <v>0</v>
      </c>
      <c r="AM111" s="13">
        <v>256</v>
      </c>
      <c r="AN111" s="52">
        <f t="shared" si="2"/>
        <v>35584</v>
      </c>
      <c r="AO111" s="52">
        <f t="shared" si="3"/>
        <v>0</v>
      </c>
    </row>
    <row r="112" spans="1:41" s="13" customFormat="1" x14ac:dyDescent="0.3">
      <c r="A112" s="161"/>
      <c r="B112" s="48" t="s">
        <v>6</v>
      </c>
      <c r="C112" s="87"/>
      <c r="D112" s="87"/>
      <c r="E112" s="88">
        <v>0</v>
      </c>
      <c r="F112" s="88">
        <v>0</v>
      </c>
      <c r="G112" s="88">
        <v>0</v>
      </c>
      <c r="H112" s="88">
        <v>0</v>
      </c>
      <c r="I112" s="87">
        <v>0</v>
      </c>
      <c r="J112" s="88">
        <v>0</v>
      </c>
      <c r="K112" s="88">
        <v>0</v>
      </c>
      <c r="L112" s="88">
        <v>0</v>
      </c>
      <c r="M112" s="88">
        <v>0</v>
      </c>
      <c r="N112" s="87">
        <v>0</v>
      </c>
      <c r="O112" s="88">
        <v>0</v>
      </c>
      <c r="P112" s="88">
        <v>0</v>
      </c>
      <c r="Q112" s="88">
        <v>0</v>
      </c>
      <c r="R112" s="88">
        <v>0</v>
      </c>
      <c r="S112" s="88">
        <v>0</v>
      </c>
      <c r="T112" s="87">
        <f>SUM(O112:S112)</f>
        <v>0</v>
      </c>
      <c r="U112" s="89"/>
      <c r="V112" s="88">
        <v>0</v>
      </c>
      <c r="W112" s="88">
        <v>0</v>
      </c>
      <c r="X112" s="88">
        <v>0</v>
      </c>
      <c r="Y112" s="88">
        <v>0</v>
      </c>
      <c r="Z112" s="87">
        <v>0</v>
      </c>
      <c r="AA112" s="88">
        <v>0</v>
      </c>
      <c r="AB112" s="88">
        <v>0</v>
      </c>
      <c r="AC112" s="88">
        <v>0</v>
      </c>
      <c r="AD112" s="88">
        <v>0</v>
      </c>
      <c r="AE112" s="87">
        <v>0</v>
      </c>
      <c r="AF112" s="88">
        <v>0</v>
      </c>
      <c r="AG112" s="88">
        <v>0</v>
      </c>
      <c r="AH112" s="88">
        <v>0</v>
      </c>
      <c r="AI112" s="88">
        <v>0</v>
      </c>
      <c r="AJ112" s="88">
        <v>0</v>
      </c>
      <c r="AK112" s="87">
        <f>SUM(AF112:AJ112)</f>
        <v>0</v>
      </c>
      <c r="AL112" s="89"/>
      <c r="AN112" s="52">
        <f t="shared" si="2"/>
        <v>0</v>
      </c>
      <c r="AO112" s="52">
        <f t="shared" si="3"/>
        <v>0</v>
      </c>
    </row>
    <row r="113" spans="1:41" s="13" customFormat="1" x14ac:dyDescent="0.3">
      <c r="A113" s="161"/>
      <c r="B113" s="48" t="s">
        <v>10</v>
      </c>
      <c r="C113" s="87">
        <v>0</v>
      </c>
      <c r="D113" s="87"/>
      <c r="E113" s="88">
        <v>0</v>
      </c>
      <c r="F113" s="88">
        <v>0</v>
      </c>
      <c r="G113" s="88">
        <v>0</v>
      </c>
      <c r="H113" s="88">
        <v>0</v>
      </c>
      <c r="I113" s="87">
        <v>0</v>
      </c>
      <c r="J113" s="88">
        <v>0</v>
      </c>
      <c r="K113" s="88">
        <v>0</v>
      </c>
      <c r="L113" s="88">
        <v>0</v>
      </c>
      <c r="M113" s="88">
        <v>0</v>
      </c>
      <c r="N113" s="87">
        <v>0</v>
      </c>
      <c r="O113" s="88">
        <v>0</v>
      </c>
      <c r="P113" s="88">
        <v>0</v>
      </c>
      <c r="Q113" s="88">
        <v>0</v>
      </c>
      <c r="R113" s="88">
        <v>0</v>
      </c>
      <c r="S113" s="88">
        <v>0</v>
      </c>
      <c r="T113" s="87">
        <f>SUM(O113:R113)</f>
        <v>0</v>
      </c>
      <c r="U113" s="89">
        <f>I113+N113+T113</f>
        <v>0</v>
      </c>
      <c r="V113" s="88">
        <v>0</v>
      </c>
      <c r="W113" s="88">
        <v>0</v>
      </c>
      <c r="X113" s="88">
        <v>0</v>
      </c>
      <c r="Y113" s="88">
        <v>0</v>
      </c>
      <c r="Z113" s="87">
        <v>0</v>
      </c>
      <c r="AA113" s="88">
        <v>0</v>
      </c>
      <c r="AB113" s="88">
        <v>0</v>
      </c>
      <c r="AC113" s="88">
        <v>0</v>
      </c>
      <c r="AD113" s="88">
        <v>0</v>
      </c>
      <c r="AE113" s="87">
        <v>0</v>
      </c>
      <c r="AF113" s="88">
        <v>0</v>
      </c>
      <c r="AG113" s="88">
        <v>0</v>
      </c>
      <c r="AH113" s="88">
        <v>0</v>
      </c>
      <c r="AI113" s="88">
        <v>0</v>
      </c>
      <c r="AJ113" s="88">
        <v>0</v>
      </c>
      <c r="AK113" s="87">
        <f>SUM(AF113:AI113)</f>
        <v>0</v>
      </c>
      <c r="AL113" s="89">
        <f>Z113+AE113+AK113</f>
        <v>0</v>
      </c>
      <c r="AN113" s="52">
        <f t="shared" si="2"/>
        <v>0</v>
      </c>
      <c r="AO113" s="52">
        <f t="shared" si="3"/>
        <v>0</v>
      </c>
    </row>
    <row r="114" spans="1:41" s="13" customFormat="1" x14ac:dyDescent="0.3">
      <c r="A114" s="161"/>
      <c r="B114" s="48" t="s">
        <v>7</v>
      </c>
      <c r="C114" s="87">
        <v>0</v>
      </c>
      <c r="D114" s="87"/>
      <c r="E114" s="93">
        <v>0</v>
      </c>
      <c r="F114" s="88">
        <v>0</v>
      </c>
      <c r="G114" s="88">
        <v>0</v>
      </c>
      <c r="H114" s="88">
        <v>0</v>
      </c>
      <c r="I114" s="87">
        <v>0</v>
      </c>
      <c r="J114" s="93">
        <v>0</v>
      </c>
      <c r="K114" s="88">
        <v>0</v>
      </c>
      <c r="L114" s="88">
        <v>0</v>
      </c>
      <c r="M114" s="88">
        <v>0</v>
      </c>
      <c r="N114" s="87">
        <v>0</v>
      </c>
      <c r="O114" s="93">
        <v>0</v>
      </c>
      <c r="P114" s="88">
        <v>0</v>
      </c>
      <c r="Q114" s="88">
        <v>0</v>
      </c>
      <c r="R114" s="88">
        <v>0</v>
      </c>
      <c r="S114" s="88">
        <v>0</v>
      </c>
      <c r="T114" s="87">
        <f>SUM(O114:S114)</f>
        <v>0</v>
      </c>
      <c r="U114" s="89">
        <f>T114+N114+I114+D115</f>
        <v>139</v>
      </c>
      <c r="V114" s="93">
        <v>0</v>
      </c>
      <c r="W114" s="88">
        <v>0</v>
      </c>
      <c r="X114" s="88">
        <v>0</v>
      </c>
      <c r="Y114" s="88">
        <v>0</v>
      </c>
      <c r="Z114" s="87">
        <v>0</v>
      </c>
      <c r="AA114" s="93">
        <v>0</v>
      </c>
      <c r="AB114" s="88">
        <v>0</v>
      </c>
      <c r="AC114" s="88">
        <v>0</v>
      </c>
      <c r="AD114" s="88">
        <v>0</v>
      </c>
      <c r="AE114" s="87">
        <v>0</v>
      </c>
      <c r="AF114" s="93">
        <v>0</v>
      </c>
      <c r="AG114" s="88">
        <v>0</v>
      </c>
      <c r="AH114" s="88">
        <v>0</v>
      </c>
      <c r="AI114" s="88">
        <v>0</v>
      </c>
      <c r="AJ114" s="88">
        <v>0</v>
      </c>
      <c r="AK114" s="87">
        <f>SUM(AF114:AJ114)</f>
        <v>0</v>
      </c>
      <c r="AL114" s="89">
        <f>AK114+AE114+Z114</f>
        <v>0</v>
      </c>
      <c r="AN114" s="52">
        <f t="shared" si="2"/>
        <v>0</v>
      </c>
      <c r="AO114" s="52">
        <f t="shared" si="3"/>
        <v>0</v>
      </c>
    </row>
    <row r="115" spans="1:41" s="13" customFormat="1" ht="16" thickBot="1" x14ac:dyDescent="0.35">
      <c r="A115" s="162"/>
      <c r="B115" s="14" t="s">
        <v>8</v>
      </c>
      <c r="C115" s="87">
        <v>142</v>
      </c>
      <c r="D115" s="131">
        <v>139</v>
      </c>
      <c r="E115" s="79">
        <v>0</v>
      </c>
      <c r="F115" s="79">
        <v>0</v>
      </c>
      <c r="G115" s="79">
        <v>0</v>
      </c>
      <c r="H115" s="79">
        <v>0</v>
      </c>
      <c r="I115" s="77">
        <v>0</v>
      </c>
      <c r="J115" s="79">
        <v>0</v>
      </c>
      <c r="K115" s="79">
        <v>0</v>
      </c>
      <c r="L115" s="79">
        <v>0</v>
      </c>
      <c r="M115" s="79">
        <v>0</v>
      </c>
      <c r="N115" s="77">
        <v>0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7">
        <f>N115+T114-T111</f>
        <v>0</v>
      </c>
      <c r="U115" s="80">
        <f>U114-U111</f>
        <v>0</v>
      </c>
      <c r="V115" s="79">
        <v>0</v>
      </c>
      <c r="W115" s="79">
        <v>0</v>
      </c>
      <c r="X115" s="79">
        <v>0</v>
      </c>
      <c r="Y115" s="79">
        <v>0</v>
      </c>
      <c r="Z115" s="77">
        <v>0</v>
      </c>
      <c r="AA115" s="79">
        <v>0</v>
      </c>
      <c r="AB115" s="79">
        <v>0</v>
      </c>
      <c r="AC115" s="79">
        <v>0</v>
      </c>
      <c r="AD115" s="79">
        <v>0</v>
      </c>
      <c r="AE115" s="77">
        <v>0</v>
      </c>
      <c r="AF115" s="79">
        <v>0</v>
      </c>
      <c r="AG115" s="79">
        <v>0</v>
      </c>
      <c r="AH115" s="79">
        <v>0</v>
      </c>
      <c r="AI115" s="79">
        <v>0</v>
      </c>
      <c r="AJ115" s="79">
        <v>0</v>
      </c>
      <c r="AK115" s="77">
        <f>AE115+AK114-AK111</f>
        <v>0</v>
      </c>
      <c r="AL115" s="80">
        <f>T115+AL114-AL111</f>
        <v>0</v>
      </c>
      <c r="AN115" s="52">
        <f t="shared" si="2"/>
        <v>0</v>
      </c>
      <c r="AO115" s="52">
        <f t="shared" si="3"/>
        <v>0</v>
      </c>
    </row>
    <row r="116" spans="1:41" s="13" customFormat="1" ht="16" thickBot="1" x14ac:dyDescent="0.35">
      <c r="A116" s="53"/>
      <c r="B116" s="48" t="s">
        <v>9</v>
      </c>
      <c r="C116" s="87"/>
      <c r="D116" s="87"/>
      <c r="E116" s="76" t="e">
        <v>#DIV/0!</v>
      </c>
      <c r="F116" s="76" t="e">
        <v>#DIV/0!</v>
      </c>
      <c r="G116" s="76" t="e">
        <v>#DIV/0!</v>
      </c>
      <c r="H116" s="76" t="e">
        <v>#DIV/0!</v>
      </c>
      <c r="I116" s="83"/>
      <c r="J116" s="76" t="e">
        <v>#DIV/0!</v>
      </c>
      <c r="K116" s="76" t="e">
        <v>#DIV/0!</v>
      </c>
      <c r="L116" s="76" t="e">
        <v>#DIV/0!</v>
      </c>
      <c r="M116" s="76" t="e">
        <v>#DIV/0!</v>
      </c>
      <c r="N116" s="83"/>
      <c r="O116" s="76" t="e">
        <v>#DIV/0!</v>
      </c>
      <c r="P116" s="76">
        <v>0</v>
      </c>
      <c r="Q116" s="76" t="e">
        <v>#DIV/0!</v>
      </c>
      <c r="R116" s="76" t="e">
        <v>#DIV/0!</v>
      </c>
      <c r="S116" s="76" t="e">
        <v>#REF!</v>
      </c>
      <c r="T116" s="83"/>
      <c r="U116" s="84"/>
      <c r="V116" s="76" t="e">
        <v>#DIV/0!</v>
      </c>
      <c r="W116" s="76" t="e">
        <v>#DIV/0!</v>
      </c>
      <c r="X116" s="76" t="e">
        <v>#DIV/0!</v>
      </c>
      <c r="Y116" s="76" t="e">
        <v>#DIV/0!</v>
      </c>
      <c r="Z116" s="83"/>
      <c r="AA116" s="76" t="e">
        <v>#DIV/0!</v>
      </c>
      <c r="AB116" s="76" t="e">
        <v>#DIV/0!</v>
      </c>
      <c r="AC116" s="76" t="e">
        <v>#DIV/0!</v>
      </c>
      <c r="AD116" s="76" t="e">
        <v>#DIV/0!</v>
      </c>
      <c r="AE116" s="83"/>
      <c r="AF116" s="76" t="e">
        <v>#DIV/0!</v>
      </c>
      <c r="AG116" s="76" t="e">
        <v>#DIV/0!</v>
      </c>
      <c r="AH116" s="76" t="e">
        <v>#DIV/0!</v>
      </c>
      <c r="AI116" s="76" t="e">
        <v>#DIV/0!</v>
      </c>
      <c r="AJ116" s="76" t="e">
        <v>#REF!</v>
      </c>
      <c r="AK116" s="83"/>
      <c r="AL116" s="84"/>
      <c r="AN116" s="52">
        <f t="shared" si="2"/>
        <v>0</v>
      </c>
      <c r="AO116" s="52">
        <f t="shared" si="3"/>
        <v>0</v>
      </c>
    </row>
    <row r="117" spans="1:41" s="13" customFormat="1" x14ac:dyDescent="0.3">
      <c r="A117" s="163" t="s">
        <v>52</v>
      </c>
      <c r="B117" s="11" t="s">
        <v>5</v>
      </c>
      <c r="C117" s="87"/>
      <c r="D117" s="87"/>
      <c r="E117" s="88">
        <v>0</v>
      </c>
      <c r="F117" s="88">
        <v>60000</v>
      </c>
      <c r="G117" s="88">
        <v>66288</v>
      </c>
      <c r="H117" s="88">
        <v>0</v>
      </c>
      <c r="I117" s="87">
        <v>126288</v>
      </c>
      <c r="J117" s="88">
        <v>29392</v>
      </c>
      <c r="K117" s="88">
        <v>0</v>
      </c>
      <c r="L117" s="88">
        <v>337027</v>
      </c>
      <c r="M117" s="88">
        <v>0</v>
      </c>
      <c r="N117" s="87">
        <v>366419</v>
      </c>
      <c r="O117" s="88">
        <v>35720</v>
      </c>
      <c r="P117" s="88">
        <v>0</v>
      </c>
      <c r="Q117" s="88">
        <v>22706</v>
      </c>
      <c r="R117" s="88">
        <v>0</v>
      </c>
      <c r="S117" s="88">
        <v>0</v>
      </c>
      <c r="T117" s="87">
        <f>SUM(O117:S117)</f>
        <v>58426</v>
      </c>
      <c r="U117" s="89">
        <f>T117+N117+I117+D121</f>
        <v>728639</v>
      </c>
      <c r="V117" s="88">
        <v>63911</v>
      </c>
      <c r="W117" s="88">
        <v>0</v>
      </c>
      <c r="X117" s="88">
        <v>9630</v>
      </c>
      <c r="Y117" s="88">
        <v>0</v>
      </c>
      <c r="Z117" s="87">
        <v>73541</v>
      </c>
      <c r="AA117" s="88">
        <v>124602</v>
      </c>
      <c r="AB117" s="88">
        <v>0</v>
      </c>
      <c r="AC117" s="88">
        <v>20931</v>
      </c>
      <c r="AD117" s="88">
        <v>0</v>
      </c>
      <c r="AE117" s="87">
        <v>145533</v>
      </c>
      <c r="AF117" s="88">
        <v>0</v>
      </c>
      <c r="AG117" s="88">
        <v>0</v>
      </c>
      <c r="AH117" s="88">
        <v>0</v>
      </c>
      <c r="AI117" s="88">
        <v>0</v>
      </c>
      <c r="AJ117" s="88">
        <v>0</v>
      </c>
      <c r="AK117" s="87">
        <f>SUM(AF117:AJ117)</f>
        <v>0</v>
      </c>
      <c r="AL117" s="89">
        <f>AK117+AE117+Z117</f>
        <v>219074</v>
      </c>
      <c r="AM117" s="13">
        <v>16</v>
      </c>
      <c r="AN117" s="52">
        <f t="shared" si="2"/>
        <v>11658224</v>
      </c>
      <c r="AO117" s="52">
        <f t="shared" si="3"/>
        <v>3505184</v>
      </c>
    </row>
    <row r="118" spans="1:41" s="13" customFormat="1" x14ac:dyDescent="0.3">
      <c r="A118" s="164"/>
      <c r="B118" s="48" t="s">
        <v>6</v>
      </c>
      <c r="C118" s="87"/>
      <c r="D118" s="87"/>
      <c r="E118" s="88">
        <v>0</v>
      </c>
      <c r="F118" s="88">
        <v>60000</v>
      </c>
      <c r="G118" s="88">
        <v>66288</v>
      </c>
      <c r="H118" s="88">
        <v>0</v>
      </c>
      <c r="I118" s="87">
        <v>126288</v>
      </c>
      <c r="J118" s="88">
        <v>29392</v>
      </c>
      <c r="K118" s="88">
        <v>0</v>
      </c>
      <c r="L118" s="88">
        <v>0</v>
      </c>
      <c r="M118" s="88">
        <v>0</v>
      </c>
      <c r="N118" s="87">
        <v>29392</v>
      </c>
      <c r="O118" s="88">
        <v>200000</v>
      </c>
      <c r="P118" s="88">
        <v>0</v>
      </c>
      <c r="Q118" s="88">
        <v>0</v>
      </c>
      <c r="R118" s="88">
        <v>100000</v>
      </c>
      <c r="S118" s="88">
        <v>0</v>
      </c>
      <c r="T118" s="87">
        <f>SUM(O118:S118)</f>
        <v>300000</v>
      </c>
      <c r="U118" s="89"/>
      <c r="V118" s="88">
        <v>0</v>
      </c>
      <c r="W118" s="88">
        <v>0</v>
      </c>
      <c r="X118" s="88">
        <v>0</v>
      </c>
      <c r="Y118" s="88">
        <v>0</v>
      </c>
      <c r="Z118" s="87">
        <v>0</v>
      </c>
      <c r="AA118" s="88">
        <v>0</v>
      </c>
      <c r="AB118" s="88">
        <v>0</v>
      </c>
      <c r="AC118" s="88">
        <v>0</v>
      </c>
      <c r="AD118" s="88">
        <v>0</v>
      </c>
      <c r="AE118" s="87">
        <v>0</v>
      </c>
      <c r="AF118" s="88">
        <v>0</v>
      </c>
      <c r="AG118" s="88">
        <v>0</v>
      </c>
      <c r="AH118" s="88">
        <v>0</v>
      </c>
      <c r="AI118" s="88">
        <v>0</v>
      </c>
      <c r="AJ118" s="88">
        <v>0</v>
      </c>
      <c r="AK118" s="87">
        <f>SUM(AF118:AJ118)</f>
        <v>0</v>
      </c>
      <c r="AL118" s="89"/>
      <c r="AN118" s="52">
        <f t="shared" si="2"/>
        <v>0</v>
      </c>
      <c r="AO118" s="52">
        <f t="shared" si="3"/>
        <v>0</v>
      </c>
    </row>
    <row r="119" spans="1:41" s="13" customFormat="1" x14ac:dyDescent="0.3">
      <c r="A119" s="164"/>
      <c r="B119" s="48" t="s">
        <v>10</v>
      </c>
      <c r="C119" s="88">
        <v>0</v>
      </c>
      <c r="D119" s="87"/>
      <c r="E119" s="88">
        <v>0</v>
      </c>
      <c r="F119" s="88">
        <v>0</v>
      </c>
      <c r="G119" s="88">
        <v>0</v>
      </c>
      <c r="H119" s="88">
        <v>0</v>
      </c>
      <c r="I119" s="87">
        <v>0</v>
      </c>
      <c r="J119" s="88">
        <v>0</v>
      </c>
      <c r="K119" s="88">
        <v>0</v>
      </c>
      <c r="L119" s="88">
        <v>0</v>
      </c>
      <c r="M119" s="88">
        <v>0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7">
        <f>SUM(O119:R119)</f>
        <v>0</v>
      </c>
      <c r="U119" s="89">
        <f>I119+N119+T119</f>
        <v>0</v>
      </c>
      <c r="V119" s="88">
        <v>0</v>
      </c>
      <c r="W119" s="88">
        <v>0</v>
      </c>
      <c r="X119" s="88">
        <v>0</v>
      </c>
      <c r="Y119" s="88">
        <v>0</v>
      </c>
      <c r="Z119" s="87">
        <v>0</v>
      </c>
      <c r="AA119" s="88">
        <v>0</v>
      </c>
      <c r="AB119" s="88">
        <v>0</v>
      </c>
      <c r="AC119" s="88">
        <v>0</v>
      </c>
      <c r="AD119" s="88">
        <v>0</v>
      </c>
      <c r="AE119" s="87">
        <v>0</v>
      </c>
      <c r="AF119" s="88">
        <v>0</v>
      </c>
      <c r="AG119" s="88">
        <v>0</v>
      </c>
      <c r="AH119" s="88">
        <v>0</v>
      </c>
      <c r="AI119" s="88">
        <v>0</v>
      </c>
      <c r="AJ119" s="88">
        <v>0</v>
      </c>
      <c r="AK119" s="87">
        <f>SUM(AF119:AI119)</f>
        <v>0</v>
      </c>
      <c r="AL119" s="89">
        <f>Z119+AE119+AK119</f>
        <v>0</v>
      </c>
      <c r="AN119" s="52">
        <f t="shared" si="2"/>
        <v>0</v>
      </c>
      <c r="AO119" s="52">
        <f t="shared" si="3"/>
        <v>0</v>
      </c>
    </row>
    <row r="120" spans="1:41" s="13" customFormat="1" x14ac:dyDescent="0.3">
      <c r="A120" s="164"/>
      <c r="B120" s="48" t="s">
        <v>7</v>
      </c>
      <c r="C120" s="87">
        <v>97541</v>
      </c>
      <c r="D120" s="87"/>
      <c r="E120" s="93">
        <v>0</v>
      </c>
      <c r="F120" s="88">
        <v>60000</v>
      </c>
      <c r="G120" s="88">
        <v>66288</v>
      </c>
      <c r="H120" s="88">
        <v>0</v>
      </c>
      <c r="I120" s="87">
        <v>126288</v>
      </c>
      <c r="J120" s="93">
        <v>29392</v>
      </c>
      <c r="K120" s="88">
        <v>0</v>
      </c>
      <c r="L120" s="88">
        <v>0</v>
      </c>
      <c r="M120" s="88">
        <v>0</v>
      </c>
      <c r="N120" s="87">
        <v>29392</v>
      </c>
      <c r="O120" s="93">
        <v>200000</v>
      </c>
      <c r="P120" s="88">
        <v>0</v>
      </c>
      <c r="Q120" s="88">
        <v>0</v>
      </c>
      <c r="R120" s="88">
        <v>100000</v>
      </c>
      <c r="S120" s="88">
        <v>0</v>
      </c>
      <c r="T120" s="87">
        <f>SUM(O120:S120)</f>
        <v>300000</v>
      </c>
      <c r="U120" s="89">
        <f>T120+N120+I120+D121</f>
        <v>633186</v>
      </c>
      <c r="V120" s="93">
        <v>0</v>
      </c>
      <c r="W120" s="88">
        <v>0</v>
      </c>
      <c r="X120" s="88">
        <v>0</v>
      </c>
      <c r="Y120" s="88">
        <v>0</v>
      </c>
      <c r="Z120" s="87">
        <v>-95453</v>
      </c>
      <c r="AA120" s="93">
        <v>0</v>
      </c>
      <c r="AB120" s="88">
        <v>0</v>
      </c>
      <c r="AC120" s="88">
        <v>0</v>
      </c>
      <c r="AD120" s="88">
        <v>0</v>
      </c>
      <c r="AE120" s="87">
        <v>0</v>
      </c>
      <c r="AF120" s="93">
        <v>0</v>
      </c>
      <c r="AG120" s="88">
        <v>0</v>
      </c>
      <c r="AH120" s="88">
        <v>0</v>
      </c>
      <c r="AI120" s="88">
        <v>0</v>
      </c>
      <c r="AJ120" s="88">
        <v>0</v>
      </c>
      <c r="AK120" s="87">
        <f>SUM(AF120:AJ120)</f>
        <v>0</v>
      </c>
      <c r="AL120" s="89">
        <f>AK120+AE120+Z120</f>
        <v>-95453</v>
      </c>
      <c r="AN120" s="52">
        <f t="shared" si="2"/>
        <v>0</v>
      </c>
      <c r="AO120" s="52">
        <f t="shared" si="3"/>
        <v>0</v>
      </c>
    </row>
    <row r="121" spans="1:41" s="13" customFormat="1" ht="16" thickBot="1" x14ac:dyDescent="0.35">
      <c r="A121" s="165"/>
      <c r="B121" s="14" t="s">
        <v>8</v>
      </c>
      <c r="C121" s="87">
        <v>97541</v>
      </c>
      <c r="D121" s="131">
        <v>177506</v>
      </c>
      <c r="E121" s="79">
        <v>0</v>
      </c>
      <c r="F121" s="79">
        <v>0</v>
      </c>
      <c r="G121" s="79">
        <v>0</v>
      </c>
      <c r="H121" s="79">
        <v>0</v>
      </c>
      <c r="I121" s="77">
        <v>0</v>
      </c>
      <c r="J121" s="79">
        <v>0</v>
      </c>
      <c r="K121" s="79">
        <v>0</v>
      </c>
      <c r="L121" s="79">
        <v>-337027</v>
      </c>
      <c r="M121" s="79">
        <v>-337027</v>
      </c>
      <c r="N121" s="77">
        <v>-337027</v>
      </c>
      <c r="O121" s="79">
        <v>-172747</v>
      </c>
      <c r="P121" s="79">
        <v>-172747</v>
      </c>
      <c r="Q121" s="79">
        <v>-195453</v>
      </c>
      <c r="R121" s="79">
        <v>-95453</v>
      </c>
      <c r="S121" s="79">
        <v>-95453</v>
      </c>
      <c r="T121" s="77">
        <f>N121+T120-T117</f>
        <v>-95453</v>
      </c>
      <c r="U121" s="80">
        <f>U120-U117</f>
        <v>-95453</v>
      </c>
      <c r="V121" s="79">
        <v>-159364</v>
      </c>
      <c r="W121" s="79">
        <v>-159364</v>
      </c>
      <c r="X121" s="79">
        <v>-168994</v>
      </c>
      <c r="Y121" s="79">
        <v>-168994</v>
      </c>
      <c r="Z121" s="77">
        <v>-168994</v>
      </c>
      <c r="AA121" s="79">
        <v>-293596</v>
      </c>
      <c r="AB121" s="79">
        <v>-293596</v>
      </c>
      <c r="AC121" s="79">
        <v>-314527</v>
      </c>
      <c r="AD121" s="79">
        <v>-314527</v>
      </c>
      <c r="AE121" s="77">
        <v>-314527</v>
      </c>
      <c r="AF121" s="79">
        <v>-314527</v>
      </c>
      <c r="AG121" s="79">
        <v>-314527</v>
      </c>
      <c r="AH121" s="79">
        <v>-314527</v>
      </c>
      <c r="AI121" s="79">
        <v>-314527</v>
      </c>
      <c r="AJ121" s="79">
        <v>-314527</v>
      </c>
      <c r="AK121" s="77">
        <f>AE121+AK120-AK117</f>
        <v>-314527</v>
      </c>
      <c r="AL121" s="80">
        <f>T121+AL120-AL117</f>
        <v>-409980</v>
      </c>
      <c r="AN121" s="52">
        <f t="shared" si="2"/>
        <v>0</v>
      </c>
      <c r="AO121" s="52">
        <f t="shared" si="3"/>
        <v>0</v>
      </c>
    </row>
    <row r="122" spans="1:41" s="13" customFormat="1" ht="16" thickBot="1" x14ac:dyDescent="0.35">
      <c r="A122" s="53"/>
      <c r="B122" s="48" t="s">
        <v>9</v>
      </c>
      <c r="C122" s="87"/>
      <c r="D122" s="87"/>
      <c r="E122" s="76">
        <v>0</v>
      </c>
      <c r="F122" s="76">
        <v>0</v>
      </c>
      <c r="G122" s="76">
        <v>0</v>
      </c>
      <c r="H122" s="76">
        <v>0</v>
      </c>
      <c r="I122" s="83"/>
      <c r="J122" s="76">
        <v>0</v>
      </c>
      <c r="K122" s="76">
        <v>0</v>
      </c>
      <c r="L122" s="76">
        <v>-115368.84263855133</v>
      </c>
      <c r="M122" s="76">
        <v>-115368.84263855133</v>
      </c>
      <c r="N122" s="83"/>
      <c r="O122" s="76">
        <v>-152159.781555536</v>
      </c>
      <c r="P122" s="76">
        <v>-4598.3403097112505</v>
      </c>
      <c r="Q122" s="76" t="e">
        <v>#DIV/0!</v>
      </c>
      <c r="R122" s="76" t="e">
        <v>#DIV/0!</v>
      </c>
      <c r="S122" s="76" t="e">
        <v>#REF!</v>
      </c>
      <c r="T122" s="83"/>
      <c r="U122" s="84"/>
      <c r="V122" s="76">
        <v>-38322.011277969483</v>
      </c>
      <c r="W122" s="76">
        <v>-38322.011277969483</v>
      </c>
      <c r="X122" s="76">
        <v>-45959.12484192491</v>
      </c>
      <c r="Y122" s="76">
        <v>-45959.12484192491</v>
      </c>
      <c r="Z122" s="83"/>
      <c r="AA122" s="76">
        <v>-35274.413687043445</v>
      </c>
      <c r="AB122" s="76">
        <v>-35274.413687043445</v>
      </c>
      <c r="AC122" s="76">
        <v>-43224.14847491635</v>
      </c>
      <c r="AD122" s="76">
        <v>-43224.14847491635</v>
      </c>
      <c r="AE122" s="83"/>
      <c r="AF122" s="76" t="e">
        <v>#DIV/0!</v>
      </c>
      <c r="AG122" s="76">
        <v>-28714.224417320176</v>
      </c>
      <c r="AH122" s="76" t="e">
        <v>#DIV/0!</v>
      </c>
      <c r="AI122" s="76" t="e">
        <v>#DIV/0!</v>
      </c>
      <c r="AJ122" s="76" t="e">
        <v>#REF!</v>
      </c>
      <c r="AK122" s="83"/>
      <c r="AL122" s="84"/>
      <c r="AN122" s="52">
        <f t="shared" si="2"/>
        <v>0</v>
      </c>
      <c r="AO122" s="52">
        <f t="shared" si="3"/>
        <v>0</v>
      </c>
    </row>
    <row r="123" spans="1:41" s="55" customFormat="1" x14ac:dyDescent="0.3">
      <c r="A123" s="163" t="s">
        <v>100</v>
      </c>
      <c r="B123" s="11" t="s">
        <v>5</v>
      </c>
      <c r="C123" s="87"/>
      <c r="D123" s="87"/>
      <c r="E123" s="88">
        <v>0</v>
      </c>
      <c r="F123" s="88">
        <v>92948</v>
      </c>
      <c r="G123" s="88">
        <v>2000</v>
      </c>
      <c r="H123" s="88">
        <v>0</v>
      </c>
      <c r="I123" s="87">
        <v>94948</v>
      </c>
      <c r="J123" s="88">
        <v>15800</v>
      </c>
      <c r="K123" s="88">
        <v>39792</v>
      </c>
      <c r="L123" s="88">
        <v>125534</v>
      </c>
      <c r="M123" s="88">
        <v>0</v>
      </c>
      <c r="N123" s="87">
        <v>181126</v>
      </c>
      <c r="O123" s="88">
        <v>75822</v>
      </c>
      <c r="P123" s="88">
        <v>0</v>
      </c>
      <c r="Q123" s="88">
        <v>98414</v>
      </c>
      <c r="R123" s="88">
        <v>95000</v>
      </c>
      <c r="S123" s="88">
        <v>0</v>
      </c>
      <c r="T123" s="87">
        <f>SUM(O123:S123)</f>
        <v>269236</v>
      </c>
      <c r="U123" s="89">
        <f>T123+N123+I123+D127</f>
        <v>720642</v>
      </c>
      <c r="V123" s="88">
        <v>61202</v>
      </c>
      <c r="W123" s="88">
        <v>2040</v>
      </c>
      <c r="X123" s="88">
        <v>12652</v>
      </c>
      <c r="Y123" s="88">
        <v>0</v>
      </c>
      <c r="Z123" s="87">
        <v>75894</v>
      </c>
      <c r="AA123" s="88">
        <v>78179</v>
      </c>
      <c r="AB123" s="88">
        <v>4400</v>
      </c>
      <c r="AC123" s="88">
        <v>35136</v>
      </c>
      <c r="AD123" s="88">
        <v>0</v>
      </c>
      <c r="AE123" s="87">
        <v>117715</v>
      </c>
      <c r="AF123" s="88">
        <v>1400</v>
      </c>
      <c r="AG123" s="88">
        <v>0</v>
      </c>
      <c r="AH123" s="88">
        <v>0</v>
      </c>
      <c r="AI123" s="88">
        <v>0</v>
      </c>
      <c r="AJ123" s="88">
        <v>0</v>
      </c>
      <c r="AK123" s="87">
        <f>SUM(AF123:AJ123)</f>
        <v>1400</v>
      </c>
      <c r="AL123" s="89">
        <f>AK123+AE123+Z123</f>
        <v>195009</v>
      </c>
      <c r="AM123" s="55">
        <v>16</v>
      </c>
      <c r="AN123" s="52">
        <f t="shared" si="2"/>
        <v>11530272</v>
      </c>
      <c r="AO123" s="52">
        <f t="shared" si="3"/>
        <v>3120144</v>
      </c>
    </row>
    <row r="124" spans="1:41" s="55" customFormat="1" x14ac:dyDescent="0.3">
      <c r="A124" s="164"/>
      <c r="B124" s="48" t="s">
        <v>6</v>
      </c>
      <c r="C124" s="87"/>
      <c r="D124" s="87"/>
      <c r="E124" s="88">
        <v>0</v>
      </c>
      <c r="F124" s="88">
        <v>92948</v>
      </c>
      <c r="G124" s="88">
        <v>2000</v>
      </c>
      <c r="H124" s="88">
        <v>0</v>
      </c>
      <c r="I124" s="87">
        <v>94948</v>
      </c>
      <c r="J124" s="88">
        <v>15800</v>
      </c>
      <c r="K124" s="88">
        <v>39792</v>
      </c>
      <c r="L124" s="88">
        <v>0</v>
      </c>
      <c r="M124" s="88">
        <v>0</v>
      </c>
      <c r="N124" s="87">
        <v>55592</v>
      </c>
      <c r="O124" s="88">
        <v>300000</v>
      </c>
      <c r="P124" s="88">
        <v>0</v>
      </c>
      <c r="Q124" s="88">
        <v>200000</v>
      </c>
      <c r="R124" s="88">
        <v>200000</v>
      </c>
      <c r="S124" s="88">
        <v>0</v>
      </c>
      <c r="T124" s="87">
        <f>SUM(O124:S124)</f>
        <v>700000</v>
      </c>
      <c r="U124" s="89"/>
      <c r="V124" s="88">
        <v>200000</v>
      </c>
      <c r="W124" s="88">
        <v>0</v>
      </c>
      <c r="X124" s="88">
        <v>0</v>
      </c>
      <c r="Y124" s="88">
        <v>0</v>
      </c>
      <c r="Z124" s="87">
        <v>200000</v>
      </c>
      <c r="AA124" s="88">
        <v>0</v>
      </c>
      <c r="AB124" s="88">
        <v>0</v>
      </c>
      <c r="AC124" s="88">
        <v>0</v>
      </c>
      <c r="AD124" s="88">
        <v>0</v>
      </c>
      <c r="AE124" s="87">
        <v>0</v>
      </c>
      <c r="AF124" s="88">
        <v>0</v>
      </c>
      <c r="AG124" s="88">
        <v>0</v>
      </c>
      <c r="AH124" s="88">
        <v>0</v>
      </c>
      <c r="AI124" s="88">
        <v>0</v>
      </c>
      <c r="AJ124" s="88">
        <v>0</v>
      </c>
      <c r="AK124" s="87">
        <f>SUM(AF124:AJ124)</f>
        <v>0</v>
      </c>
      <c r="AL124" s="89"/>
      <c r="AN124" s="52">
        <f t="shared" si="2"/>
        <v>0</v>
      </c>
      <c r="AO124" s="52">
        <f t="shared" si="3"/>
        <v>0</v>
      </c>
    </row>
    <row r="125" spans="1:41" s="55" customFormat="1" x14ac:dyDescent="0.3">
      <c r="A125" s="164"/>
      <c r="B125" s="48" t="s">
        <v>10</v>
      </c>
      <c r="C125" s="88">
        <v>60000</v>
      </c>
      <c r="D125" s="87"/>
      <c r="E125" s="88">
        <v>0</v>
      </c>
      <c r="F125" s="88">
        <v>0</v>
      </c>
      <c r="G125" s="88">
        <v>0</v>
      </c>
      <c r="H125" s="88">
        <v>0</v>
      </c>
      <c r="I125" s="87">
        <v>0</v>
      </c>
      <c r="J125" s="88">
        <v>0</v>
      </c>
      <c r="K125" s="88">
        <v>60000</v>
      </c>
      <c r="L125" s="88">
        <v>0</v>
      </c>
      <c r="M125" s="88">
        <v>0</v>
      </c>
      <c r="N125" s="87">
        <v>60000</v>
      </c>
      <c r="O125" s="88">
        <v>0</v>
      </c>
      <c r="P125" s="88">
        <v>0</v>
      </c>
      <c r="Q125" s="88">
        <v>0</v>
      </c>
      <c r="R125" s="88">
        <v>0</v>
      </c>
      <c r="S125" s="88">
        <v>0</v>
      </c>
      <c r="T125" s="87">
        <f>SUM(O125:R125)</f>
        <v>0</v>
      </c>
      <c r="U125" s="89">
        <f>I125+N125+T125</f>
        <v>60000</v>
      </c>
      <c r="V125" s="88">
        <v>0</v>
      </c>
      <c r="W125" s="88">
        <v>0</v>
      </c>
      <c r="X125" s="88">
        <v>0</v>
      </c>
      <c r="Y125" s="88">
        <v>0</v>
      </c>
      <c r="Z125" s="87">
        <v>0</v>
      </c>
      <c r="AA125" s="88">
        <v>0</v>
      </c>
      <c r="AB125" s="88">
        <v>0</v>
      </c>
      <c r="AC125" s="88">
        <v>0</v>
      </c>
      <c r="AD125" s="88">
        <v>0</v>
      </c>
      <c r="AE125" s="87">
        <v>0</v>
      </c>
      <c r="AF125" s="88">
        <v>0</v>
      </c>
      <c r="AG125" s="88">
        <v>0</v>
      </c>
      <c r="AH125" s="88">
        <v>0</v>
      </c>
      <c r="AI125" s="88">
        <v>0</v>
      </c>
      <c r="AJ125" s="88">
        <v>0</v>
      </c>
      <c r="AK125" s="87">
        <f>SUM(AF125:AI125)</f>
        <v>0</v>
      </c>
      <c r="AL125" s="89">
        <f>Z125+AE125+AK125</f>
        <v>0</v>
      </c>
      <c r="AN125" s="52">
        <f t="shared" si="2"/>
        <v>0</v>
      </c>
      <c r="AO125" s="52">
        <f t="shared" si="3"/>
        <v>0</v>
      </c>
    </row>
    <row r="126" spans="1:41" s="55" customFormat="1" x14ac:dyDescent="0.3">
      <c r="A126" s="164"/>
      <c r="B126" s="48" t="s">
        <v>7</v>
      </c>
      <c r="C126" s="87">
        <v>200475</v>
      </c>
      <c r="D126" s="87"/>
      <c r="E126" s="93">
        <v>0</v>
      </c>
      <c r="F126" s="88">
        <v>92948</v>
      </c>
      <c r="G126" s="88">
        <v>2000</v>
      </c>
      <c r="H126" s="88">
        <v>0</v>
      </c>
      <c r="I126" s="87">
        <v>94948</v>
      </c>
      <c r="J126" s="93">
        <v>15800</v>
      </c>
      <c r="K126" s="88">
        <v>99792</v>
      </c>
      <c r="L126" s="88">
        <v>0</v>
      </c>
      <c r="M126" s="88">
        <v>0</v>
      </c>
      <c r="N126" s="87">
        <v>115592</v>
      </c>
      <c r="O126" s="93">
        <v>300000</v>
      </c>
      <c r="P126" s="88">
        <v>0</v>
      </c>
      <c r="Q126" s="88">
        <v>200000</v>
      </c>
      <c r="R126" s="88">
        <v>200000</v>
      </c>
      <c r="S126" s="88">
        <v>0</v>
      </c>
      <c r="T126" s="87">
        <f>SUM(O126:S126)</f>
        <v>700000</v>
      </c>
      <c r="U126" s="89">
        <f>T126+N126+I126+D127</f>
        <v>1085872</v>
      </c>
      <c r="V126" s="93">
        <v>200000</v>
      </c>
      <c r="W126" s="88">
        <v>0</v>
      </c>
      <c r="X126" s="88">
        <v>0</v>
      </c>
      <c r="Y126" s="88">
        <v>0</v>
      </c>
      <c r="Z126" s="87">
        <v>565230</v>
      </c>
      <c r="AA126" s="93">
        <v>0</v>
      </c>
      <c r="AB126" s="88">
        <v>0</v>
      </c>
      <c r="AC126" s="88">
        <v>0</v>
      </c>
      <c r="AD126" s="88">
        <v>0</v>
      </c>
      <c r="AE126" s="87">
        <v>0</v>
      </c>
      <c r="AF126" s="93">
        <v>0</v>
      </c>
      <c r="AG126" s="88">
        <v>0</v>
      </c>
      <c r="AH126" s="88">
        <v>0</v>
      </c>
      <c r="AI126" s="88">
        <v>0</v>
      </c>
      <c r="AJ126" s="88">
        <v>0</v>
      </c>
      <c r="AK126" s="87">
        <f>SUM(AF126:AJ126)</f>
        <v>0</v>
      </c>
      <c r="AL126" s="89">
        <f>AK126+AE126+Z126</f>
        <v>565230</v>
      </c>
      <c r="AN126" s="52">
        <f t="shared" si="2"/>
        <v>0</v>
      </c>
      <c r="AO126" s="52">
        <f t="shared" si="3"/>
        <v>0</v>
      </c>
    </row>
    <row r="127" spans="1:41" s="55" customFormat="1" ht="16" thickBot="1" x14ac:dyDescent="0.35">
      <c r="A127" s="165"/>
      <c r="B127" s="14" t="s">
        <v>8</v>
      </c>
      <c r="C127" s="87">
        <v>200475</v>
      </c>
      <c r="D127" s="131">
        <v>175332</v>
      </c>
      <c r="E127" s="79">
        <v>0</v>
      </c>
      <c r="F127" s="79">
        <v>0</v>
      </c>
      <c r="G127" s="79">
        <v>0</v>
      </c>
      <c r="H127" s="79">
        <v>0</v>
      </c>
      <c r="I127" s="77">
        <v>0</v>
      </c>
      <c r="J127" s="79">
        <v>0</v>
      </c>
      <c r="K127" s="79">
        <v>60000</v>
      </c>
      <c r="L127" s="79">
        <v>-65534</v>
      </c>
      <c r="M127" s="79">
        <v>-65534</v>
      </c>
      <c r="N127" s="77">
        <v>-65534</v>
      </c>
      <c r="O127" s="79">
        <v>158644</v>
      </c>
      <c r="P127" s="79">
        <v>158644</v>
      </c>
      <c r="Q127" s="79">
        <v>260230</v>
      </c>
      <c r="R127" s="79">
        <v>365230</v>
      </c>
      <c r="S127" s="79">
        <v>365230</v>
      </c>
      <c r="T127" s="77">
        <f>N127+T126-T123</f>
        <v>365230</v>
      </c>
      <c r="U127" s="80">
        <f>U126-U123</f>
        <v>365230</v>
      </c>
      <c r="V127" s="79">
        <v>504028</v>
      </c>
      <c r="W127" s="79">
        <v>501988</v>
      </c>
      <c r="X127" s="79">
        <v>489336</v>
      </c>
      <c r="Y127" s="79">
        <v>489336</v>
      </c>
      <c r="Z127" s="77">
        <v>489336</v>
      </c>
      <c r="AA127" s="79">
        <v>411157</v>
      </c>
      <c r="AB127" s="79">
        <v>406757</v>
      </c>
      <c r="AC127" s="79">
        <v>371621</v>
      </c>
      <c r="AD127" s="79">
        <v>371621</v>
      </c>
      <c r="AE127" s="77">
        <v>371621</v>
      </c>
      <c r="AF127" s="79">
        <v>370221</v>
      </c>
      <c r="AG127" s="79">
        <v>370221</v>
      </c>
      <c r="AH127" s="79">
        <v>370221</v>
      </c>
      <c r="AI127" s="79">
        <v>370221</v>
      </c>
      <c r="AJ127" s="79">
        <v>370221</v>
      </c>
      <c r="AK127" s="77">
        <f>AE127+AK126-AK123</f>
        <v>370221</v>
      </c>
      <c r="AL127" s="80">
        <f>T127+AL126-AL123</f>
        <v>735451</v>
      </c>
      <c r="AN127" s="52">
        <f t="shared" si="2"/>
        <v>0</v>
      </c>
      <c r="AO127" s="52">
        <f t="shared" si="3"/>
        <v>0</v>
      </c>
    </row>
    <row r="128" spans="1:41" s="55" customFormat="1" ht="16" thickBot="1" x14ac:dyDescent="0.35">
      <c r="A128" s="53"/>
      <c r="B128" s="48" t="s">
        <v>9</v>
      </c>
      <c r="C128" s="87"/>
      <c r="D128" s="87"/>
      <c r="E128" s="76">
        <v>0</v>
      </c>
      <c r="F128" s="76">
        <v>0</v>
      </c>
      <c r="G128" s="76">
        <v>0</v>
      </c>
      <c r="H128" s="76">
        <v>0</v>
      </c>
      <c r="I128" s="83"/>
      <c r="J128" s="76">
        <v>0</v>
      </c>
      <c r="K128" s="76">
        <v>5959.593952998669</v>
      </c>
      <c r="L128" s="76">
        <v>-7522.4408273835497</v>
      </c>
      <c r="M128" s="76">
        <v>-4868.1454188890048</v>
      </c>
      <c r="N128" s="83"/>
      <c r="O128" s="76">
        <v>16404.603596430454</v>
      </c>
      <c r="P128" s="76">
        <v>3471.209641422407</v>
      </c>
      <c r="Q128" s="76">
        <v>54785.26315789474</v>
      </c>
      <c r="R128" s="76" t="e">
        <v>#DIV/0!</v>
      </c>
      <c r="S128" s="76" t="e">
        <v>#REF!</v>
      </c>
      <c r="T128" s="83"/>
      <c r="U128" s="84"/>
      <c r="V128" s="76">
        <v>111281.65500187667</v>
      </c>
      <c r="W128" s="76">
        <v>108017.12822499085</v>
      </c>
      <c r="X128" s="76">
        <v>128952.48636255832</v>
      </c>
      <c r="Y128" s="76">
        <v>128952.48636255832</v>
      </c>
      <c r="Z128" s="83"/>
      <c r="AA128" s="76">
        <v>52293.085576562313</v>
      </c>
      <c r="AB128" s="76">
        <v>53222.680911475887</v>
      </c>
      <c r="AC128" s="76">
        <v>63139.107165611858</v>
      </c>
      <c r="AD128" s="76">
        <v>63139.107165611858</v>
      </c>
      <c r="AE128" s="83"/>
      <c r="AF128" s="76" t="e">
        <v>#DIV/0!</v>
      </c>
      <c r="AG128" s="76">
        <v>37969.632170822886</v>
      </c>
      <c r="AH128" s="76" t="e">
        <v>#DIV/0!</v>
      </c>
      <c r="AI128" s="76" t="e">
        <v>#DIV/0!</v>
      </c>
      <c r="AJ128" s="76" t="e">
        <v>#REF!</v>
      </c>
      <c r="AK128" s="83"/>
      <c r="AL128" s="84"/>
      <c r="AN128" s="52">
        <f t="shared" si="2"/>
        <v>0</v>
      </c>
      <c r="AO128" s="52">
        <f t="shared" si="3"/>
        <v>0</v>
      </c>
    </row>
    <row r="129" spans="1:41" s="13" customFormat="1" x14ac:dyDescent="0.3">
      <c r="A129" s="163" t="s">
        <v>96</v>
      </c>
      <c r="B129" s="11" t="s">
        <v>82</v>
      </c>
      <c r="C129" s="87"/>
      <c r="D129" s="87"/>
      <c r="E129" s="88">
        <v>0</v>
      </c>
      <c r="F129" s="88">
        <v>50000</v>
      </c>
      <c r="G129" s="88">
        <v>150649</v>
      </c>
      <c r="H129" s="88">
        <v>0</v>
      </c>
      <c r="I129" s="87">
        <v>200649</v>
      </c>
      <c r="J129" s="88">
        <v>54471</v>
      </c>
      <c r="K129" s="88">
        <v>0</v>
      </c>
      <c r="L129" s="88">
        <v>53183</v>
      </c>
      <c r="M129" s="88">
        <v>0</v>
      </c>
      <c r="N129" s="87">
        <v>107654</v>
      </c>
      <c r="O129" s="88">
        <v>8932</v>
      </c>
      <c r="P129" s="88">
        <v>0</v>
      </c>
      <c r="Q129" s="88">
        <v>14207</v>
      </c>
      <c r="R129" s="88">
        <v>0</v>
      </c>
      <c r="S129" s="88">
        <v>0</v>
      </c>
      <c r="T129" s="87">
        <f>SUM(O129:S129)</f>
        <v>23139</v>
      </c>
      <c r="U129" s="89">
        <f>T129+N129+I129+D133</f>
        <v>548673</v>
      </c>
      <c r="V129" s="88">
        <v>41982</v>
      </c>
      <c r="W129" s="88">
        <v>0</v>
      </c>
      <c r="X129" s="88">
        <v>13574</v>
      </c>
      <c r="Y129" s="88">
        <v>0</v>
      </c>
      <c r="Z129" s="87">
        <v>55556</v>
      </c>
      <c r="AA129" s="88">
        <v>70224</v>
      </c>
      <c r="AB129" s="88">
        <v>0</v>
      </c>
      <c r="AC129" s="88">
        <v>21279</v>
      </c>
      <c r="AD129" s="88">
        <v>0</v>
      </c>
      <c r="AE129" s="87">
        <v>91503</v>
      </c>
      <c r="AF129" s="88">
        <v>0</v>
      </c>
      <c r="AG129" s="88">
        <v>0</v>
      </c>
      <c r="AH129" s="88">
        <v>0</v>
      </c>
      <c r="AI129" s="88">
        <v>0</v>
      </c>
      <c r="AJ129" s="88">
        <v>0</v>
      </c>
      <c r="AK129" s="87">
        <f>SUM(AF129:AJ129)</f>
        <v>0</v>
      </c>
      <c r="AL129" s="89">
        <f>AK129+AE129+Z129</f>
        <v>147059</v>
      </c>
      <c r="AM129" s="13">
        <v>16</v>
      </c>
      <c r="AN129" s="52">
        <f t="shared" si="2"/>
        <v>8778768</v>
      </c>
      <c r="AO129" s="52">
        <f t="shared" si="3"/>
        <v>2352944</v>
      </c>
    </row>
    <row r="130" spans="1:41" s="13" customFormat="1" x14ac:dyDescent="0.3">
      <c r="A130" s="164"/>
      <c r="B130" s="48" t="s">
        <v>6</v>
      </c>
      <c r="C130" s="87"/>
      <c r="D130" s="87"/>
      <c r="E130" s="88">
        <v>0</v>
      </c>
      <c r="F130" s="88">
        <v>50000</v>
      </c>
      <c r="G130" s="88">
        <v>150649</v>
      </c>
      <c r="H130" s="88">
        <v>0</v>
      </c>
      <c r="I130" s="87">
        <v>200649</v>
      </c>
      <c r="J130" s="88">
        <v>54471</v>
      </c>
      <c r="K130" s="88">
        <v>0</v>
      </c>
      <c r="L130" s="88">
        <v>0</v>
      </c>
      <c r="M130" s="88">
        <v>0</v>
      </c>
      <c r="N130" s="87">
        <v>54471</v>
      </c>
      <c r="O130" s="88">
        <v>196000</v>
      </c>
      <c r="P130" s="88">
        <v>0</v>
      </c>
      <c r="Q130" s="88">
        <v>0</v>
      </c>
      <c r="R130" s="88">
        <v>100000</v>
      </c>
      <c r="S130" s="88">
        <v>0</v>
      </c>
      <c r="T130" s="87">
        <f>SUM(O130:S130)</f>
        <v>296000</v>
      </c>
      <c r="U130" s="89"/>
      <c r="V130" s="88">
        <v>0</v>
      </c>
      <c r="W130" s="88">
        <v>0</v>
      </c>
      <c r="X130" s="88">
        <v>0</v>
      </c>
      <c r="Y130" s="88">
        <v>0</v>
      </c>
      <c r="Z130" s="87">
        <v>0</v>
      </c>
      <c r="AA130" s="88">
        <v>0</v>
      </c>
      <c r="AB130" s="88">
        <v>0</v>
      </c>
      <c r="AC130" s="88">
        <v>0</v>
      </c>
      <c r="AD130" s="88">
        <v>0</v>
      </c>
      <c r="AE130" s="87">
        <v>0</v>
      </c>
      <c r="AF130" s="88">
        <v>0</v>
      </c>
      <c r="AG130" s="88">
        <v>0</v>
      </c>
      <c r="AH130" s="88">
        <v>0</v>
      </c>
      <c r="AI130" s="88">
        <v>0</v>
      </c>
      <c r="AJ130" s="88">
        <v>0</v>
      </c>
      <c r="AK130" s="87">
        <f>SUM(AF130:AJ130)</f>
        <v>0</v>
      </c>
      <c r="AL130" s="89"/>
      <c r="AN130" s="52">
        <f t="shared" si="2"/>
        <v>0</v>
      </c>
      <c r="AO130" s="52">
        <f t="shared" si="3"/>
        <v>0</v>
      </c>
    </row>
    <row r="131" spans="1:41" s="13" customFormat="1" x14ac:dyDescent="0.3">
      <c r="A131" s="164"/>
      <c r="B131" s="48" t="s">
        <v>10</v>
      </c>
      <c r="C131" s="88">
        <v>0</v>
      </c>
      <c r="D131" s="87"/>
      <c r="E131" s="88">
        <v>0</v>
      </c>
      <c r="F131" s="88">
        <v>0</v>
      </c>
      <c r="G131" s="88">
        <v>0</v>
      </c>
      <c r="H131" s="88">
        <v>0</v>
      </c>
      <c r="I131" s="87">
        <v>0</v>
      </c>
      <c r="J131" s="88">
        <v>0</v>
      </c>
      <c r="K131" s="88">
        <v>0</v>
      </c>
      <c r="L131" s="88">
        <v>0</v>
      </c>
      <c r="M131" s="88">
        <v>0</v>
      </c>
      <c r="N131" s="87">
        <v>0</v>
      </c>
      <c r="O131" s="88">
        <v>0</v>
      </c>
      <c r="P131" s="88">
        <v>0</v>
      </c>
      <c r="Q131" s="88">
        <v>0</v>
      </c>
      <c r="R131" s="88">
        <v>0</v>
      </c>
      <c r="S131" s="88">
        <v>0</v>
      </c>
      <c r="T131" s="87">
        <f>SUM(O131:R131)</f>
        <v>0</v>
      </c>
      <c r="U131" s="89">
        <f>I131+N131+T131</f>
        <v>0</v>
      </c>
      <c r="V131" s="88">
        <v>0</v>
      </c>
      <c r="W131" s="88">
        <v>0</v>
      </c>
      <c r="X131" s="88">
        <v>0</v>
      </c>
      <c r="Y131" s="88">
        <v>0</v>
      </c>
      <c r="Z131" s="87">
        <v>0</v>
      </c>
      <c r="AA131" s="88">
        <v>0</v>
      </c>
      <c r="AB131" s="88">
        <v>0</v>
      </c>
      <c r="AC131" s="88">
        <v>0</v>
      </c>
      <c r="AD131" s="88">
        <v>0</v>
      </c>
      <c r="AE131" s="87">
        <v>0</v>
      </c>
      <c r="AF131" s="88">
        <v>0</v>
      </c>
      <c r="AG131" s="88">
        <v>0</v>
      </c>
      <c r="AH131" s="88">
        <v>0</v>
      </c>
      <c r="AI131" s="88">
        <v>0</v>
      </c>
      <c r="AJ131" s="88">
        <v>0</v>
      </c>
      <c r="AK131" s="87">
        <f>SUM(AF131:AI131)</f>
        <v>0</v>
      </c>
      <c r="AL131" s="89">
        <f>Z131+AE131+AK131</f>
        <v>0</v>
      </c>
      <c r="AN131" s="52">
        <f t="shared" ref="AN131:AN194" si="4">U131*AM131</f>
        <v>0</v>
      </c>
      <c r="AO131" s="52">
        <f t="shared" si="3"/>
        <v>0</v>
      </c>
    </row>
    <row r="132" spans="1:41" s="13" customFormat="1" x14ac:dyDescent="0.3">
      <c r="A132" s="164"/>
      <c r="B132" s="48" t="s">
        <v>7</v>
      </c>
      <c r="C132" s="87">
        <v>282008</v>
      </c>
      <c r="D132" s="87"/>
      <c r="E132" s="93">
        <v>0</v>
      </c>
      <c r="F132" s="88">
        <v>50000</v>
      </c>
      <c r="G132" s="88">
        <v>150649</v>
      </c>
      <c r="H132" s="88">
        <v>0</v>
      </c>
      <c r="I132" s="87">
        <v>200649</v>
      </c>
      <c r="J132" s="93">
        <v>54471</v>
      </c>
      <c r="K132" s="88">
        <v>0</v>
      </c>
      <c r="L132" s="88">
        <v>0</v>
      </c>
      <c r="M132" s="88">
        <v>0</v>
      </c>
      <c r="N132" s="87">
        <v>54471</v>
      </c>
      <c r="O132" s="93">
        <v>196000</v>
      </c>
      <c r="P132" s="88">
        <v>0</v>
      </c>
      <c r="Q132" s="88">
        <v>0</v>
      </c>
      <c r="R132" s="88">
        <v>100000</v>
      </c>
      <c r="S132" s="88">
        <v>0</v>
      </c>
      <c r="T132" s="87">
        <f>SUM(O132:S132)</f>
        <v>296000</v>
      </c>
      <c r="U132" s="89">
        <f>T132+N132+I132+D133</f>
        <v>768351</v>
      </c>
      <c r="V132" s="93">
        <v>0</v>
      </c>
      <c r="W132" s="88">
        <v>0</v>
      </c>
      <c r="X132" s="88">
        <v>0</v>
      </c>
      <c r="Y132" s="88">
        <v>0</v>
      </c>
      <c r="Z132" s="87">
        <v>219678</v>
      </c>
      <c r="AA132" s="93">
        <v>0</v>
      </c>
      <c r="AB132" s="88">
        <v>0</v>
      </c>
      <c r="AC132" s="88">
        <v>0</v>
      </c>
      <c r="AD132" s="88">
        <v>0</v>
      </c>
      <c r="AE132" s="87">
        <v>0</v>
      </c>
      <c r="AF132" s="93">
        <v>0</v>
      </c>
      <c r="AG132" s="88">
        <v>0</v>
      </c>
      <c r="AH132" s="88">
        <v>0</v>
      </c>
      <c r="AI132" s="88">
        <v>0</v>
      </c>
      <c r="AJ132" s="88">
        <v>0</v>
      </c>
      <c r="AK132" s="87">
        <f>SUM(AF132:AJ132)</f>
        <v>0</v>
      </c>
      <c r="AL132" s="89">
        <f>AK132+AE132+Z132</f>
        <v>219678</v>
      </c>
      <c r="AN132" s="52">
        <f t="shared" si="4"/>
        <v>0</v>
      </c>
      <c r="AO132" s="52">
        <f t="shared" ref="AO132:AO195" si="5">AL132*AM132</f>
        <v>0</v>
      </c>
    </row>
    <row r="133" spans="1:41" s="13" customFormat="1" ht="16" thickBot="1" x14ac:dyDescent="0.35">
      <c r="A133" s="165"/>
      <c r="B133" s="14" t="s">
        <v>8</v>
      </c>
      <c r="C133" s="87">
        <v>282008</v>
      </c>
      <c r="D133" s="131">
        <v>217231</v>
      </c>
      <c r="E133" s="79">
        <v>0</v>
      </c>
      <c r="F133" s="79">
        <v>0</v>
      </c>
      <c r="G133" s="79">
        <v>0</v>
      </c>
      <c r="H133" s="79">
        <v>0</v>
      </c>
      <c r="I133" s="77">
        <v>0</v>
      </c>
      <c r="J133" s="79">
        <v>0</v>
      </c>
      <c r="K133" s="79">
        <v>0</v>
      </c>
      <c r="L133" s="79">
        <v>-53183</v>
      </c>
      <c r="M133" s="79">
        <v>-53183</v>
      </c>
      <c r="N133" s="77">
        <v>-53183</v>
      </c>
      <c r="O133" s="79">
        <v>133885</v>
      </c>
      <c r="P133" s="79">
        <v>133885</v>
      </c>
      <c r="Q133" s="79">
        <v>119678</v>
      </c>
      <c r="R133" s="79">
        <v>219678</v>
      </c>
      <c r="S133" s="79">
        <v>219678</v>
      </c>
      <c r="T133" s="77">
        <f>N133+T132-T129</f>
        <v>219678</v>
      </c>
      <c r="U133" s="80">
        <f>U132-U129</f>
        <v>219678</v>
      </c>
      <c r="V133" s="79">
        <v>177696</v>
      </c>
      <c r="W133" s="79">
        <v>177696</v>
      </c>
      <c r="X133" s="79">
        <v>164122</v>
      </c>
      <c r="Y133" s="79">
        <v>164122</v>
      </c>
      <c r="Z133" s="77">
        <v>164122</v>
      </c>
      <c r="AA133" s="79">
        <v>93898</v>
      </c>
      <c r="AB133" s="79">
        <v>93898</v>
      </c>
      <c r="AC133" s="79">
        <v>72619</v>
      </c>
      <c r="AD133" s="79">
        <v>72619</v>
      </c>
      <c r="AE133" s="77">
        <v>72619</v>
      </c>
      <c r="AF133" s="79">
        <v>72619</v>
      </c>
      <c r="AG133" s="79">
        <v>72619</v>
      </c>
      <c r="AH133" s="79">
        <v>72619</v>
      </c>
      <c r="AI133" s="79">
        <v>72619</v>
      </c>
      <c r="AJ133" s="79">
        <v>72619</v>
      </c>
      <c r="AK133" s="77">
        <f>AE133+AK132-AK129</f>
        <v>72619</v>
      </c>
      <c r="AL133" s="80">
        <f>T133+AL132-AL129</f>
        <v>292297</v>
      </c>
      <c r="AN133" s="52">
        <f t="shared" si="4"/>
        <v>0</v>
      </c>
      <c r="AO133" s="52">
        <f t="shared" si="5"/>
        <v>0</v>
      </c>
    </row>
    <row r="134" spans="1:41" s="13" customFormat="1" ht="16" thickBot="1" x14ac:dyDescent="0.35">
      <c r="A134" s="53"/>
      <c r="B134" s="48" t="s">
        <v>9</v>
      </c>
      <c r="C134" s="87"/>
      <c r="D134" s="87"/>
      <c r="E134" s="76">
        <v>0</v>
      </c>
      <c r="F134" s="76">
        <v>0</v>
      </c>
      <c r="G134" s="76">
        <v>0</v>
      </c>
      <c r="H134" s="76">
        <v>0</v>
      </c>
      <c r="I134" s="83"/>
      <c r="J134" s="76">
        <v>0</v>
      </c>
      <c r="K134" s="76">
        <v>0</v>
      </c>
      <c r="L134" s="76">
        <v>-45968.278663727899</v>
      </c>
      <c r="M134" s="76">
        <v>-45968.278663727899</v>
      </c>
      <c r="N134" s="83"/>
      <c r="O134" s="76">
        <v>188477.51108608433</v>
      </c>
      <c r="P134" s="76">
        <v>4757.1418419556567</v>
      </c>
      <c r="Q134" s="76" t="e">
        <v>#DIV/0!</v>
      </c>
      <c r="R134" s="76" t="e">
        <v>#DIV/0!</v>
      </c>
      <c r="S134" s="76" t="e">
        <v>#REF!</v>
      </c>
      <c r="T134" s="83"/>
      <c r="U134" s="84"/>
      <c r="V134" s="76">
        <v>51409.228988861563</v>
      </c>
      <c r="W134" s="76">
        <v>51409.228988861563</v>
      </c>
      <c r="X134" s="76">
        <v>59083.44733242134</v>
      </c>
      <c r="Y134" s="76">
        <v>59083.44733242134</v>
      </c>
      <c r="Z134" s="83"/>
      <c r="AA134" s="76">
        <v>16651.238672837862</v>
      </c>
      <c r="AB134" s="76">
        <v>16651.238672837862</v>
      </c>
      <c r="AC134" s="76">
        <v>15872.485055134806</v>
      </c>
      <c r="AD134" s="76">
        <v>15872.485055134806</v>
      </c>
      <c r="AE134" s="83"/>
      <c r="AF134" s="76" t="e">
        <v>#DIV/0!</v>
      </c>
      <c r="AG134" s="76">
        <v>9876.1721485934231</v>
      </c>
      <c r="AH134" s="76" t="e">
        <v>#DIV/0!</v>
      </c>
      <c r="AI134" s="76" t="e">
        <v>#DIV/0!</v>
      </c>
      <c r="AJ134" s="76" t="e">
        <v>#REF!</v>
      </c>
      <c r="AK134" s="83"/>
      <c r="AL134" s="84"/>
      <c r="AN134" s="52">
        <f t="shared" si="4"/>
        <v>0</v>
      </c>
      <c r="AO134" s="52">
        <f t="shared" si="5"/>
        <v>0</v>
      </c>
    </row>
    <row r="135" spans="1:41" s="13" customFormat="1" x14ac:dyDescent="0.3">
      <c r="A135" s="163" t="s">
        <v>53</v>
      </c>
      <c r="B135" s="11" t="s">
        <v>5</v>
      </c>
      <c r="C135" s="87"/>
      <c r="D135" s="87"/>
      <c r="E135" s="88">
        <v>0</v>
      </c>
      <c r="F135" s="88">
        <v>0</v>
      </c>
      <c r="G135" s="88">
        <v>0</v>
      </c>
      <c r="H135" s="88">
        <v>0</v>
      </c>
      <c r="I135" s="87">
        <v>0</v>
      </c>
      <c r="J135" s="88">
        <v>0</v>
      </c>
      <c r="K135" s="88">
        <v>0</v>
      </c>
      <c r="L135" s="88">
        <v>0</v>
      </c>
      <c r="M135" s="88">
        <v>0</v>
      </c>
      <c r="N135" s="87">
        <v>0</v>
      </c>
      <c r="O135" s="88">
        <v>0</v>
      </c>
      <c r="P135" s="88">
        <v>0</v>
      </c>
      <c r="Q135" s="88">
        <v>0</v>
      </c>
      <c r="R135" s="88">
        <v>0</v>
      </c>
      <c r="S135" s="88">
        <v>0</v>
      </c>
      <c r="T135" s="87">
        <f>SUM(O135:S135)</f>
        <v>0</v>
      </c>
      <c r="U135" s="89">
        <f>T135+N135+I135+D139</f>
        <v>611</v>
      </c>
      <c r="V135" s="88">
        <v>0</v>
      </c>
      <c r="W135" s="88">
        <v>0</v>
      </c>
      <c r="X135" s="88">
        <v>0</v>
      </c>
      <c r="Y135" s="88">
        <v>0</v>
      </c>
      <c r="Z135" s="87">
        <v>0</v>
      </c>
      <c r="AA135" s="88">
        <v>0</v>
      </c>
      <c r="AB135" s="88">
        <v>0</v>
      </c>
      <c r="AC135" s="88">
        <v>0</v>
      </c>
      <c r="AD135" s="88">
        <v>0</v>
      </c>
      <c r="AE135" s="87">
        <v>0</v>
      </c>
      <c r="AF135" s="88">
        <v>0</v>
      </c>
      <c r="AG135" s="88">
        <v>0</v>
      </c>
      <c r="AH135" s="88">
        <v>0</v>
      </c>
      <c r="AI135" s="88">
        <v>0</v>
      </c>
      <c r="AJ135" s="88">
        <v>0</v>
      </c>
      <c r="AK135" s="87">
        <f>SUM(AF135:AJ135)</f>
        <v>0</v>
      </c>
      <c r="AL135" s="89">
        <f>AK135+AE135+Z135</f>
        <v>0</v>
      </c>
      <c r="AM135" s="13">
        <v>32</v>
      </c>
      <c r="AN135" s="52">
        <f t="shared" si="4"/>
        <v>19552</v>
      </c>
      <c r="AO135" s="52">
        <f t="shared" si="5"/>
        <v>0</v>
      </c>
    </row>
    <row r="136" spans="1:41" s="13" customFormat="1" x14ac:dyDescent="0.3">
      <c r="A136" s="164"/>
      <c r="B136" s="48" t="s">
        <v>6</v>
      </c>
      <c r="C136" s="87"/>
      <c r="D136" s="87"/>
      <c r="E136" s="88">
        <v>0</v>
      </c>
      <c r="F136" s="88">
        <v>0</v>
      </c>
      <c r="G136" s="88">
        <v>0</v>
      </c>
      <c r="H136" s="88">
        <v>0</v>
      </c>
      <c r="I136" s="87">
        <v>0</v>
      </c>
      <c r="J136" s="88">
        <v>0</v>
      </c>
      <c r="K136" s="88">
        <v>0</v>
      </c>
      <c r="L136" s="88">
        <v>0</v>
      </c>
      <c r="M136" s="88">
        <v>0</v>
      </c>
      <c r="N136" s="87">
        <v>0</v>
      </c>
      <c r="O136" s="88">
        <v>0</v>
      </c>
      <c r="P136" s="88">
        <v>0</v>
      </c>
      <c r="Q136" s="88">
        <v>0</v>
      </c>
      <c r="R136" s="88">
        <v>0</v>
      </c>
      <c r="S136" s="88">
        <v>0</v>
      </c>
      <c r="T136" s="87">
        <f>SUM(O136:S136)</f>
        <v>0</v>
      </c>
      <c r="U136" s="89"/>
      <c r="V136" s="88">
        <v>0</v>
      </c>
      <c r="W136" s="88">
        <v>0</v>
      </c>
      <c r="X136" s="88">
        <v>0</v>
      </c>
      <c r="Y136" s="88">
        <v>0</v>
      </c>
      <c r="Z136" s="87">
        <v>0</v>
      </c>
      <c r="AA136" s="88">
        <v>0</v>
      </c>
      <c r="AB136" s="88">
        <v>0</v>
      </c>
      <c r="AC136" s="88">
        <v>0</v>
      </c>
      <c r="AD136" s="88">
        <v>0</v>
      </c>
      <c r="AE136" s="87">
        <v>0</v>
      </c>
      <c r="AF136" s="88">
        <v>0</v>
      </c>
      <c r="AG136" s="88">
        <v>0</v>
      </c>
      <c r="AH136" s="88">
        <v>0</v>
      </c>
      <c r="AI136" s="88">
        <v>0</v>
      </c>
      <c r="AJ136" s="88">
        <v>0</v>
      </c>
      <c r="AK136" s="87">
        <f>SUM(AF136:AJ136)</f>
        <v>0</v>
      </c>
      <c r="AL136" s="89"/>
      <c r="AN136" s="52">
        <f t="shared" si="4"/>
        <v>0</v>
      </c>
      <c r="AO136" s="52">
        <f t="shared" si="5"/>
        <v>0</v>
      </c>
    </row>
    <row r="137" spans="1:41" s="13" customFormat="1" x14ac:dyDescent="0.3">
      <c r="A137" s="164"/>
      <c r="B137" s="48" t="s">
        <v>10</v>
      </c>
      <c r="C137" s="88">
        <v>0</v>
      </c>
      <c r="D137" s="87"/>
      <c r="E137" s="88">
        <v>0</v>
      </c>
      <c r="F137" s="88">
        <v>0</v>
      </c>
      <c r="G137" s="88">
        <v>0</v>
      </c>
      <c r="H137" s="88">
        <v>0</v>
      </c>
      <c r="I137" s="87">
        <v>0</v>
      </c>
      <c r="J137" s="88">
        <v>0</v>
      </c>
      <c r="K137" s="88">
        <v>0</v>
      </c>
      <c r="L137" s="88">
        <v>0</v>
      </c>
      <c r="M137" s="88">
        <v>0</v>
      </c>
      <c r="N137" s="87">
        <v>0</v>
      </c>
      <c r="O137" s="88">
        <v>0</v>
      </c>
      <c r="P137" s="88">
        <v>0</v>
      </c>
      <c r="Q137" s="88">
        <v>0</v>
      </c>
      <c r="R137" s="88">
        <v>0</v>
      </c>
      <c r="S137" s="88">
        <v>0</v>
      </c>
      <c r="T137" s="87">
        <f>SUM(O137:R137)</f>
        <v>0</v>
      </c>
      <c r="U137" s="89">
        <f>I137+N137+T137</f>
        <v>0</v>
      </c>
      <c r="V137" s="88">
        <v>0</v>
      </c>
      <c r="W137" s="88">
        <v>0</v>
      </c>
      <c r="X137" s="88">
        <v>0</v>
      </c>
      <c r="Y137" s="88">
        <v>0</v>
      </c>
      <c r="Z137" s="87">
        <v>0</v>
      </c>
      <c r="AA137" s="88">
        <v>0</v>
      </c>
      <c r="AB137" s="88">
        <v>0</v>
      </c>
      <c r="AC137" s="88">
        <v>0</v>
      </c>
      <c r="AD137" s="88">
        <v>0</v>
      </c>
      <c r="AE137" s="87">
        <v>0</v>
      </c>
      <c r="AF137" s="88">
        <v>0</v>
      </c>
      <c r="AG137" s="88">
        <v>0</v>
      </c>
      <c r="AH137" s="88">
        <v>0</v>
      </c>
      <c r="AI137" s="88">
        <v>0</v>
      </c>
      <c r="AJ137" s="88">
        <v>0</v>
      </c>
      <c r="AK137" s="87">
        <f>SUM(AF137:AI137)</f>
        <v>0</v>
      </c>
      <c r="AL137" s="89">
        <f>Z137+AE137+AK137</f>
        <v>0</v>
      </c>
      <c r="AN137" s="52">
        <f t="shared" si="4"/>
        <v>0</v>
      </c>
      <c r="AO137" s="52">
        <f t="shared" si="5"/>
        <v>0</v>
      </c>
    </row>
    <row r="138" spans="1:41" s="13" customFormat="1" x14ac:dyDescent="0.3">
      <c r="A138" s="164"/>
      <c r="B138" s="48" t="s">
        <v>7</v>
      </c>
      <c r="C138" s="87">
        <v>2987</v>
      </c>
      <c r="D138" s="87"/>
      <c r="E138" s="93">
        <v>0</v>
      </c>
      <c r="F138" s="88">
        <v>0</v>
      </c>
      <c r="G138" s="88">
        <v>0</v>
      </c>
      <c r="H138" s="88">
        <v>0</v>
      </c>
      <c r="I138" s="87">
        <v>0</v>
      </c>
      <c r="J138" s="93">
        <v>0</v>
      </c>
      <c r="K138" s="88">
        <v>0</v>
      </c>
      <c r="L138" s="88">
        <v>0</v>
      </c>
      <c r="M138" s="88">
        <v>0</v>
      </c>
      <c r="N138" s="87">
        <v>0</v>
      </c>
      <c r="O138" s="93">
        <v>0</v>
      </c>
      <c r="P138" s="88">
        <v>0</v>
      </c>
      <c r="Q138" s="88">
        <v>0</v>
      </c>
      <c r="R138" s="88">
        <v>0</v>
      </c>
      <c r="S138" s="88">
        <v>0</v>
      </c>
      <c r="T138" s="87">
        <f>SUM(O138:S138)</f>
        <v>0</v>
      </c>
      <c r="U138" s="89">
        <f>T138+N138+I138+D139</f>
        <v>611</v>
      </c>
      <c r="V138" s="93">
        <v>0</v>
      </c>
      <c r="W138" s="88">
        <v>0</v>
      </c>
      <c r="X138" s="88">
        <v>0</v>
      </c>
      <c r="Y138" s="88">
        <v>0</v>
      </c>
      <c r="Z138" s="87">
        <v>0</v>
      </c>
      <c r="AA138" s="93">
        <v>0</v>
      </c>
      <c r="AB138" s="88">
        <v>0</v>
      </c>
      <c r="AC138" s="88">
        <v>0</v>
      </c>
      <c r="AD138" s="88">
        <v>0</v>
      </c>
      <c r="AE138" s="87">
        <v>0</v>
      </c>
      <c r="AF138" s="93">
        <v>0</v>
      </c>
      <c r="AG138" s="88">
        <v>0</v>
      </c>
      <c r="AH138" s="88">
        <v>0</v>
      </c>
      <c r="AI138" s="88">
        <v>0</v>
      </c>
      <c r="AJ138" s="88">
        <v>0</v>
      </c>
      <c r="AK138" s="87">
        <f>SUM(AF138:AJ138)</f>
        <v>0</v>
      </c>
      <c r="AL138" s="89">
        <f>AK138+AE138+Z138</f>
        <v>0</v>
      </c>
      <c r="AN138" s="52">
        <f t="shared" si="4"/>
        <v>0</v>
      </c>
      <c r="AO138" s="52">
        <f t="shared" si="5"/>
        <v>0</v>
      </c>
    </row>
    <row r="139" spans="1:41" s="13" customFormat="1" ht="16" thickBot="1" x14ac:dyDescent="0.35">
      <c r="A139" s="165"/>
      <c r="B139" s="14" t="s">
        <v>8</v>
      </c>
      <c r="C139" s="87">
        <v>2987</v>
      </c>
      <c r="D139" s="131">
        <v>611</v>
      </c>
      <c r="E139" s="79">
        <v>0</v>
      </c>
      <c r="F139" s="79">
        <v>0</v>
      </c>
      <c r="G139" s="79">
        <v>0</v>
      </c>
      <c r="H139" s="79">
        <v>0</v>
      </c>
      <c r="I139" s="77">
        <v>0</v>
      </c>
      <c r="J139" s="79">
        <v>0</v>
      </c>
      <c r="K139" s="79">
        <v>0</v>
      </c>
      <c r="L139" s="79">
        <v>0</v>
      </c>
      <c r="M139" s="79">
        <v>0</v>
      </c>
      <c r="N139" s="77">
        <v>0</v>
      </c>
      <c r="O139" s="79">
        <v>0</v>
      </c>
      <c r="P139" s="79">
        <v>0</v>
      </c>
      <c r="Q139" s="79">
        <v>0</v>
      </c>
      <c r="R139" s="79">
        <v>0</v>
      </c>
      <c r="S139" s="79">
        <v>0</v>
      </c>
      <c r="T139" s="77">
        <f>N139+T138-T135</f>
        <v>0</v>
      </c>
      <c r="U139" s="80">
        <f>U138-U135</f>
        <v>0</v>
      </c>
      <c r="V139" s="79">
        <v>0</v>
      </c>
      <c r="W139" s="79">
        <v>0</v>
      </c>
      <c r="X139" s="79">
        <v>0</v>
      </c>
      <c r="Y139" s="79">
        <v>0</v>
      </c>
      <c r="Z139" s="77">
        <v>0</v>
      </c>
      <c r="AA139" s="79">
        <v>0</v>
      </c>
      <c r="AB139" s="79">
        <v>0</v>
      </c>
      <c r="AC139" s="79">
        <v>0</v>
      </c>
      <c r="AD139" s="79">
        <v>0</v>
      </c>
      <c r="AE139" s="77">
        <v>0</v>
      </c>
      <c r="AF139" s="79">
        <v>0</v>
      </c>
      <c r="AG139" s="79">
        <v>0</v>
      </c>
      <c r="AH139" s="79">
        <v>0</v>
      </c>
      <c r="AI139" s="79">
        <v>0</v>
      </c>
      <c r="AJ139" s="79">
        <v>0</v>
      </c>
      <c r="AK139" s="77">
        <f>AE139+AK138-AK135</f>
        <v>0</v>
      </c>
      <c r="AL139" s="80">
        <f>T139+AL138-AL135</f>
        <v>0</v>
      </c>
      <c r="AN139" s="52">
        <f t="shared" si="4"/>
        <v>0</v>
      </c>
      <c r="AO139" s="52">
        <f t="shared" si="5"/>
        <v>0</v>
      </c>
    </row>
    <row r="140" spans="1:41" s="13" customFormat="1" ht="16" thickBot="1" x14ac:dyDescent="0.35">
      <c r="A140" s="53"/>
      <c r="B140" s="48" t="s">
        <v>9</v>
      </c>
      <c r="C140" s="87"/>
      <c r="D140" s="87"/>
      <c r="E140" s="76" t="e">
        <v>#DIV/0!</v>
      </c>
      <c r="F140" s="76" t="e">
        <v>#DIV/0!</v>
      </c>
      <c r="G140" s="76" t="e">
        <v>#DIV/0!</v>
      </c>
      <c r="H140" s="76" t="e">
        <v>#DIV/0!</v>
      </c>
      <c r="I140" s="83"/>
      <c r="J140" s="76" t="e">
        <v>#DIV/0!</v>
      </c>
      <c r="K140" s="76" t="e">
        <v>#DIV/0!</v>
      </c>
      <c r="L140" s="76" t="e">
        <v>#DIV/0!</v>
      </c>
      <c r="M140" s="76" t="e">
        <v>#DIV/0!</v>
      </c>
      <c r="N140" s="83"/>
      <c r="O140" s="76" t="e">
        <v>#DIV/0!</v>
      </c>
      <c r="P140" s="76">
        <v>0</v>
      </c>
      <c r="Q140" s="76" t="e">
        <v>#DIV/0!</v>
      </c>
      <c r="R140" s="76" t="e">
        <v>#DIV/0!</v>
      </c>
      <c r="S140" s="76" t="e">
        <v>#REF!</v>
      </c>
      <c r="T140" s="83"/>
      <c r="U140" s="84"/>
      <c r="V140" s="76" t="e">
        <v>#DIV/0!</v>
      </c>
      <c r="W140" s="76" t="e">
        <v>#DIV/0!</v>
      </c>
      <c r="X140" s="76" t="e">
        <v>#DIV/0!</v>
      </c>
      <c r="Y140" s="76" t="e">
        <v>#DIV/0!</v>
      </c>
      <c r="Z140" s="83"/>
      <c r="AA140" s="76" t="e">
        <v>#DIV/0!</v>
      </c>
      <c r="AB140" s="76" t="e">
        <v>#DIV/0!</v>
      </c>
      <c r="AC140" s="76" t="e">
        <v>#DIV/0!</v>
      </c>
      <c r="AD140" s="76" t="e">
        <v>#DIV/0!</v>
      </c>
      <c r="AE140" s="83"/>
      <c r="AF140" s="76" t="e">
        <v>#DIV/0!</v>
      </c>
      <c r="AG140" s="76" t="e">
        <v>#DIV/0!</v>
      </c>
      <c r="AH140" s="76" t="e">
        <v>#DIV/0!</v>
      </c>
      <c r="AI140" s="76" t="e">
        <v>#DIV/0!</v>
      </c>
      <c r="AJ140" s="76" t="e">
        <v>#REF!</v>
      </c>
      <c r="AK140" s="83"/>
      <c r="AL140" s="84"/>
      <c r="AN140" s="52">
        <f t="shared" si="4"/>
        <v>0</v>
      </c>
      <c r="AO140" s="52">
        <f t="shared" si="5"/>
        <v>0</v>
      </c>
    </row>
    <row r="141" spans="1:41" s="13" customFormat="1" x14ac:dyDescent="0.3">
      <c r="A141" s="163" t="s">
        <v>97</v>
      </c>
      <c r="B141" s="11" t="s">
        <v>82</v>
      </c>
      <c r="C141" s="87"/>
      <c r="D141" s="87"/>
      <c r="E141" s="88">
        <v>0</v>
      </c>
      <c r="F141" s="88">
        <v>0</v>
      </c>
      <c r="G141" s="88">
        <v>4000</v>
      </c>
      <c r="H141" s="88">
        <v>0</v>
      </c>
      <c r="I141" s="87">
        <v>4000</v>
      </c>
      <c r="J141" s="88">
        <v>0</v>
      </c>
      <c r="K141" s="88">
        <v>8000</v>
      </c>
      <c r="L141" s="88">
        <v>30041</v>
      </c>
      <c r="M141" s="88">
        <v>0</v>
      </c>
      <c r="N141" s="87">
        <v>38041</v>
      </c>
      <c r="O141" s="88">
        <v>9168</v>
      </c>
      <c r="P141" s="88">
        <v>0</v>
      </c>
      <c r="Q141" s="88">
        <v>8262</v>
      </c>
      <c r="R141" s="88">
        <v>0</v>
      </c>
      <c r="S141" s="88">
        <v>0</v>
      </c>
      <c r="T141" s="87">
        <f>SUM(O141:S141)</f>
        <v>17430</v>
      </c>
      <c r="U141" s="89">
        <f>T141+N141+I141+D145</f>
        <v>181378</v>
      </c>
      <c r="V141" s="88">
        <v>19945</v>
      </c>
      <c r="W141" s="88">
        <v>0</v>
      </c>
      <c r="X141" s="88">
        <v>635</v>
      </c>
      <c r="Y141" s="88">
        <v>0</v>
      </c>
      <c r="Z141" s="87">
        <v>20580</v>
      </c>
      <c r="AA141" s="88">
        <v>13303</v>
      </c>
      <c r="AB141" s="88">
        <v>0</v>
      </c>
      <c r="AC141" s="88">
        <v>1327</v>
      </c>
      <c r="AD141" s="88">
        <v>0</v>
      </c>
      <c r="AE141" s="87">
        <v>14630</v>
      </c>
      <c r="AF141" s="88">
        <v>0</v>
      </c>
      <c r="AG141" s="88">
        <v>0</v>
      </c>
      <c r="AH141" s="88">
        <v>0</v>
      </c>
      <c r="AI141" s="88">
        <v>0</v>
      </c>
      <c r="AJ141" s="88">
        <v>0</v>
      </c>
      <c r="AK141" s="87">
        <f>SUM(AF141:AJ141)</f>
        <v>0</v>
      </c>
      <c r="AL141" s="89">
        <f>AK141+AE141+Z141</f>
        <v>35210</v>
      </c>
      <c r="AM141" s="13">
        <v>32</v>
      </c>
      <c r="AN141" s="52">
        <f t="shared" si="4"/>
        <v>5804096</v>
      </c>
      <c r="AO141" s="52">
        <f t="shared" si="5"/>
        <v>1126720</v>
      </c>
    </row>
    <row r="142" spans="1:41" s="13" customFormat="1" x14ac:dyDescent="0.3">
      <c r="A142" s="164"/>
      <c r="B142" s="48" t="s">
        <v>6</v>
      </c>
      <c r="C142" s="87"/>
      <c r="D142" s="87"/>
      <c r="E142" s="88">
        <v>0</v>
      </c>
      <c r="F142" s="88">
        <v>0</v>
      </c>
      <c r="G142" s="88">
        <v>4000</v>
      </c>
      <c r="H142" s="88">
        <v>0</v>
      </c>
      <c r="I142" s="87">
        <v>4000</v>
      </c>
      <c r="J142" s="88">
        <v>0</v>
      </c>
      <c r="K142" s="88">
        <v>8000</v>
      </c>
      <c r="L142" s="88">
        <v>0</v>
      </c>
      <c r="M142" s="88">
        <v>0</v>
      </c>
      <c r="N142" s="87">
        <v>8000</v>
      </c>
      <c r="O142" s="88">
        <v>42000</v>
      </c>
      <c r="P142" s="88">
        <v>0</v>
      </c>
      <c r="Q142" s="88">
        <v>0</v>
      </c>
      <c r="R142" s="88">
        <v>0</v>
      </c>
      <c r="S142" s="88">
        <v>0</v>
      </c>
      <c r="T142" s="87">
        <f>SUM(O142:S142)</f>
        <v>42000</v>
      </c>
      <c r="U142" s="89"/>
      <c r="V142" s="88">
        <v>20000</v>
      </c>
      <c r="W142" s="88">
        <v>0</v>
      </c>
      <c r="X142" s="88">
        <v>0</v>
      </c>
      <c r="Y142" s="88">
        <v>0</v>
      </c>
      <c r="Z142" s="87">
        <v>20000</v>
      </c>
      <c r="AA142" s="88">
        <v>0</v>
      </c>
      <c r="AB142" s="88">
        <v>0</v>
      </c>
      <c r="AC142" s="88">
        <v>10000</v>
      </c>
      <c r="AD142" s="88">
        <v>0</v>
      </c>
      <c r="AE142" s="87">
        <v>10000</v>
      </c>
      <c r="AF142" s="88">
        <v>0</v>
      </c>
      <c r="AG142" s="88">
        <v>0</v>
      </c>
      <c r="AH142" s="88">
        <v>0</v>
      </c>
      <c r="AI142" s="88">
        <v>0</v>
      </c>
      <c r="AJ142" s="88">
        <v>0</v>
      </c>
      <c r="AK142" s="87">
        <f>SUM(AF142:AJ142)</f>
        <v>0</v>
      </c>
      <c r="AL142" s="89"/>
      <c r="AN142" s="52">
        <f t="shared" si="4"/>
        <v>0</v>
      </c>
      <c r="AO142" s="52">
        <f t="shared" si="5"/>
        <v>0</v>
      </c>
    </row>
    <row r="143" spans="1:41" s="13" customFormat="1" x14ac:dyDescent="0.3">
      <c r="A143" s="164"/>
      <c r="B143" s="48" t="s">
        <v>10</v>
      </c>
      <c r="C143" s="88">
        <v>0</v>
      </c>
      <c r="D143" s="87"/>
      <c r="E143" s="88">
        <v>0</v>
      </c>
      <c r="F143" s="88">
        <v>0</v>
      </c>
      <c r="G143" s="88">
        <v>0</v>
      </c>
      <c r="H143" s="88">
        <v>0</v>
      </c>
      <c r="I143" s="87">
        <v>0</v>
      </c>
      <c r="J143" s="88">
        <v>0</v>
      </c>
      <c r="K143" s="88">
        <v>0</v>
      </c>
      <c r="L143" s="88">
        <v>0</v>
      </c>
      <c r="M143" s="88">
        <v>0</v>
      </c>
      <c r="N143" s="87">
        <v>0</v>
      </c>
      <c r="O143" s="88">
        <v>0</v>
      </c>
      <c r="P143" s="88">
        <v>0</v>
      </c>
      <c r="Q143" s="88">
        <v>0</v>
      </c>
      <c r="R143" s="88">
        <v>0</v>
      </c>
      <c r="S143" s="88">
        <v>0</v>
      </c>
      <c r="T143" s="87">
        <f>SUM(O143:R143)</f>
        <v>0</v>
      </c>
      <c r="U143" s="89">
        <f>I143+N143+T143</f>
        <v>0</v>
      </c>
      <c r="V143" s="88">
        <v>0</v>
      </c>
      <c r="W143" s="88">
        <v>0</v>
      </c>
      <c r="X143" s="88">
        <v>0</v>
      </c>
      <c r="Y143" s="88">
        <v>0</v>
      </c>
      <c r="Z143" s="87">
        <v>0</v>
      </c>
      <c r="AA143" s="88">
        <v>0</v>
      </c>
      <c r="AB143" s="88">
        <v>0</v>
      </c>
      <c r="AC143" s="88">
        <v>0</v>
      </c>
      <c r="AD143" s="88">
        <v>0</v>
      </c>
      <c r="AE143" s="87">
        <v>0</v>
      </c>
      <c r="AF143" s="88">
        <v>0</v>
      </c>
      <c r="AG143" s="88">
        <v>0</v>
      </c>
      <c r="AH143" s="88">
        <v>0</v>
      </c>
      <c r="AI143" s="88">
        <v>0</v>
      </c>
      <c r="AJ143" s="88">
        <v>0</v>
      </c>
      <c r="AK143" s="87">
        <f>SUM(AF143:AI143)</f>
        <v>0</v>
      </c>
      <c r="AL143" s="89">
        <f>Z143+AE143+AK143</f>
        <v>0</v>
      </c>
      <c r="AN143" s="52">
        <f t="shared" si="4"/>
        <v>0</v>
      </c>
      <c r="AO143" s="52">
        <f t="shared" si="5"/>
        <v>0</v>
      </c>
    </row>
    <row r="144" spans="1:41" s="13" customFormat="1" x14ac:dyDescent="0.3">
      <c r="A144" s="164"/>
      <c r="B144" s="48" t="s">
        <v>7</v>
      </c>
      <c r="C144" s="87">
        <v>59339</v>
      </c>
      <c r="D144" s="87"/>
      <c r="E144" s="93">
        <v>0</v>
      </c>
      <c r="F144" s="88">
        <v>0</v>
      </c>
      <c r="G144" s="88">
        <v>4000</v>
      </c>
      <c r="H144" s="88">
        <v>0</v>
      </c>
      <c r="I144" s="87">
        <v>4000</v>
      </c>
      <c r="J144" s="93">
        <v>0</v>
      </c>
      <c r="K144" s="88">
        <v>8000</v>
      </c>
      <c r="L144" s="88">
        <v>0</v>
      </c>
      <c r="M144" s="88">
        <v>0</v>
      </c>
      <c r="N144" s="87">
        <v>8000</v>
      </c>
      <c r="O144" s="93">
        <v>42000</v>
      </c>
      <c r="P144" s="88">
        <v>0</v>
      </c>
      <c r="Q144" s="88">
        <v>0</v>
      </c>
      <c r="R144" s="88">
        <v>0</v>
      </c>
      <c r="S144" s="88">
        <v>0</v>
      </c>
      <c r="T144" s="87">
        <f>SUM(O144:S144)</f>
        <v>42000</v>
      </c>
      <c r="U144" s="89">
        <f>T144+N144+I144+D145</f>
        <v>175907</v>
      </c>
      <c r="V144" s="93">
        <v>20000</v>
      </c>
      <c r="W144" s="88">
        <v>0</v>
      </c>
      <c r="X144" s="88">
        <v>0</v>
      </c>
      <c r="Y144" s="88">
        <v>0</v>
      </c>
      <c r="Z144" s="87">
        <v>14529</v>
      </c>
      <c r="AA144" s="93">
        <v>0</v>
      </c>
      <c r="AB144" s="88">
        <v>0</v>
      </c>
      <c r="AC144" s="88">
        <v>10000</v>
      </c>
      <c r="AD144" s="88">
        <v>0</v>
      </c>
      <c r="AE144" s="87">
        <v>10000</v>
      </c>
      <c r="AF144" s="93">
        <v>0</v>
      </c>
      <c r="AG144" s="88">
        <v>0</v>
      </c>
      <c r="AH144" s="88">
        <v>0</v>
      </c>
      <c r="AI144" s="88">
        <v>0</v>
      </c>
      <c r="AJ144" s="88">
        <v>0</v>
      </c>
      <c r="AK144" s="87">
        <f>SUM(AF144:AJ144)</f>
        <v>0</v>
      </c>
      <c r="AL144" s="89">
        <f>AK144+AE144+Z144</f>
        <v>24529</v>
      </c>
      <c r="AN144" s="52">
        <f t="shared" si="4"/>
        <v>0</v>
      </c>
      <c r="AO144" s="52">
        <f t="shared" si="5"/>
        <v>0</v>
      </c>
    </row>
    <row r="145" spans="1:41" s="13" customFormat="1" ht="16" thickBot="1" x14ac:dyDescent="0.35">
      <c r="A145" s="165"/>
      <c r="B145" s="14" t="s">
        <v>8</v>
      </c>
      <c r="C145" s="87">
        <v>59339</v>
      </c>
      <c r="D145" s="131">
        <v>121907</v>
      </c>
      <c r="E145" s="79">
        <v>0</v>
      </c>
      <c r="F145" s="79">
        <v>0</v>
      </c>
      <c r="G145" s="79">
        <v>0</v>
      </c>
      <c r="H145" s="79">
        <v>0</v>
      </c>
      <c r="I145" s="77">
        <v>0</v>
      </c>
      <c r="J145" s="79">
        <v>0</v>
      </c>
      <c r="K145" s="79">
        <v>0</v>
      </c>
      <c r="L145" s="79">
        <v>-30041</v>
      </c>
      <c r="M145" s="79">
        <v>-30041</v>
      </c>
      <c r="N145" s="77">
        <v>-30041</v>
      </c>
      <c r="O145" s="79">
        <v>2791</v>
      </c>
      <c r="P145" s="79">
        <v>2791</v>
      </c>
      <c r="Q145" s="79">
        <v>-5471</v>
      </c>
      <c r="R145" s="79">
        <v>-5471</v>
      </c>
      <c r="S145" s="79">
        <v>-5471</v>
      </c>
      <c r="T145" s="77">
        <f>N145+T144-T141</f>
        <v>-5471</v>
      </c>
      <c r="U145" s="80">
        <f>U144-U141</f>
        <v>-5471</v>
      </c>
      <c r="V145" s="79">
        <v>-5416</v>
      </c>
      <c r="W145" s="79">
        <v>-5416</v>
      </c>
      <c r="X145" s="79">
        <v>-6051</v>
      </c>
      <c r="Y145" s="79">
        <v>-6051</v>
      </c>
      <c r="Z145" s="77">
        <v>-6051</v>
      </c>
      <c r="AA145" s="79">
        <v>-19354</v>
      </c>
      <c r="AB145" s="79">
        <v>-19354</v>
      </c>
      <c r="AC145" s="79">
        <v>-10681</v>
      </c>
      <c r="AD145" s="79">
        <v>-10681</v>
      </c>
      <c r="AE145" s="77">
        <v>-10681</v>
      </c>
      <c r="AF145" s="79">
        <v>-10681</v>
      </c>
      <c r="AG145" s="79">
        <v>-10681</v>
      </c>
      <c r="AH145" s="79">
        <v>-10681</v>
      </c>
      <c r="AI145" s="79">
        <v>-10681</v>
      </c>
      <c r="AJ145" s="79">
        <v>-10681</v>
      </c>
      <c r="AK145" s="77">
        <f>AE145+AK144-AK141</f>
        <v>-10681</v>
      </c>
      <c r="AL145" s="80">
        <f>T145+AL144-AL141</f>
        <v>-16152</v>
      </c>
      <c r="AN145" s="52">
        <f t="shared" si="4"/>
        <v>0</v>
      </c>
      <c r="AO145" s="52">
        <f t="shared" si="5"/>
        <v>0</v>
      </c>
    </row>
    <row r="146" spans="1:41" s="13" customFormat="1" ht="16" thickBot="1" x14ac:dyDescent="0.35">
      <c r="A146" s="53"/>
      <c r="B146" s="48" t="s">
        <v>9</v>
      </c>
      <c r="C146" s="87"/>
      <c r="D146" s="87"/>
      <c r="E146" s="76">
        <v>0</v>
      </c>
      <c r="F146" s="76">
        <v>0</v>
      </c>
      <c r="G146" s="76">
        <v>0</v>
      </c>
      <c r="H146" s="76">
        <v>0</v>
      </c>
      <c r="I146" s="83"/>
      <c r="J146" s="76">
        <v>0</v>
      </c>
      <c r="K146" s="76">
        <v>0</v>
      </c>
      <c r="L146" s="76">
        <v>-34470.45324153758</v>
      </c>
      <c r="M146" s="76">
        <v>-34470.45324153758</v>
      </c>
      <c r="N146" s="83"/>
      <c r="O146" s="76">
        <v>6756.2333575405464</v>
      </c>
      <c r="P146" s="76">
        <v>294.34718413836742</v>
      </c>
      <c r="Q146" s="76" t="e">
        <v>#DIV/0!</v>
      </c>
      <c r="R146" s="76" t="e">
        <v>#DIV/0!</v>
      </c>
      <c r="S146" s="76" t="e">
        <v>#REF!</v>
      </c>
      <c r="T146" s="83"/>
      <c r="U146" s="84"/>
      <c r="V146" s="76">
        <v>-5105.8213528164033</v>
      </c>
      <c r="W146" s="76">
        <v>-5105.8213528164033</v>
      </c>
      <c r="X146" s="76">
        <v>-5880.4664723032074</v>
      </c>
      <c r="Y146" s="76">
        <v>-5880.4664723032074</v>
      </c>
      <c r="Z146" s="83"/>
      <c r="AA146" s="76">
        <v>-24257.692548724699</v>
      </c>
      <c r="AB146" s="76">
        <v>-24257.692548724699</v>
      </c>
      <c r="AC146" s="76">
        <v>-14601.503759398496</v>
      </c>
      <c r="AD146" s="76">
        <v>-14601.503759398496</v>
      </c>
      <c r="AE146" s="83"/>
      <c r="AF146" s="76" t="e">
        <v>#DIV/0!</v>
      </c>
      <c r="AG146" s="76">
        <v>-6067.0264129508669</v>
      </c>
      <c r="AH146" s="76" t="e">
        <v>#DIV/0!</v>
      </c>
      <c r="AI146" s="76" t="e">
        <v>#DIV/0!</v>
      </c>
      <c r="AJ146" s="76" t="e">
        <v>#REF!</v>
      </c>
      <c r="AK146" s="83"/>
      <c r="AL146" s="84"/>
      <c r="AN146" s="52">
        <f t="shared" si="4"/>
        <v>0</v>
      </c>
      <c r="AO146" s="52">
        <f t="shared" si="5"/>
        <v>0</v>
      </c>
    </row>
    <row r="147" spans="1:41" s="13" customFormat="1" x14ac:dyDescent="0.3">
      <c r="A147" s="163" t="s">
        <v>98</v>
      </c>
      <c r="B147" s="11" t="s">
        <v>5</v>
      </c>
      <c r="C147" s="87"/>
      <c r="D147" s="87"/>
      <c r="E147" s="88">
        <v>0</v>
      </c>
      <c r="F147" s="88">
        <v>0</v>
      </c>
      <c r="G147" s="88">
        <v>0</v>
      </c>
      <c r="H147" s="88">
        <v>0</v>
      </c>
      <c r="I147" s="87">
        <v>0</v>
      </c>
      <c r="J147" s="88">
        <v>0</v>
      </c>
      <c r="K147" s="88">
        <v>0</v>
      </c>
      <c r="L147" s="88">
        <v>22</v>
      </c>
      <c r="M147" s="88">
        <v>0</v>
      </c>
      <c r="N147" s="87">
        <v>22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7">
        <f>SUM(O147:S147)</f>
        <v>0</v>
      </c>
      <c r="U147" s="89">
        <f>T147+N147+I147+D151</f>
        <v>88</v>
      </c>
      <c r="V147" s="88">
        <v>0</v>
      </c>
      <c r="W147" s="88">
        <v>0</v>
      </c>
      <c r="X147" s="88">
        <v>0</v>
      </c>
      <c r="Y147" s="88">
        <v>0</v>
      </c>
      <c r="Z147" s="87">
        <v>0</v>
      </c>
      <c r="AA147" s="88">
        <v>0</v>
      </c>
      <c r="AB147" s="88">
        <v>0</v>
      </c>
      <c r="AC147" s="88">
        <v>0</v>
      </c>
      <c r="AD147" s="88">
        <v>0</v>
      </c>
      <c r="AE147" s="87">
        <v>0</v>
      </c>
      <c r="AF147" s="88">
        <v>0</v>
      </c>
      <c r="AG147" s="88">
        <v>0</v>
      </c>
      <c r="AH147" s="88">
        <v>0</v>
      </c>
      <c r="AI147" s="88">
        <v>0</v>
      </c>
      <c r="AJ147" s="88">
        <v>0</v>
      </c>
      <c r="AK147" s="87">
        <f>SUM(AF147:AJ147)</f>
        <v>0</v>
      </c>
      <c r="AL147" s="89">
        <f>AK147+AE147+Z147</f>
        <v>0</v>
      </c>
      <c r="AM147" s="13">
        <v>32</v>
      </c>
      <c r="AN147" s="52">
        <f t="shared" si="4"/>
        <v>2816</v>
      </c>
      <c r="AO147" s="52">
        <f t="shared" si="5"/>
        <v>0</v>
      </c>
    </row>
    <row r="148" spans="1:41" s="13" customFormat="1" x14ac:dyDescent="0.3">
      <c r="A148" s="164"/>
      <c r="B148" s="48" t="s">
        <v>6</v>
      </c>
      <c r="C148" s="87"/>
      <c r="D148" s="87"/>
      <c r="E148" s="88">
        <v>0</v>
      </c>
      <c r="F148" s="88">
        <v>0</v>
      </c>
      <c r="G148" s="88">
        <v>0</v>
      </c>
      <c r="H148" s="88">
        <v>0</v>
      </c>
      <c r="I148" s="87">
        <v>0</v>
      </c>
      <c r="J148" s="88">
        <v>0</v>
      </c>
      <c r="K148" s="88">
        <v>0</v>
      </c>
      <c r="L148" s="88">
        <v>0</v>
      </c>
      <c r="M148" s="88">
        <v>0</v>
      </c>
      <c r="N148" s="87">
        <v>0</v>
      </c>
      <c r="O148" s="88">
        <v>0</v>
      </c>
      <c r="P148" s="88">
        <v>0</v>
      </c>
      <c r="Q148" s="88">
        <v>0</v>
      </c>
      <c r="R148" s="88">
        <v>0</v>
      </c>
      <c r="S148" s="88">
        <v>0</v>
      </c>
      <c r="T148" s="87">
        <f>SUM(O148:S148)</f>
        <v>0</v>
      </c>
      <c r="U148" s="89"/>
      <c r="V148" s="88">
        <v>0</v>
      </c>
      <c r="W148" s="88">
        <v>0</v>
      </c>
      <c r="X148" s="88">
        <v>0</v>
      </c>
      <c r="Y148" s="88">
        <v>0</v>
      </c>
      <c r="Z148" s="87">
        <v>0</v>
      </c>
      <c r="AA148" s="88">
        <v>0</v>
      </c>
      <c r="AB148" s="88">
        <v>0</v>
      </c>
      <c r="AC148" s="88">
        <v>0</v>
      </c>
      <c r="AD148" s="88">
        <v>0</v>
      </c>
      <c r="AE148" s="87">
        <v>0</v>
      </c>
      <c r="AF148" s="88">
        <v>0</v>
      </c>
      <c r="AG148" s="88">
        <v>0</v>
      </c>
      <c r="AH148" s="88">
        <v>0</v>
      </c>
      <c r="AI148" s="88">
        <v>0</v>
      </c>
      <c r="AJ148" s="88">
        <v>0</v>
      </c>
      <c r="AK148" s="87">
        <f>SUM(AF148:AJ148)</f>
        <v>0</v>
      </c>
      <c r="AL148" s="89"/>
      <c r="AN148" s="52">
        <f t="shared" si="4"/>
        <v>0</v>
      </c>
      <c r="AO148" s="52">
        <f t="shared" si="5"/>
        <v>0</v>
      </c>
    </row>
    <row r="149" spans="1:41" s="13" customFormat="1" x14ac:dyDescent="0.3">
      <c r="A149" s="164"/>
      <c r="B149" s="48" t="s">
        <v>10</v>
      </c>
      <c r="C149" s="88">
        <v>0</v>
      </c>
      <c r="D149" s="87"/>
      <c r="E149" s="88">
        <v>0</v>
      </c>
      <c r="F149" s="88">
        <v>0</v>
      </c>
      <c r="G149" s="88">
        <v>0</v>
      </c>
      <c r="H149" s="88">
        <v>0</v>
      </c>
      <c r="I149" s="87">
        <v>0</v>
      </c>
      <c r="J149" s="88">
        <v>0</v>
      </c>
      <c r="K149" s="88">
        <v>0</v>
      </c>
      <c r="L149" s="88">
        <v>0</v>
      </c>
      <c r="M149" s="88">
        <v>0</v>
      </c>
      <c r="N149" s="87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7">
        <f>SUM(O149:R149)</f>
        <v>0</v>
      </c>
      <c r="U149" s="89">
        <f>I149+N149+T149</f>
        <v>0</v>
      </c>
      <c r="V149" s="88">
        <v>0</v>
      </c>
      <c r="W149" s="88">
        <v>0</v>
      </c>
      <c r="X149" s="88">
        <v>0</v>
      </c>
      <c r="Y149" s="88">
        <v>0</v>
      </c>
      <c r="Z149" s="87">
        <v>0</v>
      </c>
      <c r="AA149" s="88">
        <v>0</v>
      </c>
      <c r="AB149" s="88">
        <v>0</v>
      </c>
      <c r="AC149" s="88">
        <v>0</v>
      </c>
      <c r="AD149" s="88">
        <v>0</v>
      </c>
      <c r="AE149" s="87">
        <v>0</v>
      </c>
      <c r="AF149" s="88">
        <v>0</v>
      </c>
      <c r="AG149" s="88">
        <v>0</v>
      </c>
      <c r="AH149" s="88">
        <v>0</v>
      </c>
      <c r="AI149" s="88">
        <v>0</v>
      </c>
      <c r="AJ149" s="88">
        <v>0</v>
      </c>
      <c r="AK149" s="87">
        <f>SUM(AF149:AI149)</f>
        <v>0</v>
      </c>
      <c r="AL149" s="89">
        <f>Z149+AE149+AK149</f>
        <v>0</v>
      </c>
      <c r="AN149" s="52">
        <f t="shared" si="4"/>
        <v>0</v>
      </c>
      <c r="AO149" s="52">
        <f t="shared" si="5"/>
        <v>0</v>
      </c>
    </row>
    <row r="150" spans="1:41" s="13" customFormat="1" x14ac:dyDescent="0.3">
      <c r="A150" s="164"/>
      <c r="B150" s="48" t="s">
        <v>7</v>
      </c>
      <c r="C150" s="87">
        <v>0</v>
      </c>
      <c r="D150" s="87"/>
      <c r="E150" s="93">
        <v>0</v>
      </c>
      <c r="F150" s="88">
        <v>0</v>
      </c>
      <c r="G150" s="88">
        <v>0</v>
      </c>
      <c r="H150" s="88">
        <v>0</v>
      </c>
      <c r="I150" s="87">
        <v>0</v>
      </c>
      <c r="J150" s="93">
        <v>0</v>
      </c>
      <c r="K150" s="88">
        <v>0</v>
      </c>
      <c r="L150" s="88">
        <v>0</v>
      </c>
      <c r="M150" s="88">
        <v>0</v>
      </c>
      <c r="N150" s="87">
        <v>0</v>
      </c>
      <c r="O150" s="93">
        <v>0</v>
      </c>
      <c r="P150" s="88">
        <v>0</v>
      </c>
      <c r="Q150" s="88">
        <v>0</v>
      </c>
      <c r="R150" s="88">
        <v>0</v>
      </c>
      <c r="S150" s="88">
        <v>0</v>
      </c>
      <c r="T150" s="87">
        <f>SUM(O150:S150)</f>
        <v>0</v>
      </c>
      <c r="U150" s="89">
        <f>T150+N150+I150+D151</f>
        <v>66</v>
      </c>
      <c r="V150" s="93">
        <v>0</v>
      </c>
      <c r="W150" s="88">
        <v>0</v>
      </c>
      <c r="X150" s="88">
        <v>0</v>
      </c>
      <c r="Y150" s="88">
        <v>0</v>
      </c>
      <c r="Z150" s="87">
        <v>-22</v>
      </c>
      <c r="AA150" s="93">
        <v>0</v>
      </c>
      <c r="AB150" s="88">
        <v>0</v>
      </c>
      <c r="AC150" s="88">
        <v>0</v>
      </c>
      <c r="AD150" s="88">
        <v>0</v>
      </c>
      <c r="AE150" s="87">
        <v>0</v>
      </c>
      <c r="AF150" s="93">
        <v>0</v>
      </c>
      <c r="AG150" s="88">
        <v>0</v>
      </c>
      <c r="AH150" s="88">
        <v>0</v>
      </c>
      <c r="AI150" s="88">
        <v>0</v>
      </c>
      <c r="AJ150" s="88">
        <v>0</v>
      </c>
      <c r="AK150" s="87">
        <f>SUM(AF150:AJ150)</f>
        <v>0</v>
      </c>
      <c r="AL150" s="89">
        <f>AK150+AE150+Z150</f>
        <v>-22</v>
      </c>
      <c r="AN150" s="52">
        <f t="shared" si="4"/>
        <v>0</v>
      </c>
      <c r="AO150" s="52">
        <f t="shared" si="5"/>
        <v>0</v>
      </c>
    </row>
    <row r="151" spans="1:41" s="13" customFormat="1" ht="16" thickBot="1" x14ac:dyDescent="0.35">
      <c r="A151" s="165"/>
      <c r="B151" s="14" t="s">
        <v>8</v>
      </c>
      <c r="C151" s="87">
        <v>0</v>
      </c>
      <c r="D151" s="131">
        <v>66</v>
      </c>
      <c r="E151" s="79">
        <v>0</v>
      </c>
      <c r="F151" s="79">
        <v>0</v>
      </c>
      <c r="G151" s="79">
        <v>0</v>
      </c>
      <c r="H151" s="79">
        <v>0</v>
      </c>
      <c r="I151" s="77">
        <v>0</v>
      </c>
      <c r="J151" s="79">
        <v>0</v>
      </c>
      <c r="K151" s="79">
        <v>0</v>
      </c>
      <c r="L151" s="79">
        <v>-22</v>
      </c>
      <c r="M151" s="79">
        <v>-22</v>
      </c>
      <c r="N151" s="77">
        <v>-22</v>
      </c>
      <c r="O151" s="79">
        <v>-22</v>
      </c>
      <c r="P151" s="79">
        <v>-22</v>
      </c>
      <c r="Q151" s="79">
        <v>-22</v>
      </c>
      <c r="R151" s="79">
        <v>-22</v>
      </c>
      <c r="S151" s="79">
        <v>-22</v>
      </c>
      <c r="T151" s="77">
        <f>N151+T150-T147</f>
        <v>-22</v>
      </c>
      <c r="U151" s="80">
        <f>U150-U147</f>
        <v>-22</v>
      </c>
      <c r="V151" s="79">
        <v>-22</v>
      </c>
      <c r="W151" s="79">
        <v>-22</v>
      </c>
      <c r="X151" s="79">
        <v>-22</v>
      </c>
      <c r="Y151" s="79">
        <v>-22</v>
      </c>
      <c r="Z151" s="77">
        <v>-22</v>
      </c>
      <c r="AA151" s="79">
        <v>-22</v>
      </c>
      <c r="AB151" s="79">
        <v>-22</v>
      </c>
      <c r="AC151" s="79">
        <v>-22</v>
      </c>
      <c r="AD151" s="79">
        <v>-22</v>
      </c>
      <c r="AE151" s="77">
        <v>-22</v>
      </c>
      <c r="AF151" s="79">
        <v>-22</v>
      </c>
      <c r="AG151" s="79">
        <v>-22</v>
      </c>
      <c r="AH151" s="79">
        <v>-22</v>
      </c>
      <c r="AI151" s="79">
        <v>-22</v>
      </c>
      <c r="AJ151" s="79">
        <v>-22</v>
      </c>
      <c r="AK151" s="77">
        <f>AE151+AK150-AK147</f>
        <v>-22</v>
      </c>
      <c r="AL151" s="80">
        <f>T151+AL150-AL147</f>
        <v>-44</v>
      </c>
      <c r="AN151" s="52">
        <f t="shared" si="4"/>
        <v>0</v>
      </c>
      <c r="AO151" s="52">
        <f t="shared" si="5"/>
        <v>0</v>
      </c>
    </row>
    <row r="152" spans="1:41" s="13" customFormat="1" ht="16" thickBot="1" x14ac:dyDescent="0.35">
      <c r="A152" s="53"/>
      <c r="B152" s="48" t="s">
        <v>9</v>
      </c>
      <c r="C152" s="87"/>
      <c r="D152" s="87"/>
      <c r="E152" s="76" t="e">
        <v>#DIV/0!</v>
      </c>
      <c r="F152" s="76" t="e">
        <v>#DIV/0!</v>
      </c>
      <c r="G152" s="76">
        <v>0</v>
      </c>
      <c r="H152" s="76">
        <v>0</v>
      </c>
      <c r="I152" s="83"/>
      <c r="J152" s="76">
        <v>0</v>
      </c>
      <c r="K152" s="76">
        <v>0</v>
      </c>
      <c r="L152" s="76" t="e">
        <v>#DIV/0!</v>
      </c>
      <c r="M152" s="76" t="e">
        <v>#DIV/0!</v>
      </c>
      <c r="N152" s="83"/>
      <c r="O152" s="76" t="e">
        <v>#DIV/0!</v>
      </c>
      <c r="P152" s="76">
        <v>-5000</v>
      </c>
      <c r="Q152" s="76" t="e">
        <v>#DIV/0!</v>
      </c>
      <c r="R152" s="76" t="e">
        <v>#DIV/0!</v>
      </c>
      <c r="S152" s="76" t="e">
        <v>#REF!</v>
      </c>
      <c r="T152" s="83"/>
      <c r="U152" s="84"/>
      <c r="V152" s="76" t="e">
        <v>#DIV/0!</v>
      </c>
      <c r="W152" s="76" t="e">
        <v>#DIV/0!</v>
      </c>
      <c r="X152" s="76" t="e">
        <v>#DIV/0!</v>
      </c>
      <c r="Y152" s="76" t="e">
        <v>#DIV/0!</v>
      </c>
      <c r="Z152" s="83"/>
      <c r="AA152" s="76" t="e">
        <v>#DIV/0!</v>
      </c>
      <c r="AB152" s="76" t="e">
        <v>#DIV/0!</v>
      </c>
      <c r="AC152" s="76" t="e">
        <v>#DIV/0!</v>
      </c>
      <c r="AD152" s="76" t="e">
        <v>#DIV/0!</v>
      </c>
      <c r="AE152" s="83"/>
      <c r="AF152" s="76" t="e">
        <v>#DIV/0!</v>
      </c>
      <c r="AG152" s="76" t="e">
        <v>#DIV/0!</v>
      </c>
      <c r="AH152" s="76" t="e">
        <v>#DIV/0!</v>
      </c>
      <c r="AI152" s="76" t="e">
        <v>#DIV/0!</v>
      </c>
      <c r="AJ152" s="76" t="e">
        <v>#REF!</v>
      </c>
      <c r="AK152" s="83"/>
      <c r="AL152" s="84"/>
      <c r="AN152" s="52">
        <f t="shared" si="4"/>
        <v>0</v>
      </c>
      <c r="AO152" s="52">
        <f t="shared" si="5"/>
        <v>0</v>
      </c>
    </row>
    <row r="153" spans="1:41" s="13" customFormat="1" x14ac:dyDescent="0.3">
      <c r="A153" s="163" t="s">
        <v>99</v>
      </c>
      <c r="B153" s="11" t="s">
        <v>5</v>
      </c>
      <c r="C153" s="87"/>
      <c r="D153" s="87"/>
      <c r="E153" s="88">
        <v>0</v>
      </c>
      <c r="F153" s="88">
        <v>0</v>
      </c>
      <c r="G153" s="88">
        <v>0</v>
      </c>
      <c r="H153" s="88">
        <v>0</v>
      </c>
      <c r="I153" s="87">
        <v>0</v>
      </c>
      <c r="J153" s="88">
        <v>0</v>
      </c>
      <c r="K153" s="88">
        <v>0</v>
      </c>
      <c r="L153" s="88">
        <v>1010</v>
      </c>
      <c r="M153" s="88">
        <v>0</v>
      </c>
      <c r="N153" s="87">
        <v>1010</v>
      </c>
      <c r="O153" s="88">
        <v>0</v>
      </c>
      <c r="P153" s="88">
        <v>0</v>
      </c>
      <c r="Q153" s="88">
        <v>0</v>
      </c>
      <c r="R153" s="88">
        <v>0</v>
      </c>
      <c r="S153" s="88">
        <v>0</v>
      </c>
      <c r="T153" s="87">
        <f>SUM(O153:S153)</f>
        <v>0</v>
      </c>
      <c r="U153" s="89">
        <f>T153+N153+I153+D157</f>
        <v>8905</v>
      </c>
      <c r="V153" s="88">
        <v>0</v>
      </c>
      <c r="W153" s="88">
        <v>0</v>
      </c>
      <c r="X153" s="88">
        <v>0</v>
      </c>
      <c r="Y153" s="88">
        <v>0</v>
      </c>
      <c r="Z153" s="87">
        <v>0</v>
      </c>
      <c r="AA153" s="88">
        <v>0</v>
      </c>
      <c r="AB153" s="88">
        <v>0</v>
      </c>
      <c r="AC153" s="88">
        <v>0</v>
      </c>
      <c r="AD153" s="88">
        <v>0</v>
      </c>
      <c r="AE153" s="87">
        <v>0</v>
      </c>
      <c r="AF153" s="88">
        <v>0</v>
      </c>
      <c r="AG153" s="88">
        <v>0</v>
      </c>
      <c r="AH153" s="88">
        <v>0</v>
      </c>
      <c r="AI153" s="88">
        <v>0</v>
      </c>
      <c r="AJ153" s="88">
        <v>0</v>
      </c>
      <c r="AK153" s="87">
        <f>SUM(AF153:AJ153)</f>
        <v>0</v>
      </c>
      <c r="AL153" s="89">
        <f>AK153+AE153+Z153</f>
        <v>0</v>
      </c>
      <c r="AM153" s="13">
        <v>64</v>
      </c>
      <c r="AN153" s="52">
        <f t="shared" si="4"/>
        <v>569920</v>
      </c>
      <c r="AO153" s="52">
        <f t="shared" si="5"/>
        <v>0</v>
      </c>
    </row>
    <row r="154" spans="1:41" s="13" customFormat="1" x14ac:dyDescent="0.3">
      <c r="A154" s="164"/>
      <c r="B154" s="48" t="s">
        <v>6</v>
      </c>
      <c r="C154" s="87"/>
      <c r="D154" s="87"/>
      <c r="E154" s="88">
        <v>0</v>
      </c>
      <c r="F154" s="88">
        <v>0</v>
      </c>
      <c r="G154" s="88">
        <v>0</v>
      </c>
      <c r="H154" s="88">
        <v>0</v>
      </c>
      <c r="I154" s="87">
        <v>0</v>
      </c>
      <c r="J154" s="88">
        <v>0</v>
      </c>
      <c r="K154" s="88">
        <v>0</v>
      </c>
      <c r="L154" s="88">
        <v>0</v>
      </c>
      <c r="M154" s="88">
        <v>0</v>
      </c>
      <c r="N154" s="87">
        <v>0</v>
      </c>
      <c r="O154" s="88">
        <v>2000</v>
      </c>
      <c r="P154" s="88">
        <v>0</v>
      </c>
      <c r="Q154" s="88">
        <v>0</v>
      </c>
      <c r="R154" s="88">
        <v>0</v>
      </c>
      <c r="S154" s="88">
        <v>0</v>
      </c>
      <c r="T154" s="87">
        <f>SUM(O154:S154)</f>
        <v>2000</v>
      </c>
      <c r="U154" s="89"/>
      <c r="V154" s="88">
        <v>0</v>
      </c>
      <c r="W154" s="88">
        <v>0</v>
      </c>
      <c r="X154" s="88">
        <v>0</v>
      </c>
      <c r="Y154" s="88">
        <v>0</v>
      </c>
      <c r="Z154" s="87">
        <v>0</v>
      </c>
      <c r="AA154" s="88">
        <v>0</v>
      </c>
      <c r="AB154" s="88">
        <v>0</v>
      </c>
      <c r="AC154" s="88">
        <v>0</v>
      </c>
      <c r="AD154" s="88">
        <v>0</v>
      </c>
      <c r="AE154" s="87">
        <v>0</v>
      </c>
      <c r="AF154" s="88">
        <v>0</v>
      </c>
      <c r="AG154" s="88">
        <v>0</v>
      </c>
      <c r="AH154" s="88">
        <v>0</v>
      </c>
      <c r="AI154" s="88">
        <v>0</v>
      </c>
      <c r="AJ154" s="88">
        <v>0</v>
      </c>
      <c r="AK154" s="87">
        <f>SUM(AF154:AJ154)</f>
        <v>0</v>
      </c>
      <c r="AL154" s="89"/>
      <c r="AN154" s="52">
        <f t="shared" si="4"/>
        <v>0</v>
      </c>
      <c r="AO154" s="52">
        <f t="shared" si="5"/>
        <v>0</v>
      </c>
    </row>
    <row r="155" spans="1:41" s="13" customFormat="1" x14ac:dyDescent="0.3">
      <c r="A155" s="164"/>
      <c r="B155" s="48" t="s">
        <v>10</v>
      </c>
      <c r="C155" s="88">
        <v>0</v>
      </c>
      <c r="D155" s="87"/>
      <c r="E155" s="88">
        <v>0</v>
      </c>
      <c r="F155" s="88">
        <v>0</v>
      </c>
      <c r="G155" s="88">
        <v>0</v>
      </c>
      <c r="H155" s="88">
        <v>0</v>
      </c>
      <c r="I155" s="87">
        <v>0</v>
      </c>
      <c r="J155" s="88">
        <v>0</v>
      </c>
      <c r="K155" s="88">
        <v>0</v>
      </c>
      <c r="L155" s="88">
        <v>0</v>
      </c>
      <c r="M155" s="88">
        <v>0</v>
      </c>
      <c r="N155" s="87">
        <v>0</v>
      </c>
      <c r="O155" s="88">
        <v>0</v>
      </c>
      <c r="P155" s="88">
        <v>0</v>
      </c>
      <c r="Q155" s="88">
        <v>0</v>
      </c>
      <c r="R155" s="88">
        <v>0</v>
      </c>
      <c r="S155" s="88">
        <v>0</v>
      </c>
      <c r="T155" s="87">
        <f>SUM(O155:R155)</f>
        <v>0</v>
      </c>
      <c r="U155" s="89">
        <f>I155+N155+T155</f>
        <v>0</v>
      </c>
      <c r="V155" s="88">
        <v>0</v>
      </c>
      <c r="W155" s="88">
        <v>0</v>
      </c>
      <c r="X155" s="88">
        <v>0</v>
      </c>
      <c r="Y155" s="88">
        <v>0</v>
      </c>
      <c r="Z155" s="87">
        <v>0</v>
      </c>
      <c r="AA155" s="88">
        <v>0</v>
      </c>
      <c r="AB155" s="88">
        <v>0</v>
      </c>
      <c r="AC155" s="88">
        <v>0</v>
      </c>
      <c r="AD155" s="88">
        <v>0</v>
      </c>
      <c r="AE155" s="87">
        <v>0</v>
      </c>
      <c r="AF155" s="88">
        <v>0</v>
      </c>
      <c r="AG155" s="88">
        <v>0</v>
      </c>
      <c r="AH155" s="88">
        <v>0</v>
      </c>
      <c r="AI155" s="88">
        <v>0</v>
      </c>
      <c r="AJ155" s="88">
        <v>0</v>
      </c>
      <c r="AK155" s="87">
        <f>SUM(AF155:AI155)</f>
        <v>0</v>
      </c>
      <c r="AL155" s="89">
        <f>Z155+AE155+AK155</f>
        <v>0</v>
      </c>
      <c r="AN155" s="52">
        <f t="shared" si="4"/>
        <v>0</v>
      </c>
      <c r="AO155" s="52">
        <f t="shared" si="5"/>
        <v>0</v>
      </c>
    </row>
    <row r="156" spans="1:41" s="13" customFormat="1" x14ac:dyDescent="0.3">
      <c r="A156" s="164"/>
      <c r="B156" s="48" t="s">
        <v>7</v>
      </c>
      <c r="C156" s="87">
        <v>4469</v>
      </c>
      <c r="D156" s="87"/>
      <c r="E156" s="93">
        <v>0</v>
      </c>
      <c r="F156" s="88">
        <v>0</v>
      </c>
      <c r="G156" s="88">
        <v>0</v>
      </c>
      <c r="H156" s="88">
        <v>0</v>
      </c>
      <c r="I156" s="87">
        <v>0</v>
      </c>
      <c r="J156" s="93">
        <v>0</v>
      </c>
      <c r="K156" s="88">
        <v>0</v>
      </c>
      <c r="L156" s="88">
        <v>0</v>
      </c>
      <c r="M156" s="88">
        <v>0</v>
      </c>
      <c r="N156" s="87">
        <v>0</v>
      </c>
      <c r="O156" s="93">
        <v>2000</v>
      </c>
      <c r="P156" s="88">
        <v>0</v>
      </c>
      <c r="Q156" s="88">
        <v>0</v>
      </c>
      <c r="R156" s="88">
        <v>0</v>
      </c>
      <c r="S156" s="88">
        <v>0</v>
      </c>
      <c r="T156" s="87">
        <f>SUM(O156:S156)</f>
        <v>2000</v>
      </c>
      <c r="U156" s="89">
        <f>T156+N156+I156+D157</f>
        <v>9895</v>
      </c>
      <c r="V156" s="93">
        <v>0</v>
      </c>
      <c r="W156" s="88">
        <v>0</v>
      </c>
      <c r="X156" s="88">
        <v>0</v>
      </c>
      <c r="Y156" s="88">
        <v>0</v>
      </c>
      <c r="Z156" s="87">
        <v>990</v>
      </c>
      <c r="AA156" s="93">
        <v>0</v>
      </c>
      <c r="AB156" s="88">
        <v>0</v>
      </c>
      <c r="AC156" s="88">
        <v>0</v>
      </c>
      <c r="AD156" s="88">
        <v>0</v>
      </c>
      <c r="AE156" s="87">
        <v>0</v>
      </c>
      <c r="AF156" s="93">
        <v>0</v>
      </c>
      <c r="AG156" s="88">
        <v>0</v>
      </c>
      <c r="AH156" s="88">
        <v>0</v>
      </c>
      <c r="AI156" s="88">
        <v>0</v>
      </c>
      <c r="AJ156" s="88">
        <v>0</v>
      </c>
      <c r="AK156" s="87">
        <f>SUM(AF156:AJ156)</f>
        <v>0</v>
      </c>
      <c r="AL156" s="89">
        <f>AK156+AE156+Z156</f>
        <v>990</v>
      </c>
      <c r="AN156" s="52">
        <f t="shared" si="4"/>
        <v>0</v>
      </c>
      <c r="AO156" s="52">
        <f t="shared" si="5"/>
        <v>0</v>
      </c>
    </row>
    <row r="157" spans="1:41" s="13" customFormat="1" ht="16" thickBot="1" x14ac:dyDescent="0.35">
      <c r="A157" s="165"/>
      <c r="B157" s="14" t="s">
        <v>8</v>
      </c>
      <c r="C157" s="87">
        <v>4469</v>
      </c>
      <c r="D157" s="131">
        <v>7895</v>
      </c>
      <c r="E157" s="79">
        <v>0</v>
      </c>
      <c r="F157" s="79">
        <v>0</v>
      </c>
      <c r="G157" s="79">
        <v>0</v>
      </c>
      <c r="H157" s="79">
        <v>0</v>
      </c>
      <c r="I157" s="77">
        <v>0</v>
      </c>
      <c r="J157" s="79">
        <v>0</v>
      </c>
      <c r="K157" s="79">
        <v>0</v>
      </c>
      <c r="L157" s="79">
        <v>-1010</v>
      </c>
      <c r="M157" s="79">
        <v>-1010</v>
      </c>
      <c r="N157" s="77">
        <v>-1010</v>
      </c>
      <c r="O157" s="79">
        <v>990</v>
      </c>
      <c r="P157" s="79">
        <v>990</v>
      </c>
      <c r="Q157" s="79">
        <v>990</v>
      </c>
      <c r="R157" s="79">
        <v>990</v>
      </c>
      <c r="S157" s="79">
        <v>990</v>
      </c>
      <c r="T157" s="77">
        <f>N157+T156-T153</f>
        <v>990</v>
      </c>
      <c r="U157" s="80">
        <f>U156-U153</f>
        <v>990</v>
      </c>
      <c r="V157" s="79">
        <v>990</v>
      </c>
      <c r="W157" s="79">
        <v>990</v>
      </c>
      <c r="X157" s="79">
        <v>990</v>
      </c>
      <c r="Y157" s="79">
        <v>990</v>
      </c>
      <c r="Z157" s="77">
        <v>990</v>
      </c>
      <c r="AA157" s="79">
        <v>990</v>
      </c>
      <c r="AB157" s="79">
        <v>990</v>
      </c>
      <c r="AC157" s="79">
        <v>990</v>
      </c>
      <c r="AD157" s="79">
        <v>990</v>
      </c>
      <c r="AE157" s="77">
        <v>990</v>
      </c>
      <c r="AF157" s="79">
        <v>990</v>
      </c>
      <c r="AG157" s="79">
        <v>990</v>
      </c>
      <c r="AH157" s="79">
        <v>990</v>
      </c>
      <c r="AI157" s="79">
        <v>990</v>
      </c>
      <c r="AJ157" s="79">
        <v>990</v>
      </c>
      <c r="AK157" s="77">
        <f>AE157+AK156-AK153</f>
        <v>990</v>
      </c>
      <c r="AL157" s="80">
        <f>T157+AL156-AL153</f>
        <v>1980</v>
      </c>
      <c r="AN157" s="52">
        <f t="shared" si="4"/>
        <v>0</v>
      </c>
      <c r="AO157" s="52">
        <f t="shared" si="5"/>
        <v>0</v>
      </c>
    </row>
    <row r="158" spans="1:41" s="13" customFormat="1" ht="16" thickBot="1" x14ac:dyDescent="0.35">
      <c r="A158" s="53"/>
      <c r="B158" s="48" t="s">
        <v>9</v>
      </c>
      <c r="C158" s="87"/>
      <c r="D158" s="87"/>
      <c r="E158" s="76" t="e">
        <v>#DIV/0!</v>
      </c>
      <c r="F158" s="76" t="e">
        <v>#DIV/0!</v>
      </c>
      <c r="G158" s="76">
        <v>0</v>
      </c>
      <c r="H158" s="76">
        <v>0</v>
      </c>
      <c r="I158" s="83"/>
      <c r="J158" s="76">
        <v>0</v>
      </c>
      <c r="K158" s="76">
        <v>0</v>
      </c>
      <c r="L158" s="76" t="e">
        <v>#DIV/0!</v>
      </c>
      <c r="M158" s="76" t="e">
        <v>#DIV/0!</v>
      </c>
      <c r="N158" s="83"/>
      <c r="O158" s="76" t="e">
        <v>#DIV/0!</v>
      </c>
      <c r="P158" s="76">
        <v>2223.4699606962381</v>
      </c>
      <c r="Q158" s="76" t="e">
        <v>#DIV/0!</v>
      </c>
      <c r="R158" s="76" t="e">
        <v>#DIV/0!</v>
      </c>
      <c r="S158" s="76" t="e">
        <v>#REF!</v>
      </c>
      <c r="T158" s="83"/>
      <c r="U158" s="84"/>
      <c r="V158" s="76" t="e">
        <v>#DIV/0!</v>
      </c>
      <c r="W158" s="76" t="e">
        <v>#DIV/0!</v>
      </c>
      <c r="X158" s="76" t="e">
        <v>#DIV/0!</v>
      </c>
      <c r="Y158" s="76" t="e">
        <v>#DIV/0!</v>
      </c>
      <c r="Z158" s="83"/>
      <c r="AA158" s="76" t="e">
        <v>#DIV/0!</v>
      </c>
      <c r="AB158" s="76" t="e">
        <v>#DIV/0!</v>
      </c>
      <c r="AC158" s="76" t="e">
        <v>#DIV/0!</v>
      </c>
      <c r="AD158" s="76" t="e">
        <v>#DIV/0!</v>
      </c>
      <c r="AE158" s="83"/>
      <c r="AF158" s="76" t="e">
        <v>#DIV/0!</v>
      </c>
      <c r="AG158" s="76" t="e">
        <v>#DIV/0!</v>
      </c>
      <c r="AH158" s="76" t="e">
        <v>#DIV/0!</v>
      </c>
      <c r="AI158" s="76" t="e">
        <v>#DIV/0!</v>
      </c>
      <c r="AJ158" s="76" t="e">
        <v>#REF!</v>
      </c>
      <c r="AK158" s="83"/>
      <c r="AL158" s="84"/>
      <c r="AN158" s="52">
        <f t="shared" si="4"/>
        <v>0</v>
      </c>
      <c r="AO158" s="52">
        <f t="shared" si="5"/>
        <v>0</v>
      </c>
    </row>
    <row r="159" spans="1:41" s="55" customFormat="1" x14ac:dyDescent="0.3">
      <c r="A159" s="163" t="s">
        <v>101</v>
      </c>
      <c r="B159" s="11" t="s">
        <v>5</v>
      </c>
      <c r="C159" s="87"/>
      <c r="D159" s="87"/>
      <c r="E159" s="88">
        <v>0</v>
      </c>
      <c r="F159" s="88">
        <v>6000</v>
      </c>
      <c r="G159" s="88">
        <v>40000</v>
      </c>
      <c r="H159" s="88">
        <v>0</v>
      </c>
      <c r="I159" s="87">
        <v>46000</v>
      </c>
      <c r="J159" s="88">
        <v>30880</v>
      </c>
      <c r="K159" s="88">
        <v>48002</v>
      </c>
      <c r="L159" s="88">
        <v>31149</v>
      </c>
      <c r="M159" s="88">
        <v>0</v>
      </c>
      <c r="N159" s="87">
        <v>110031</v>
      </c>
      <c r="O159" s="88">
        <v>13489</v>
      </c>
      <c r="P159" s="88">
        <v>0</v>
      </c>
      <c r="Q159" s="88">
        <v>76647</v>
      </c>
      <c r="R159" s="88">
        <v>0</v>
      </c>
      <c r="S159" s="88">
        <v>0</v>
      </c>
      <c r="T159" s="87">
        <f>SUM(O159:S159)</f>
        <v>90136</v>
      </c>
      <c r="U159" s="89">
        <f>T159+N159+I159+D163</f>
        <v>318782</v>
      </c>
      <c r="V159" s="88">
        <v>48037</v>
      </c>
      <c r="W159" s="88">
        <v>4992</v>
      </c>
      <c r="X159" s="88">
        <v>7004</v>
      </c>
      <c r="Y159" s="88">
        <v>0</v>
      </c>
      <c r="Z159" s="87">
        <v>60033</v>
      </c>
      <c r="AA159" s="88">
        <v>57570</v>
      </c>
      <c r="AB159" s="88">
        <v>16500</v>
      </c>
      <c r="AC159" s="88">
        <v>52374</v>
      </c>
      <c r="AD159" s="88">
        <v>0</v>
      </c>
      <c r="AE159" s="87">
        <v>126444</v>
      </c>
      <c r="AF159" s="88">
        <v>30000</v>
      </c>
      <c r="AG159" s="88">
        <v>0</v>
      </c>
      <c r="AH159" s="88">
        <v>0</v>
      </c>
      <c r="AI159" s="88">
        <v>0</v>
      </c>
      <c r="AJ159" s="88">
        <v>0</v>
      </c>
      <c r="AK159" s="87">
        <f>SUM(AF159:AJ159)</f>
        <v>30000</v>
      </c>
      <c r="AL159" s="89">
        <f>AK159+AE159+Z159</f>
        <v>216477</v>
      </c>
      <c r="AM159" s="55">
        <v>32</v>
      </c>
      <c r="AN159" s="52">
        <f t="shared" si="4"/>
        <v>10201024</v>
      </c>
      <c r="AO159" s="52">
        <f t="shared" si="5"/>
        <v>6927264</v>
      </c>
    </row>
    <row r="160" spans="1:41" s="55" customFormat="1" x14ac:dyDescent="0.3">
      <c r="A160" s="164"/>
      <c r="B160" s="48" t="s">
        <v>6</v>
      </c>
      <c r="C160" s="87"/>
      <c r="D160" s="87"/>
      <c r="E160" s="88">
        <v>0</v>
      </c>
      <c r="F160" s="88">
        <v>6000</v>
      </c>
      <c r="G160" s="88">
        <v>40000</v>
      </c>
      <c r="H160" s="88">
        <v>0</v>
      </c>
      <c r="I160" s="87">
        <v>46000</v>
      </c>
      <c r="J160" s="88">
        <v>30880</v>
      </c>
      <c r="K160" s="88">
        <v>40000</v>
      </c>
      <c r="L160" s="88">
        <v>0</v>
      </c>
      <c r="M160" s="88">
        <v>0</v>
      </c>
      <c r="N160" s="87">
        <v>70880</v>
      </c>
      <c r="O160" s="88">
        <v>100000</v>
      </c>
      <c r="P160" s="88">
        <v>0</v>
      </c>
      <c r="Q160" s="88">
        <v>0</v>
      </c>
      <c r="R160" s="88">
        <v>100000</v>
      </c>
      <c r="S160" s="88">
        <v>0</v>
      </c>
      <c r="T160" s="87">
        <f>SUM(O160:S160)</f>
        <v>200000</v>
      </c>
      <c r="U160" s="89"/>
      <c r="V160" s="88">
        <v>0</v>
      </c>
      <c r="W160" s="88">
        <v>0</v>
      </c>
      <c r="X160" s="88">
        <v>0</v>
      </c>
      <c r="Y160" s="88">
        <v>0</v>
      </c>
      <c r="Z160" s="87">
        <v>0</v>
      </c>
      <c r="AA160" s="88">
        <v>0</v>
      </c>
      <c r="AB160" s="88">
        <v>100000</v>
      </c>
      <c r="AC160" s="88">
        <v>0</v>
      </c>
      <c r="AD160" s="88">
        <v>0</v>
      </c>
      <c r="AE160" s="87">
        <v>100000</v>
      </c>
      <c r="AF160" s="88">
        <v>0</v>
      </c>
      <c r="AG160" s="88">
        <v>0</v>
      </c>
      <c r="AH160" s="88">
        <v>0</v>
      </c>
      <c r="AI160" s="88">
        <v>0</v>
      </c>
      <c r="AJ160" s="88">
        <v>0</v>
      </c>
      <c r="AK160" s="87">
        <f>SUM(AF160:AJ160)</f>
        <v>0</v>
      </c>
      <c r="AL160" s="89"/>
      <c r="AN160" s="52">
        <f t="shared" si="4"/>
        <v>0</v>
      </c>
      <c r="AO160" s="52">
        <f t="shared" si="5"/>
        <v>0</v>
      </c>
    </row>
    <row r="161" spans="1:41" s="55" customFormat="1" x14ac:dyDescent="0.3">
      <c r="A161" s="164"/>
      <c r="B161" s="48" t="s">
        <v>10</v>
      </c>
      <c r="C161" s="88">
        <v>30000</v>
      </c>
      <c r="D161" s="87"/>
      <c r="E161" s="88">
        <v>0</v>
      </c>
      <c r="F161" s="88">
        <v>0</v>
      </c>
      <c r="G161" s="88">
        <v>0</v>
      </c>
      <c r="H161" s="88">
        <v>0</v>
      </c>
      <c r="I161" s="87">
        <v>0</v>
      </c>
      <c r="J161" s="88">
        <v>0</v>
      </c>
      <c r="K161" s="88">
        <v>30000</v>
      </c>
      <c r="L161" s="88">
        <v>0</v>
      </c>
      <c r="M161" s="88">
        <v>0</v>
      </c>
      <c r="N161" s="87">
        <v>30000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  <c r="T161" s="87">
        <f>SUM(O161:R161)</f>
        <v>0</v>
      </c>
      <c r="U161" s="89">
        <f>I161+N161+T161</f>
        <v>30000</v>
      </c>
      <c r="V161" s="88">
        <v>0</v>
      </c>
      <c r="W161" s="88">
        <v>0</v>
      </c>
      <c r="X161" s="88">
        <v>0</v>
      </c>
      <c r="Y161" s="88">
        <v>0</v>
      </c>
      <c r="Z161" s="87">
        <v>0</v>
      </c>
      <c r="AA161" s="88">
        <v>0</v>
      </c>
      <c r="AB161" s="88">
        <v>0</v>
      </c>
      <c r="AC161" s="88">
        <v>0</v>
      </c>
      <c r="AD161" s="88">
        <v>0</v>
      </c>
      <c r="AE161" s="87">
        <v>0</v>
      </c>
      <c r="AF161" s="88">
        <v>0</v>
      </c>
      <c r="AG161" s="88">
        <v>0</v>
      </c>
      <c r="AH161" s="88">
        <v>0</v>
      </c>
      <c r="AI161" s="88">
        <v>0</v>
      </c>
      <c r="AJ161" s="88">
        <v>0</v>
      </c>
      <c r="AK161" s="87">
        <f>SUM(AF161:AI161)</f>
        <v>0</v>
      </c>
      <c r="AL161" s="89">
        <f>Z161+AE161+AK161</f>
        <v>0</v>
      </c>
      <c r="AN161" s="52">
        <f t="shared" si="4"/>
        <v>0</v>
      </c>
      <c r="AO161" s="52">
        <f t="shared" si="5"/>
        <v>0</v>
      </c>
    </row>
    <row r="162" spans="1:41" s="55" customFormat="1" x14ac:dyDescent="0.3">
      <c r="A162" s="164"/>
      <c r="B162" s="48" t="s">
        <v>7</v>
      </c>
      <c r="C162" s="87">
        <v>102330</v>
      </c>
      <c r="D162" s="87"/>
      <c r="E162" s="93">
        <v>0</v>
      </c>
      <c r="F162" s="88">
        <v>6000</v>
      </c>
      <c r="G162" s="88">
        <v>40000</v>
      </c>
      <c r="H162" s="88">
        <v>0</v>
      </c>
      <c r="I162" s="87">
        <v>46000</v>
      </c>
      <c r="J162" s="93">
        <v>30880</v>
      </c>
      <c r="K162" s="88">
        <v>70000</v>
      </c>
      <c r="L162" s="88">
        <v>0</v>
      </c>
      <c r="M162" s="88">
        <v>0</v>
      </c>
      <c r="N162" s="87">
        <v>100880</v>
      </c>
      <c r="O162" s="93">
        <v>100000</v>
      </c>
      <c r="P162" s="88">
        <v>0</v>
      </c>
      <c r="Q162" s="88">
        <v>0</v>
      </c>
      <c r="R162" s="88">
        <v>100000</v>
      </c>
      <c r="S162" s="88">
        <v>0</v>
      </c>
      <c r="T162" s="87">
        <f>SUM(O162:S162)</f>
        <v>200000</v>
      </c>
      <c r="U162" s="89">
        <f>T162+N162+I162+D163</f>
        <v>419495</v>
      </c>
      <c r="V162" s="93">
        <v>0</v>
      </c>
      <c r="W162" s="88">
        <v>0</v>
      </c>
      <c r="X162" s="88">
        <v>0</v>
      </c>
      <c r="Y162" s="88">
        <v>0</v>
      </c>
      <c r="Z162" s="87">
        <v>100713</v>
      </c>
      <c r="AA162" s="93">
        <v>0</v>
      </c>
      <c r="AB162" s="88">
        <v>100000</v>
      </c>
      <c r="AC162" s="88">
        <v>0</v>
      </c>
      <c r="AD162" s="88">
        <v>0</v>
      </c>
      <c r="AE162" s="87">
        <v>100000</v>
      </c>
      <c r="AF162" s="93">
        <v>0</v>
      </c>
      <c r="AG162" s="88">
        <v>0</v>
      </c>
      <c r="AH162" s="88">
        <v>0</v>
      </c>
      <c r="AI162" s="88">
        <v>0</v>
      </c>
      <c r="AJ162" s="88">
        <v>0</v>
      </c>
      <c r="AK162" s="87">
        <f>SUM(AF162:AJ162)</f>
        <v>0</v>
      </c>
      <c r="AL162" s="89">
        <f>AK162+AE162+Z162</f>
        <v>200713</v>
      </c>
      <c r="AN162" s="52">
        <f t="shared" si="4"/>
        <v>0</v>
      </c>
      <c r="AO162" s="52">
        <f t="shared" si="5"/>
        <v>0</v>
      </c>
    </row>
    <row r="163" spans="1:41" s="55" customFormat="1" ht="16" thickBot="1" x14ac:dyDescent="0.35">
      <c r="A163" s="165"/>
      <c r="B163" s="14" t="s">
        <v>8</v>
      </c>
      <c r="C163" s="87">
        <v>102330</v>
      </c>
      <c r="D163" s="131">
        <v>72615</v>
      </c>
      <c r="E163" s="79">
        <v>0</v>
      </c>
      <c r="F163" s="79">
        <v>0</v>
      </c>
      <c r="G163" s="79">
        <v>0</v>
      </c>
      <c r="H163" s="79">
        <v>0</v>
      </c>
      <c r="I163" s="77">
        <v>0</v>
      </c>
      <c r="J163" s="79">
        <v>0</v>
      </c>
      <c r="K163" s="79">
        <v>21998</v>
      </c>
      <c r="L163" s="79">
        <v>-9151</v>
      </c>
      <c r="M163" s="79">
        <v>-9151</v>
      </c>
      <c r="N163" s="77">
        <v>-9151</v>
      </c>
      <c r="O163" s="79">
        <v>77360</v>
      </c>
      <c r="P163" s="79">
        <v>77360</v>
      </c>
      <c r="Q163" s="79">
        <v>713</v>
      </c>
      <c r="R163" s="79">
        <v>100713</v>
      </c>
      <c r="S163" s="79">
        <v>100713</v>
      </c>
      <c r="T163" s="77">
        <f>N163+T162-T159</f>
        <v>100713</v>
      </c>
      <c r="U163" s="80">
        <f>U162-U159</f>
        <v>100713</v>
      </c>
      <c r="V163" s="79">
        <v>52676</v>
      </c>
      <c r="W163" s="79">
        <v>47684</v>
      </c>
      <c r="X163" s="79">
        <v>40680</v>
      </c>
      <c r="Y163" s="79">
        <v>40680</v>
      </c>
      <c r="Z163" s="77">
        <v>40680</v>
      </c>
      <c r="AA163" s="79">
        <v>-16890</v>
      </c>
      <c r="AB163" s="79">
        <v>66610</v>
      </c>
      <c r="AC163" s="79">
        <v>14236</v>
      </c>
      <c r="AD163" s="79">
        <v>14236</v>
      </c>
      <c r="AE163" s="77">
        <v>14236</v>
      </c>
      <c r="AF163" s="79">
        <v>-15764</v>
      </c>
      <c r="AG163" s="79">
        <v>-15764</v>
      </c>
      <c r="AH163" s="79">
        <v>-15764</v>
      </c>
      <c r="AI163" s="79">
        <v>-15764</v>
      </c>
      <c r="AJ163" s="79">
        <v>-15764</v>
      </c>
      <c r="AK163" s="77">
        <f>AE163+AK162-AK159</f>
        <v>-15764</v>
      </c>
      <c r="AL163" s="80">
        <f>T163+AL162-AL159</f>
        <v>84949</v>
      </c>
      <c r="AN163" s="52">
        <f t="shared" si="4"/>
        <v>0</v>
      </c>
      <c r="AO163" s="52">
        <f t="shared" si="5"/>
        <v>0</v>
      </c>
    </row>
    <row r="164" spans="1:41" s="55" customFormat="1" ht="16" thickBot="1" x14ac:dyDescent="0.35">
      <c r="A164" s="53"/>
      <c r="B164" s="48" t="s">
        <v>9</v>
      </c>
      <c r="C164" s="87"/>
      <c r="D164" s="87"/>
      <c r="E164" s="76">
        <v>0</v>
      </c>
      <c r="F164" s="76">
        <v>0</v>
      </c>
      <c r="G164" s="76">
        <v>0</v>
      </c>
      <c r="H164" s="76">
        <v>0</v>
      </c>
      <c r="I164" s="83"/>
      <c r="J164" s="76">
        <v>0</v>
      </c>
      <c r="K164" s="76">
        <v>9856.1763519870947</v>
      </c>
      <c r="L164" s="76">
        <v>-2030.4872636904231</v>
      </c>
      <c r="M164" s="76">
        <v>-2030.4872636904231</v>
      </c>
      <c r="N164" s="83"/>
      <c r="O164" s="76">
        <v>20186.047725286051</v>
      </c>
      <c r="P164" s="76">
        <v>3912.7125223491448</v>
      </c>
      <c r="Q164" s="76" t="e">
        <v>#DIV/0!</v>
      </c>
      <c r="R164" s="76" t="e">
        <v>#DIV/0!</v>
      </c>
      <c r="S164" s="76" t="e">
        <v>#REF!</v>
      </c>
      <c r="T164" s="83"/>
      <c r="U164" s="84"/>
      <c r="V164" s="76">
        <v>14626.331061100391</v>
      </c>
      <c r="W164" s="76">
        <v>11416.258663825609</v>
      </c>
      <c r="X164" s="76">
        <v>13552.546099645195</v>
      </c>
      <c r="Y164" s="76">
        <v>13552.546099645195</v>
      </c>
      <c r="Z164" s="83"/>
      <c r="AA164" s="76">
        <v>-1729.4872976376985</v>
      </c>
      <c r="AB164" s="76">
        <v>7450.0329944412761</v>
      </c>
      <c r="AC164" s="76">
        <v>2251.7478093068867</v>
      </c>
      <c r="AD164" s="76">
        <v>2251.7478093068867</v>
      </c>
      <c r="AE164" s="83"/>
      <c r="AF164" s="76" t="e">
        <v>#DIV/0!</v>
      </c>
      <c r="AG164" s="76">
        <v>-1456.4133834079371</v>
      </c>
      <c r="AH164" s="76" t="e">
        <v>#DIV/0!</v>
      </c>
      <c r="AI164" s="76" t="e">
        <v>#DIV/0!</v>
      </c>
      <c r="AJ164" s="76" t="e">
        <v>#REF!</v>
      </c>
      <c r="AK164" s="83"/>
      <c r="AL164" s="84"/>
      <c r="AN164" s="52">
        <f t="shared" si="4"/>
        <v>0</v>
      </c>
      <c r="AO164" s="52">
        <f t="shared" si="5"/>
        <v>0</v>
      </c>
    </row>
    <row r="165" spans="1:41" s="13" customFormat="1" x14ac:dyDescent="0.3">
      <c r="A165" s="163" t="s">
        <v>54</v>
      </c>
      <c r="B165" s="11" t="s">
        <v>5</v>
      </c>
      <c r="C165" s="87"/>
      <c r="D165" s="87"/>
      <c r="E165" s="88">
        <v>0</v>
      </c>
      <c r="F165" s="88">
        <v>4000</v>
      </c>
      <c r="G165" s="88">
        <v>0</v>
      </c>
      <c r="H165" s="88">
        <v>0</v>
      </c>
      <c r="I165" s="87">
        <v>4000</v>
      </c>
      <c r="J165" s="88">
        <v>0</v>
      </c>
      <c r="K165" s="88">
        <v>0</v>
      </c>
      <c r="L165" s="88">
        <v>2010</v>
      </c>
      <c r="M165" s="88">
        <v>0</v>
      </c>
      <c r="N165" s="87">
        <v>2010</v>
      </c>
      <c r="O165" s="88">
        <v>2176</v>
      </c>
      <c r="P165" s="88">
        <v>0</v>
      </c>
      <c r="Q165" s="88">
        <v>1974</v>
      </c>
      <c r="R165" s="88">
        <v>0</v>
      </c>
      <c r="S165" s="88">
        <v>0</v>
      </c>
      <c r="T165" s="87">
        <f>SUM(O165:S165)</f>
        <v>4150</v>
      </c>
      <c r="U165" s="89">
        <f>T165+N165+I165+D169</f>
        <v>18753</v>
      </c>
      <c r="V165" s="88">
        <v>4303</v>
      </c>
      <c r="W165" s="88">
        <v>0</v>
      </c>
      <c r="X165" s="88">
        <v>234</v>
      </c>
      <c r="Y165" s="88">
        <v>0</v>
      </c>
      <c r="Z165" s="87">
        <v>4537</v>
      </c>
      <c r="AA165" s="88">
        <v>2371</v>
      </c>
      <c r="AB165" s="88">
        <v>0</v>
      </c>
      <c r="AC165" s="88">
        <v>550</v>
      </c>
      <c r="AD165" s="88">
        <v>0</v>
      </c>
      <c r="AE165" s="87">
        <v>2921</v>
      </c>
      <c r="AF165" s="88">
        <v>0</v>
      </c>
      <c r="AG165" s="88">
        <v>0</v>
      </c>
      <c r="AH165" s="88">
        <v>0</v>
      </c>
      <c r="AI165" s="88">
        <v>0</v>
      </c>
      <c r="AJ165" s="88">
        <v>0</v>
      </c>
      <c r="AK165" s="87">
        <f>SUM(AF165:AJ165)</f>
        <v>0</v>
      </c>
      <c r="AL165" s="89">
        <f>AK165+AE165+Z165</f>
        <v>7458</v>
      </c>
      <c r="AM165" s="13">
        <v>64</v>
      </c>
      <c r="AN165" s="52">
        <f t="shared" si="4"/>
        <v>1200192</v>
      </c>
      <c r="AO165" s="52">
        <f t="shared" si="5"/>
        <v>477312</v>
      </c>
    </row>
    <row r="166" spans="1:41" s="13" customFormat="1" x14ac:dyDescent="0.3">
      <c r="A166" s="164"/>
      <c r="B166" s="48" t="s">
        <v>6</v>
      </c>
      <c r="C166" s="87"/>
      <c r="D166" s="87"/>
      <c r="E166" s="88">
        <v>0</v>
      </c>
      <c r="F166" s="88">
        <v>4000</v>
      </c>
      <c r="G166" s="88">
        <v>0</v>
      </c>
      <c r="H166" s="88">
        <v>0</v>
      </c>
      <c r="I166" s="87">
        <v>4000</v>
      </c>
      <c r="J166" s="88">
        <v>0</v>
      </c>
      <c r="K166" s="88">
        <v>0</v>
      </c>
      <c r="L166" s="88">
        <v>0</v>
      </c>
      <c r="M166" s="88">
        <v>0</v>
      </c>
      <c r="N166" s="87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  <c r="T166" s="87">
        <f>SUM(O166:S166)</f>
        <v>0</v>
      </c>
      <c r="U166" s="89"/>
      <c r="V166" s="88">
        <v>0</v>
      </c>
      <c r="W166" s="88">
        <v>0</v>
      </c>
      <c r="X166" s="88">
        <v>0</v>
      </c>
      <c r="Y166" s="88">
        <v>0</v>
      </c>
      <c r="Z166" s="87">
        <v>0</v>
      </c>
      <c r="AA166" s="88">
        <v>0</v>
      </c>
      <c r="AB166" s="88">
        <v>0</v>
      </c>
      <c r="AC166" s="88">
        <v>0</v>
      </c>
      <c r="AD166" s="88">
        <v>0</v>
      </c>
      <c r="AE166" s="87">
        <v>0</v>
      </c>
      <c r="AF166" s="88">
        <v>0</v>
      </c>
      <c r="AG166" s="88">
        <v>0</v>
      </c>
      <c r="AH166" s="88">
        <v>0</v>
      </c>
      <c r="AI166" s="88">
        <v>0</v>
      </c>
      <c r="AJ166" s="88">
        <v>0</v>
      </c>
      <c r="AK166" s="87">
        <f>SUM(AF166:AJ166)</f>
        <v>0</v>
      </c>
      <c r="AL166" s="89"/>
      <c r="AN166" s="52">
        <f t="shared" si="4"/>
        <v>0</v>
      </c>
      <c r="AO166" s="52">
        <f t="shared" si="5"/>
        <v>0</v>
      </c>
    </row>
    <row r="167" spans="1:41" s="13" customFormat="1" x14ac:dyDescent="0.3">
      <c r="A167" s="164"/>
      <c r="B167" s="48" t="s">
        <v>10</v>
      </c>
      <c r="C167" s="88">
        <v>0</v>
      </c>
      <c r="D167" s="87"/>
      <c r="E167" s="88">
        <v>0</v>
      </c>
      <c r="F167" s="88">
        <v>0</v>
      </c>
      <c r="G167" s="88">
        <v>0</v>
      </c>
      <c r="H167" s="88">
        <v>0</v>
      </c>
      <c r="I167" s="87">
        <v>0</v>
      </c>
      <c r="J167" s="88">
        <v>0</v>
      </c>
      <c r="K167" s="88">
        <v>0</v>
      </c>
      <c r="L167" s="88">
        <v>0</v>
      </c>
      <c r="M167" s="88">
        <v>0</v>
      </c>
      <c r="N167" s="87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  <c r="T167" s="87">
        <f>SUM(O167:R167)</f>
        <v>0</v>
      </c>
      <c r="U167" s="89">
        <f>I167+N167+T167</f>
        <v>0</v>
      </c>
      <c r="V167" s="88">
        <v>0</v>
      </c>
      <c r="W167" s="88">
        <v>0</v>
      </c>
      <c r="X167" s="88">
        <v>0</v>
      </c>
      <c r="Y167" s="88">
        <v>0</v>
      </c>
      <c r="Z167" s="87">
        <v>0</v>
      </c>
      <c r="AA167" s="88">
        <v>0</v>
      </c>
      <c r="AB167" s="88">
        <v>0</v>
      </c>
      <c r="AC167" s="88">
        <v>0</v>
      </c>
      <c r="AD167" s="88">
        <v>0</v>
      </c>
      <c r="AE167" s="87">
        <v>0</v>
      </c>
      <c r="AF167" s="88">
        <v>0</v>
      </c>
      <c r="AG167" s="88">
        <v>0</v>
      </c>
      <c r="AH167" s="88">
        <v>0</v>
      </c>
      <c r="AI167" s="88">
        <v>0</v>
      </c>
      <c r="AJ167" s="88">
        <v>0</v>
      </c>
      <c r="AK167" s="87">
        <f>SUM(AF167:AI167)</f>
        <v>0</v>
      </c>
      <c r="AL167" s="89">
        <f>Z167+AE167+AK167</f>
        <v>0</v>
      </c>
      <c r="AN167" s="52">
        <f t="shared" si="4"/>
        <v>0</v>
      </c>
      <c r="AO167" s="52">
        <f t="shared" si="5"/>
        <v>0</v>
      </c>
    </row>
    <row r="168" spans="1:41" s="13" customFormat="1" x14ac:dyDescent="0.3">
      <c r="A168" s="164"/>
      <c r="B168" s="48" t="s">
        <v>7</v>
      </c>
      <c r="C168" s="87">
        <v>6887</v>
      </c>
      <c r="D168" s="87"/>
      <c r="E168" s="93">
        <v>0</v>
      </c>
      <c r="F168" s="88">
        <v>4000</v>
      </c>
      <c r="G168" s="88">
        <v>0</v>
      </c>
      <c r="H168" s="88">
        <v>0</v>
      </c>
      <c r="I168" s="87">
        <v>4000</v>
      </c>
      <c r="J168" s="93">
        <v>0</v>
      </c>
      <c r="K168" s="88">
        <v>0</v>
      </c>
      <c r="L168" s="88">
        <v>0</v>
      </c>
      <c r="M168" s="88">
        <v>0</v>
      </c>
      <c r="N168" s="87">
        <v>0</v>
      </c>
      <c r="O168" s="93">
        <v>0</v>
      </c>
      <c r="P168" s="88">
        <v>0</v>
      </c>
      <c r="Q168" s="88">
        <v>0</v>
      </c>
      <c r="R168" s="88">
        <v>0</v>
      </c>
      <c r="S168" s="88">
        <v>0</v>
      </c>
      <c r="T168" s="87">
        <f>SUM(O168:S168)</f>
        <v>0</v>
      </c>
      <c r="U168" s="89">
        <f>T168+N168+I168+D169</f>
        <v>12593</v>
      </c>
      <c r="V168" s="93">
        <v>0</v>
      </c>
      <c r="W168" s="88">
        <v>0</v>
      </c>
      <c r="X168" s="88">
        <v>0</v>
      </c>
      <c r="Y168" s="88">
        <v>0</v>
      </c>
      <c r="Z168" s="87">
        <v>-6160</v>
      </c>
      <c r="AA168" s="93">
        <v>0</v>
      </c>
      <c r="AB168" s="88">
        <v>0</v>
      </c>
      <c r="AC168" s="88">
        <v>0</v>
      </c>
      <c r="AD168" s="88">
        <v>0</v>
      </c>
      <c r="AE168" s="87">
        <v>0</v>
      </c>
      <c r="AF168" s="93">
        <v>0</v>
      </c>
      <c r="AG168" s="88">
        <v>0</v>
      </c>
      <c r="AH168" s="88">
        <v>0</v>
      </c>
      <c r="AI168" s="88">
        <v>0</v>
      </c>
      <c r="AJ168" s="88">
        <v>0</v>
      </c>
      <c r="AK168" s="87">
        <f>SUM(AF168:AJ168)</f>
        <v>0</v>
      </c>
      <c r="AL168" s="89">
        <f>AK168+AE168+Z168</f>
        <v>-6160</v>
      </c>
      <c r="AN168" s="52">
        <f t="shared" si="4"/>
        <v>0</v>
      </c>
      <c r="AO168" s="52">
        <f t="shared" si="5"/>
        <v>0</v>
      </c>
    </row>
    <row r="169" spans="1:41" s="13" customFormat="1" ht="16" thickBot="1" x14ac:dyDescent="0.35">
      <c r="A169" s="165"/>
      <c r="B169" s="14" t="s">
        <v>8</v>
      </c>
      <c r="C169" s="87">
        <v>6887</v>
      </c>
      <c r="D169" s="131">
        <v>8593</v>
      </c>
      <c r="E169" s="79">
        <v>0</v>
      </c>
      <c r="F169" s="79">
        <v>0</v>
      </c>
      <c r="G169" s="79">
        <v>0</v>
      </c>
      <c r="H169" s="79">
        <v>0</v>
      </c>
      <c r="I169" s="77">
        <v>0</v>
      </c>
      <c r="J169" s="79">
        <v>0</v>
      </c>
      <c r="K169" s="79">
        <v>0</v>
      </c>
      <c r="L169" s="79">
        <v>-2010</v>
      </c>
      <c r="M169" s="79">
        <v>-2010</v>
      </c>
      <c r="N169" s="77">
        <v>-2010</v>
      </c>
      <c r="O169" s="79">
        <v>-4186</v>
      </c>
      <c r="P169" s="79">
        <v>-4186</v>
      </c>
      <c r="Q169" s="79">
        <v>-6160</v>
      </c>
      <c r="R169" s="79">
        <v>-6160</v>
      </c>
      <c r="S169" s="79">
        <v>-6160</v>
      </c>
      <c r="T169" s="77">
        <f>N169+T168-T165</f>
        <v>-6160</v>
      </c>
      <c r="U169" s="80">
        <f>U168-U165</f>
        <v>-6160</v>
      </c>
      <c r="V169" s="79">
        <v>-10463</v>
      </c>
      <c r="W169" s="79">
        <v>-10463</v>
      </c>
      <c r="X169" s="79">
        <v>-10697</v>
      </c>
      <c r="Y169" s="79">
        <v>-10697</v>
      </c>
      <c r="Z169" s="77">
        <v>-10697</v>
      </c>
      <c r="AA169" s="79">
        <v>-13068</v>
      </c>
      <c r="AB169" s="79">
        <v>-13068</v>
      </c>
      <c r="AC169" s="79">
        <v>-13618</v>
      </c>
      <c r="AD169" s="79">
        <v>-13618</v>
      </c>
      <c r="AE169" s="77">
        <v>-13618</v>
      </c>
      <c r="AF169" s="79">
        <v>-13618</v>
      </c>
      <c r="AG169" s="79">
        <v>-13618</v>
      </c>
      <c r="AH169" s="79">
        <v>-13618</v>
      </c>
      <c r="AI169" s="79">
        <v>-13618</v>
      </c>
      <c r="AJ169" s="79">
        <v>-13618</v>
      </c>
      <c r="AK169" s="77">
        <f>AE169+AK168-AK165</f>
        <v>-13618</v>
      </c>
      <c r="AL169" s="80">
        <f>T169+AL168-AL165</f>
        <v>-19778</v>
      </c>
      <c r="AN169" s="52">
        <f t="shared" si="4"/>
        <v>0</v>
      </c>
      <c r="AO169" s="52">
        <f t="shared" si="5"/>
        <v>0</v>
      </c>
    </row>
    <row r="170" spans="1:41" s="13" customFormat="1" ht="16" thickBot="1" x14ac:dyDescent="0.35">
      <c r="A170" s="53"/>
      <c r="B170" s="48" t="s">
        <v>9</v>
      </c>
      <c r="C170" s="87"/>
      <c r="D170" s="87"/>
      <c r="E170" s="76">
        <v>0</v>
      </c>
      <c r="F170" s="76" t="e">
        <v>#DIV/0!</v>
      </c>
      <c r="G170" s="76">
        <v>0</v>
      </c>
      <c r="H170" s="76">
        <v>0</v>
      </c>
      <c r="I170" s="83"/>
      <c r="J170" s="76">
        <v>0</v>
      </c>
      <c r="K170" s="76">
        <v>0</v>
      </c>
      <c r="L170" s="76">
        <v>-9686.7469879518067</v>
      </c>
      <c r="M170" s="76">
        <v>-9686.7469879518067</v>
      </c>
      <c r="N170" s="83"/>
      <c r="O170" s="76">
        <v>-42411.347517730501</v>
      </c>
      <c r="P170" s="76">
        <v>-4039.1759540695712</v>
      </c>
      <c r="Q170" s="76" t="e">
        <v>#DIV/0!</v>
      </c>
      <c r="R170" s="76" t="e">
        <v>#DIV/0!</v>
      </c>
      <c r="S170" s="76" t="e">
        <v>#REF!</v>
      </c>
      <c r="T170" s="83"/>
      <c r="U170" s="84"/>
      <c r="V170" s="76">
        <v>-43860.825822678686</v>
      </c>
      <c r="W170" s="76">
        <v>-43860.825822678686</v>
      </c>
      <c r="X170" s="76">
        <v>-47154.50738373374</v>
      </c>
      <c r="Y170" s="76">
        <v>-47154.50738373374</v>
      </c>
      <c r="Z170" s="83"/>
      <c r="AA170" s="76">
        <v>-75298.184961106308</v>
      </c>
      <c r="AB170" s="76">
        <v>-75298.184961106308</v>
      </c>
      <c r="AC170" s="76">
        <v>-93242.040397124278</v>
      </c>
      <c r="AD170" s="76">
        <v>-93242.040397124278</v>
      </c>
      <c r="AE170" s="83"/>
      <c r="AF170" s="76" t="e">
        <v>#DIV/0!</v>
      </c>
      <c r="AG170" s="76">
        <v>-36519.174041297934</v>
      </c>
      <c r="AH170" s="76" t="e">
        <v>#DIV/0!</v>
      </c>
      <c r="AI170" s="76" t="e">
        <v>#DIV/0!</v>
      </c>
      <c r="AJ170" s="76" t="e">
        <v>#REF!</v>
      </c>
      <c r="AK170" s="83"/>
      <c r="AL170" s="84"/>
      <c r="AN170" s="52">
        <f t="shared" si="4"/>
        <v>0</v>
      </c>
      <c r="AO170" s="52">
        <f t="shared" si="5"/>
        <v>0</v>
      </c>
    </row>
    <row r="171" spans="1:41" s="55" customFormat="1" x14ac:dyDescent="0.3">
      <c r="A171" s="163" t="s">
        <v>91</v>
      </c>
      <c r="B171" s="11" t="s">
        <v>5</v>
      </c>
      <c r="C171" s="87"/>
      <c r="D171" s="87"/>
      <c r="E171" s="88">
        <v>0</v>
      </c>
      <c r="F171" s="88">
        <v>3600</v>
      </c>
      <c r="G171" s="88">
        <v>4400</v>
      </c>
      <c r="H171" s="88">
        <v>0</v>
      </c>
      <c r="I171" s="87">
        <v>8000</v>
      </c>
      <c r="J171" s="88">
        <v>0</v>
      </c>
      <c r="K171" s="88">
        <v>0</v>
      </c>
      <c r="L171" s="88">
        <v>0</v>
      </c>
      <c r="M171" s="88">
        <v>0</v>
      </c>
      <c r="N171" s="87">
        <v>0</v>
      </c>
      <c r="O171" s="88">
        <v>0</v>
      </c>
      <c r="P171" s="88">
        <v>0</v>
      </c>
      <c r="Q171" s="88">
        <v>600</v>
      </c>
      <c r="R171" s="88">
        <v>0</v>
      </c>
      <c r="S171" s="88">
        <v>0</v>
      </c>
      <c r="T171" s="87">
        <f>SUM(O171:S171)</f>
        <v>600</v>
      </c>
      <c r="U171" s="89">
        <f>T171+N171+I171+D175</f>
        <v>9343</v>
      </c>
      <c r="V171" s="88">
        <v>8500</v>
      </c>
      <c r="W171" s="88">
        <v>0</v>
      </c>
      <c r="X171" s="88">
        <v>0</v>
      </c>
      <c r="Y171" s="88">
        <v>0</v>
      </c>
      <c r="Z171" s="87">
        <v>8500</v>
      </c>
      <c r="AA171" s="88">
        <v>1000</v>
      </c>
      <c r="AB171" s="88">
        <v>0</v>
      </c>
      <c r="AC171" s="88">
        <v>0</v>
      </c>
      <c r="AD171" s="88">
        <v>0</v>
      </c>
      <c r="AE171" s="87">
        <v>1000</v>
      </c>
      <c r="AF171" s="88">
        <v>0</v>
      </c>
      <c r="AG171" s="88">
        <v>0</v>
      </c>
      <c r="AH171" s="88">
        <v>0</v>
      </c>
      <c r="AI171" s="88">
        <v>0</v>
      </c>
      <c r="AJ171" s="88">
        <v>0</v>
      </c>
      <c r="AK171" s="87">
        <f>SUM(AF171:AJ171)</f>
        <v>0</v>
      </c>
      <c r="AL171" s="89">
        <f>AK171+AE171+Z171</f>
        <v>9500</v>
      </c>
      <c r="AM171" s="55">
        <v>64</v>
      </c>
      <c r="AN171" s="52">
        <f t="shared" si="4"/>
        <v>597952</v>
      </c>
      <c r="AO171" s="52">
        <f t="shared" si="5"/>
        <v>608000</v>
      </c>
    </row>
    <row r="172" spans="1:41" s="55" customFormat="1" x14ac:dyDescent="0.3">
      <c r="A172" s="164"/>
      <c r="B172" s="48" t="s">
        <v>6</v>
      </c>
      <c r="C172" s="87"/>
      <c r="D172" s="87"/>
      <c r="E172" s="88">
        <v>0</v>
      </c>
      <c r="F172" s="88">
        <v>3600</v>
      </c>
      <c r="G172" s="88">
        <v>4400</v>
      </c>
      <c r="H172" s="88">
        <v>0</v>
      </c>
      <c r="I172" s="87">
        <v>8000</v>
      </c>
      <c r="J172" s="88">
        <v>0</v>
      </c>
      <c r="K172" s="88">
        <v>0</v>
      </c>
      <c r="L172" s="88">
        <v>0</v>
      </c>
      <c r="M172" s="88">
        <v>0</v>
      </c>
      <c r="N172" s="87">
        <v>0</v>
      </c>
      <c r="O172" s="88">
        <v>0</v>
      </c>
      <c r="P172" s="88">
        <v>0</v>
      </c>
      <c r="Q172" s="88">
        <v>0</v>
      </c>
      <c r="R172" s="88">
        <v>6000</v>
      </c>
      <c r="S172" s="88">
        <v>0</v>
      </c>
      <c r="T172" s="87">
        <f>SUM(O172:S172)</f>
        <v>6000</v>
      </c>
      <c r="U172" s="89"/>
      <c r="V172" s="88">
        <v>15000</v>
      </c>
      <c r="W172" s="88">
        <v>0</v>
      </c>
      <c r="X172" s="88">
        <v>5000</v>
      </c>
      <c r="Y172" s="88">
        <v>0</v>
      </c>
      <c r="Z172" s="87">
        <v>20000</v>
      </c>
      <c r="AA172" s="88">
        <v>0</v>
      </c>
      <c r="AB172" s="88">
        <v>0</v>
      </c>
      <c r="AC172" s="88">
        <v>0</v>
      </c>
      <c r="AD172" s="88">
        <v>0</v>
      </c>
      <c r="AE172" s="87">
        <v>0</v>
      </c>
      <c r="AF172" s="88">
        <v>0</v>
      </c>
      <c r="AG172" s="88">
        <v>0</v>
      </c>
      <c r="AH172" s="88">
        <v>0</v>
      </c>
      <c r="AI172" s="88">
        <v>0</v>
      </c>
      <c r="AJ172" s="88">
        <v>0</v>
      </c>
      <c r="AK172" s="87">
        <f>SUM(AF172:AJ172)</f>
        <v>0</v>
      </c>
      <c r="AL172" s="89"/>
      <c r="AN172" s="52">
        <f t="shared" si="4"/>
        <v>0</v>
      </c>
      <c r="AO172" s="52">
        <f t="shared" si="5"/>
        <v>0</v>
      </c>
    </row>
    <row r="173" spans="1:41" s="55" customFormat="1" x14ac:dyDescent="0.3">
      <c r="A173" s="164"/>
      <c r="B173" s="48" t="s">
        <v>10</v>
      </c>
      <c r="C173" s="88">
        <v>0</v>
      </c>
      <c r="D173" s="87"/>
      <c r="E173" s="88">
        <v>0</v>
      </c>
      <c r="F173" s="88">
        <v>0</v>
      </c>
      <c r="G173" s="88">
        <v>0</v>
      </c>
      <c r="H173" s="88">
        <v>0</v>
      </c>
      <c r="I173" s="87">
        <v>0</v>
      </c>
      <c r="J173" s="88">
        <v>0</v>
      </c>
      <c r="K173" s="88">
        <v>0</v>
      </c>
      <c r="L173" s="88">
        <v>0</v>
      </c>
      <c r="M173" s="88">
        <v>0</v>
      </c>
      <c r="N173" s="87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  <c r="T173" s="87">
        <f>SUM(O173:R173)</f>
        <v>0</v>
      </c>
      <c r="U173" s="89">
        <f>I173+N173+T173</f>
        <v>0</v>
      </c>
      <c r="V173" s="88">
        <v>0</v>
      </c>
      <c r="W173" s="88">
        <v>0</v>
      </c>
      <c r="X173" s="88">
        <v>0</v>
      </c>
      <c r="Y173" s="88">
        <v>0</v>
      </c>
      <c r="Z173" s="87">
        <v>0</v>
      </c>
      <c r="AA173" s="88">
        <v>0</v>
      </c>
      <c r="AB173" s="88">
        <v>0</v>
      </c>
      <c r="AC173" s="88">
        <v>0</v>
      </c>
      <c r="AD173" s="88">
        <v>0</v>
      </c>
      <c r="AE173" s="87">
        <v>0</v>
      </c>
      <c r="AF173" s="88">
        <v>0</v>
      </c>
      <c r="AG173" s="88">
        <v>0</v>
      </c>
      <c r="AH173" s="88">
        <v>0</v>
      </c>
      <c r="AI173" s="88">
        <v>0</v>
      </c>
      <c r="AJ173" s="88">
        <v>0</v>
      </c>
      <c r="AK173" s="87">
        <f>SUM(AF173:AI173)</f>
        <v>0</v>
      </c>
      <c r="AL173" s="89">
        <f>Z173+AE173+AK173</f>
        <v>0</v>
      </c>
      <c r="AN173" s="52">
        <f t="shared" si="4"/>
        <v>0</v>
      </c>
      <c r="AO173" s="52">
        <f t="shared" si="5"/>
        <v>0</v>
      </c>
    </row>
    <row r="174" spans="1:41" s="55" customFormat="1" x14ac:dyDescent="0.3">
      <c r="A174" s="164"/>
      <c r="B174" s="48" t="s">
        <v>7</v>
      </c>
      <c r="C174" s="87">
        <v>7881</v>
      </c>
      <c r="D174" s="87"/>
      <c r="E174" s="93">
        <v>0</v>
      </c>
      <c r="F174" s="88">
        <v>3600</v>
      </c>
      <c r="G174" s="88">
        <v>4400</v>
      </c>
      <c r="H174" s="88">
        <v>0</v>
      </c>
      <c r="I174" s="87">
        <v>8000</v>
      </c>
      <c r="J174" s="93">
        <v>0</v>
      </c>
      <c r="K174" s="88">
        <v>0</v>
      </c>
      <c r="L174" s="88">
        <v>0</v>
      </c>
      <c r="M174" s="88">
        <v>0</v>
      </c>
      <c r="N174" s="87">
        <v>0</v>
      </c>
      <c r="O174" s="93">
        <v>0</v>
      </c>
      <c r="P174" s="88">
        <v>0</v>
      </c>
      <c r="Q174" s="88">
        <v>0</v>
      </c>
      <c r="R174" s="88">
        <v>6000</v>
      </c>
      <c r="S174" s="88">
        <v>0</v>
      </c>
      <c r="T174" s="87">
        <f>SUM(O174:S174)</f>
        <v>6000</v>
      </c>
      <c r="U174" s="89">
        <f>T174+N174+I174+D175</f>
        <v>14743</v>
      </c>
      <c r="V174" s="93">
        <v>15000</v>
      </c>
      <c r="W174" s="88">
        <v>0</v>
      </c>
      <c r="X174" s="88">
        <v>5000</v>
      </c>
      <c r="Y174" s="88">
        <v>0</v>
      </c>
      <c r="Z174" s="87">
        <v>25400</v>
      </c>
      <c r="AA174" s="93">
        <v>0</v>
      </c>
      <c r="AB174" s="88">
        <v>0</v>
      </c>
      <c r="AC174" s="88">
        <v>0</v>
      </c>
      <c r="AD174" s="88">
        <v>0</v>
      </c>
      <c r="AE174" s="87">
        <v>0</v>
      </c>
      <c r="AF174" s="93">
        <v>0</v>
      </c>
      <c r="AG174" s="88">
        <v>0</v>
      </c>
      <c r="AH174" s="88">
        <v>0</v>
      </c>
      <c r="AI174" s="88">
        <v>0</v>
      </c>
      <c r="AJ174" s="88">
        <v>0</v>
      </c>
      <c r="AK174" s="87">
        <f>SUM(AF174:AJ174)</f>
        <v>0</v>
      </c>
      <c r="AL174" s="89">
        <f>AK174+AE174+Z174</f>
        <v>25400</v>
      </c>
      <c r="AN174" s="52">
        <f t="shared" si="4"/>
        <v>0</v>
      </c>
      <c r="AO174" s="52">
        <f t="shared" si="5"/>
        <v>0</v>
      </c>
    </row>
    <row r="175" spans="1:41" s="55" customFormat="1" ht="16" thickBot="1" x14ac:dyDescent="0.35">
      <c r="A175" s="165"/>
      <c r="B175" s="14" t="s">
        <v>8</v>
      </c>
      <c r="C175" s="87">
        <v>7881</v>
      </c>
      <c r="D175" s="131">
        <v>743</v>
      </c>
      <c r="E175" s="79">
        <v>0</v>
      </c>
      <c r="F175" s="79">
        <v>0</v>
      </c>
      <c r="G175" s="79">
        <v>0</v>
      </c>
      <c r="H175" s="79">
        <v>0</v>
      </c>
      <c r="I175" s="77">
        <v>0</v>
      </c>
      <c r="J175" s="79">
        <v>0</v>
      </c>
      <c r="K175" s="79">
        <v>0</v>
      </c>
      <c r="L175" s="79">
        <v>0</v>
      </c>
      <c r="M175" s="79">
        <v>0</v>
      </c>
      <c r="N175" s="77">
        <v>0</v>
      </c>
      <c r="O175" s="79">
        <v>0</v>
      </c>
      <c r="P175" s="79">
        <v>0</v>
      </c>
      <c r="Q175" s="79">
        <v>-600</v>
      </c>
      <c r="R175" s="79">
        <v>5400</v>
      </c>
      <c r="S175" s="79">
        <v>5400</v>
      </c>
      <c r="T175" s="77">
        <f>N175+T174-T171</f>
        <v>5400</v>
      </c>
      <c r="U175" s="80">
        <f>U174-U171</f>
        <v>5400</v>
      </c>
      <c r="V175" s="79">
        <v>11900</v>
      </c>
      <c r="W175" s="79">
        <v>11900</v>
      </c>
      <c r="X175" s="79">
        <v>16900</v>
      </c>
      <c r="Y175" s="79">
        <v>16900</v>
      </c>
      <c r="Z175" s="77">
        <v>16900</v>
      </c>
      <c r="AA175" s="79">
        <v>15900</v>
      </c>
      <c r="AB175" s="79">
        <v>15900</v>
      </c>
      <c r="AC175" s="79">
        <v>15900</v>
      </c>
      <c r="AD175" s="79">
        <v>15900</v>
      </c>
      <c r="AE175" s="77">
        <v>15900</v>
      </c>
      <c r="AF175" s="79">
        <v>15900</v>
      </c>
      <c r="AG175" s="79">
        <v>15900</v>
      </c>
      <c r="AH175" s="79">
        <v>15900</v>
      </c>
      <c r="AI175" s="79">
        <v>15900</v>
      </c>
      <c r="AJ175" s="79">
        <v>15900</v>
      </c>
      <c r="AK175" s="77">
        <f>AE175+AK174-AK171</f>
        <v>15900</v>
      </c>
      <c r="AL175" s="80">
        <f>T175+AL174-AL171</f>
        <v>21300</v>
      </c>
      <c r="AN175" s="52">
        <f t="shared" si="4"/>
        <v>0</v>
      </c>
      <c r="AO175" s="52">
        <f t="shared" si="5"/>
        <v>0</v>
      </c>
    </row>
    <row r="176" spans="1:41" s="55" customFormat="1" ht="16" thickBot="1" x14ac:dyDescent="0.35">
      <c r="A176" s="16"/>
      <c r="B176" s="48" t="s">
        <v>9</v>
      </c>
      <c r="C176" s="87"/>
      <c r="D176" s="87"/>
      <c r="E176" s="76">
        <v>0</v>
      </c>
      <c r="F176" s="76">
        <v>0</v>
      </c>
      <c r="G176" s="76" t="e">
        <v>#DIV/0!</v>
      </c>
      <c r="H176" s="76" t="e">
        <v>#DIV/0!</v>
      </c>
      <c r="I176" s="83"/>
      <c r="J176" s="76" t="e">
        <v>#DIV/0!</v>
      </c>
      <c r="K176" s="76" t="e">
        <v>#DIV/0!</v>
      </c>
      <c r="L176" s="76">
        <v>0</v>
      </c>
      <c r="M176" s="76">
        <v>0</v>
      </c>
      <c r="N176" s="83"/>
      <c r="O176" s="76">
        <v>0</v>
      </c>
      <c r="P176" s="76">
        <v>0</v>
      </c>
      <c r="Q176" s="76" t="e">
        <v>#DIV/0!</v>
      </c>
      <c r="R176" s="76" t="e">
        <v>#DIV/0!</v>
      </c>
      <c r="S176" s="76" t="e">
        <v>#REF!</v>
      </c>
      <c r="T176" s="83"/>
      <c r="U176" s="84"/>
      <c r="V176" s="76">
        <v>28000</v>
      </c>
      <c r="W176" s="76">
        <v>28000</v>
      </c>
      <c r="X176" s="76">
        <v>39764.705882352944</v>
      </c>
      <c r="Y176" s="76">
        <v>39764.705882352944</v>
      </c>
      <c r="Z176" s="83"/>
      <c r="AA176" s="76">
        <v>318000</v>
      </c>
      <c r="AB176" s="76">
        <v>318000</v>
      </c>
      <c r="AC176" s="76">
        <v>318000</v>
      </c>
      <c r="AD176" s="76">
        <v>318000</v>
      </c>
      <c r="AE176" s="83"/>
      <c r="AF176" s="76" t="e">
        <v>#DIV/0!</v>
      </c>
      <c r="AG176" s="76">
        <v>33473.684210526313</v>
      </c>
      <c r="AH176" s="76" t="e">
        <v>#DIV/0!</v>
      </c>
      <c r="AI176" s="76" t="e">
        <v>#DIV/0!</v>
      </c>
      <c r="AJ176" s="76" t="e">
        <v>#REF!</v>
      </c>
      <c r="AK176" s="83"/>
      <c r="AL176" s="84"/>
      <c r="AN176" s="52">
        <f t="shared" si="4"/>
        <v>0</v>
      </c>
      <c r="AO176" s="52">
        <f t="shared" si="5"/>
        <v>0</v>
      </c>
    </row>
    <row r="177" spans="1:41" s="55" customFormat="1" x14ac:dyDescent="0.3">
      <c r="A177" s="160" t="s">
        <v>77</v>
      </c>
      <c r="B177" s="11" t="s">
        <v>5</v>
      </c>
      <c r="C177" s="87"/>
      <c r="D177" s="87"/>
      <c r="E177" s="88">
        <v>0</v>
      </c>
      <c r="F177" s="88">
        <v>538511</v>
      </c>
      <c r="G177" s="88">
        <v>69986</v>
      </c>
      <c r="H177" s="88">
        <v>0</v>
      </c>
      <c r="I177" s="87">
        <v>608497</v>
      </c>
      <c r="J177" s="88">
        <v>51375</v>
      </c>
      <c r="K177" s="88">
        <v>9004</v>
      </c>
      <c r="L177" s="88">
        <v>12996</v>
      </c>
      <c r="M177" s="88">
        <v>9159</v>
      </c>
      <c r="N177" s="87">
        <v>82534</v>
      </c>
      <c r="O177" s="88">
        <v>273864</v>
      </c>
      <c r="P177" s="88">
        <v>5419</v>
      </c>
      <c r="Q177" s="88">
        <v>0</v>
      </c>
      <c r="R177" s="88">
        <v>26970</v>
      </c>
      <c r="S177" s="88">
        <v>100000</v>
      </c>
      <c r="T177" s="87">
        <f>SUM(O177:S177)</f>
        <v>406253</v>
      </c>
      <c r="U177" s="89">
        <f>T177+N177+I177+D181</f>
        <v>1323331</v>
      </c>
      <c r="V177" s="88">
        <v>174287</v>
      </c>
      <c r="W177" s="88">
        <v>221</v>
      </c>
      <c r="X177" s="88">
        <v>221</v>
      </c>
      <c r="Y177" s="88">
        <v>392</v>
      </c>
      <c r="Z177" s="87">
        <v>175121</v>
      </c>
      <c r="AA177" s="88">
        <v>3854</v>
      </c>
      <c r="AB177" s="88">
        <v>116</v>
      </c>
      <c r="AC177" s="88">
        <v>115</v>
      </c>
      <c r="AD177" s="88">
        <v>2286</v>
      </c>
      <c r="AE177" s="87">
        <v>6371</v>
      </c>
      <c r="AF177" s="88">
        <v>98</v>
      </c>
      <c r="AG177" s="88">
        <v>99</v>
      </c>
      <c r="AH177" s="88">
        <v>96</v>
      </c>
      <c r="AI177" s="88">
        <v>96</v>
      </c>
      <c r="AJ177" s="88">
        <v>84</v>
      </c>
      <c r="AK177" s="87">
        <f>SUM(AF177:AJ177)</f>
        <v>473</v>
      </c>
      <c r="AL177" s="89">
        <f>AK177+AE177+Z177</f>
        <v>181965</v>
      </c>
      <c r="AM177" s="55">
        <v>64</v>
      </c>
      <c r="AN177" s="52">
        <f t="shared" si="4"/>
        <v>84693184</v>
      </c>
      <c r="AO177" s="52">
        <f t="shared" si="5"/>
        <v>11645760</v>
      </c>
    </row>
    <row r="178" spans="1:41" s="55" customFormat="1" x14ac:dyDescent="0.3">
      <c r="A178" s="161"/>
      <c r="B178" s="48" t="s">
        <v>6</v>
      </c>
      <c r="C178" s="87"/>
      <c r="D178" s="87"/>
      <c r="E178" s="88">
        <v>0</v>
      </c>
      <c r="F178" s="88">
        <v>538511</v>
      </c>
      <c r="G178" s="88">
        <v>69986</v>
      </c>
      <c r="H178" s="88">
        <v>0</v>
      </c>
      <c r="I178" s="87">
        <v>608497</v>
      </c>
      <c r="J178" s="88">
        <v>51375</v>
      </c>
      <c r="K178" s="88">
        <v>0</v>
      </c>
      <c r="L178" s="88">
        <v>100000</v>
      </c>
      <c r="M178" s="88">
        <v>160000</v>
      </c>
      <c r="N178" s="87">
        <v>311375</v>
      </c>
      <c r="O178" s="88">
        <v>150000</v>
      </c>
      <c r="P178" s="88">
        <v>60000</v>
      </c>
      <c r="Q178" s="88">
        <v>60000</v>
      </c>
      <c r="R178" s="88">
        <v>0</v>
      </c>
      <c r="S178" s="88">
        <v>0</v>
      </c>
      <c r="T178" s="87">
        <f>SUM(O178:S178)</f>
        <v>270000</v>
      </c>
      <c r="U178" s="89"/>
      <c r="V178" s="88">
        <v>0</v>
      </c>
      <c r="W178" s="88">
        <v>60000</v>
      </c>
      <c r="X178" s="88">
        <v>110000</v>
      </c>
      <c r="Y178" s="88">
        <v>110000</v>
      </c>
      <c r="Z178" s="87">
        <v>280000</v>
      </c>
      <c r="AA178" s="88">
        <v>0</v>
      </c>
      <c r="AB178" s="88">
        <v>0</v>
      </c>
      <c r="AC178" s="88">
        <v>0</v>
      </c>
      <c r="AD178" s="88">
        <v>0</v>
      </c>
      <c r="AE178" s="87">
        <v>0</v>
      </c>
      <c r="AF178" s="88">
        <v>0</v>
      </c>
      <c r="AG178" s="88">
        <v>0</v>
      </c>
      <c r="AH178" s="88">
        <v>0</v>
      </c>
      <c r="AI178" s="88">
        <v>0</v>
      </c>
      <c r="AJ178" s="88">
        <v>0</v>
      </c>
      <c r="AK178" s="87">
        <f>SUM(AF178:AJ178)</f>
        <v>0</v>
      </c>
      <c r="AL178" s="89"/>
      <c r="AN178" s="52">
        <f t="shared" si="4"/>
        <v>0</v>
      </c>
      <c r="AO178" s="52">
        <f t="shared" si="5"/>
        <v>0</v>
      </c>
    </row>
    <row r="179" spans="1:41" s="55" customFormat="1" x14ac:dyDescent="0.3">
      <c r="A179" s="161"/>
      <c r="B179" s="48" t="s">
        <v>10</v>
      </c>
      <c r="C179" s="87">
        <v>9500</v>
      </c>
      <c r="D179" s="87"/>
      <c r="E179" s="88">
        <v>0</v>
      </c>
      <c r="F179" s="88">
        <v>0</v>
      </c>
      <c r="G179" s="88">
        <v>0</v>
      </c>
      <c r="H179" s="88">
        <v>0</v>
      </c>
      <c r="I179" s="87">
        <v>0</v>
      </c>
      <c r="J179" s="88">
        <v>0</v>
      </c>
      <c r="K179" s="88">
        <v>0</v>
      </c>
      <c r="L179" s="88">
        <v>0</v>
      </c>
      <c r="M179" s="88">
        <v>9500</v>
      </c>
      <c r="N179" s="87">
        <v>9500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  <c r="T179" s="87">
        <f>SUM(O179:R179)</f>
        <v>0</v>
      </c>
      <c r="U179" s="89">
        <f>I179+N179+T179</f>
        <v>9500</v>
      </c>
      <c r="V179" s="88">
        <v>0</v>
      </c>
      <c r="W179" s="88">
        <v>0</v>
      </c>
      <c r="X179" s="88">
        <v>0</v>
      </c>
      <c r="Y179" s="88">
        <v>0</v>
      </c>
      <c r="Z179" s="87">
        <v>0</v>
      </c>
      <c r="AA179" s="88">
        <v>0</v>
      </c>
      <c r="AB179" s="88">
        <v>0</v>
      </c>
      <c r="AC179" s="88">
        <v>0</v>
      </c>
      <c r="AD179" s="88">
        <v>0</v>
      </c>
      <c r="AE179" s="87">
        <v>0</v>
      </c>
      <c r="AF179" s="88">
        <v>0</v>
      </c>
      <c r="AG179" s="88">
        <v>0</v>
      </c>
      <c r="AH179" s="88">
        <v>0</v>
      </c>
      <c r="AI179" s="88">
        <v>0</v>
      </c>
      <c r="AJ179" s="88">
        <v>0</v>
      </c>
      <c r="AK179" s="87">
        <f>SUM(AF179:AI179)</f>
        <v>0</v>
      </c>
      <c r="AL179" s="89">
        <f>Z179+AE179+AK179</f>
        <v>0</v>
      </c>
      <c r="AN179" s="52">
        <f t="shared" si="4"/>
        <v>0</v>
      </c>
      <c r="AO179" s="52">
        <f t="shared" si="5"/>
        <v>0</v>
      </c>
    </row>
    <row r="180" spans="1:41" s="55" customFormat="1" x14ac:dyDescent="0.3">
      <c r="A180" s="161"/>
      <c r="B180" s="48" t="s">
        <v>7</v>
      </c>
      <c r="C180" s="87">
        <v>207194</v>
      </c>
      <c r="D180" s="87"/>
      <c r="E180" s="93">
        <v>0</v>
      </c>
      <c r="F180" s="88">
        <v>538511</v>
      </c>
      <c r="G180" s="88">
        <v>69986</v>
      </c>
      <c r="H180" s="88">
        <v>0</v>
      </c>
      <c r="I180" s="87">
        <v>608497</v>
      </c>
      <c r="J180" s="93">
        <v>51375</v>
      </c>
      <c r="K180" s="88">
        <v>0</v>
      </c>
      <c r="L180" s="88">
        <v>100000</v>
      </c>
      <c r="M180" s="88">
        <v>169500</v>
      </c>
      <c r="N180" s="87">
        <v>320875</v>
      </c>
      <c r="O180" s="93">
        <v>150000</v>
      </c>
      <c r="P180" s="88">
        <v>60000</v>
      </c>
      <c r="Q180" s="88">
        <v>60000</v>
      </c>
      <c r="R180" s="88">
        <v>0</v>
      </c>
      <c r="S180" s="88">
        <v>0</v>
      </c>
      <c r="T180" s="87">
        <f>SUM(O180:S180)</f>
        <v>270000</v>
      </c>
      <c r="U180" s="89">
        <f>T180+N180+I180+D181</f>
        <v>1425419</v>
      </c>
      <c r="V180" s="93">
        <v>0</v>
      </c>
      <c r="W180" s="88">
        <v>60000</v>
      </c>
      <c r="X180" s="88">
        <v>110000</v>
      </c>
      <c r="Y180" s="88">
        <v>110000</v>
      </c>
      <c r="Z180" s="87">
        <v>382088</v>
      </c>
      <c r="AA180" s="93">
        <v>0</v>
      </c>
      <c r="AB180" s="88">
        <v>0</v>
      </c>
      <c r="AC180" s="88">
        <v>0</v>
      </c>
      <c r="AD180" s="88">
        <v>0</v>
      </c>
      <c r="AE180" s="87">
        <v>0</v>
      </c>
      <c r="AF180" s="93">
        <v>0</v>
      </c>
      <c r="AG180" s="88">
        <v>0</v>
      </c>
      <c r="AH180" s="88">
        <v>0</v>
      </c>
      <c r="AI180" s="88">
        <v>0</v>
      </c>
      <c r="AJ180" s="88">
        <v>0</v>
      </c>
      <c r="AK180" s="87">
        <f>SUM(AF180:AJ180)</f>
        <v>0</v>
      </c>
      <c r="AL180" s="89">
        <f>AK180+AE180+Z180</f>
        <v>382088</v>
      </c>
      <c r="AN180" s="52">
        <f t="shared" si="4"/>
        <v>0</v>
      </c>
      <c r="AO180" s="52">
        <f t="shared" si="5"/>
        <v>0</v>
      </c>
    </row>
    <row r="181" spans="1:41" s="55" customFormat="1" ht="16" thickBot="1" x14ac:dyDescent="0.35">
      <c r="A181" s="162"/>
      <c r="B181" s="14" t="s">
        <v>8</v>
      </c>
      <c r="C181" s="87">
        <v>207194</v>
      </c>
      <c r="D181" s="131">
        <v>226047</v>
      </c>
      <c r="E181" s="79">
        <v>0</v>
      </c>
      <c r="F181" s="79">
        <v>0</v>
      </c>
      <c r="G181" s="79">
        <v>0</v>
      </c>
      <c r="H181" s="79">
        <v>0</v>
      </c>
      <c r="I181" s="77">
        <v>0</v>
      </c>
      <c r="J181" s="79">
        <v>0</v>
      </c>
      <c r="K181" s="79">
        <v>-9004</v>
      </c>
      <c r="L181" s="79">
        <v>78000</v>
      </c>
      <c r="M181" s="79">
        <v>238341</v>
      </c>
      <c r="N181" s="77">
        <v>238341</v>
      </c>
      <c r="O181" s="79">
        <v>114477</v>
      </c>
      <c r="P181" s="79">
        <v>169058</v>
      </c>
      <c r="Q181" s="79">
        <v>229058</v>
      </c>
      <c r="R181" s="79">
        <v>202088</v>
      </c>
      <c r="S181" s="79">
        <v>102088</v>
      </c>
      <c r="T181" s="77">
        <f>N181+T180-T177</f>
        <v>102088</v>
      </c>
      <c r="U181" s="80">
        <f>U180-U177</f>
        <v>102088</v>
      </c>
      <c r="V181" s="79">
        <v>-72199</v>
      </c>
      <c r="W181" s="79">
        <v>-12420</v>
      </c>
      <c r="X181" s="79">
        <v>97359</v>
      </c>
      <c r="Y181" s="79">
        <v>206967</v>
      </c>
      <c r="Z181" s="77">
        <v>206967</v>
      </c>
      <c r="AA181" s="79">
        <v>203113</v>
      </c>
      <c r="AB181" s="79">
        <v>202997</v>
      </c>
      <c r="AC181" s="79">
        <v>202882</v>
      </c>
      <c r="AD181" s="79">
        <v>200596</v>
      </c>
      <c r="AE181" s="77">
        <v>200596</v>
      </c>
      <c r="AF181" s="79">
        <v>200498</v>
      </c>
      <c r="AG181" s="79">
        <v>200399</v>
      </c>
      <c r="AH181" s="79">
        <v>200303</v>
      </c>
      <c r="AI181" s="79">
        <v>200207</v>
      </c>
      <c r="AJ181" s="79">
        <v>200123</v>
      </c>
      <c r="AK181" s="77">
        <f>AE181+AK180-AK177</f>
        <v>200123</v>
      </c>
      <c r="AL181" s="80">
        <f>T181+AL180-AL177</f>
        <v>302211</v>
      </c>
      <c r="AN181" s="52">
        <f t="shared" si="4"/>
        <v>0</v>
      </c>
      <c r="AO181" s="52">
        <f t="shared" si="5"/>
        <v>0</v>
      </c>
    </row>
    <row r="182" spans="1:41" s="55" customFormat="1" ht="16" thickBot="1" x14ac:dyDescent="0.35">
      <c r="A182" s="53"/>
      <c r="B182" s="48" t="s">
        <v>9</v>
      </c>
      <c r="C182" s="87"/>
      <c r="D182" s="87"/>
      <c r="E182" s="76">
        <v>0</v>
      </c>
      <c r="F182" s="76">
        <v>0</v>
      </c>
      <c r="G182" s="76">
        <v>0</v>
      </c>
      <c r="H182" s="76">
        <v>0</v>
      </c>
      <c r="I182" s="83"/>
      <c r="J182" s="76">
        <v>0</v>
      </c>
      <c r="K182" s="76">
        <v>-597.40311440495236</v>
      </c>
      <c r="L182" s="76">
        <v>5408.3663266791937</v>
      </c>
      <c r="M182" s="76">
        <v>15564.97405739699</v>
      </c>
      <c r="N182" s="83"/>
      <c r="O182" s="76">
        <v>17294.035002908095</v>
      </c>
      <c r="P182" s="76">
        <v>2331.3505265458689</v>
      </c>
      <c r="Q182" s="76">
        <v>36080.648972198156</v>
      </c>
      <c r="R182" s="76">
        <v>40417.599999999999</v>
      </c>
      <c r="S182" s="76" t="e">
        <v>#REF!</v>
      </c>
      <c r="T182" s="83"/>
      <c r="U182" s="84"/>
      <c r="V182" s="76">
        <v>-8206.5300787133074</v>
      </c>
      <c r="W182" s="76">
        <v>-1412.5675291441569</v>
      </c>
      <c r="X182" s="76">
        <v>11094.220940898966</v>
      </c>
      <c r="Y182" s="76">
        <v>23637.028111991138</v>
      </c>
      <c r="Z182" s="83"/>
      <c r="AA182" s="76">
        <v>457049.95499549957</v>
      </c>
      <c r="AB182" s="76">
        <v>457664.29940254759</v>
      </c>
      <c r="AC182" s="76">
        <v>468712.02495090675</v>
      </c>
      <c r="AD182" s="76">
        <v>629715.90017265733</v>
      </c>
      <c r="AE182" s="83"/>
      <c r="AF182" s="76">
        <v>10693226.666666668</v>
      </c>
      <c r="AG182" s="76">
        <v>21992.745869480525</v>
      </c>
      <c r="AH182" s="76">
        <v>22255888.888888892</v>
      </c>
      <c r="AI182" s="76">
        <v>47668333.333333328</v>
      </c>
      <c r="AJ182" s="76" t="e">
        <v>#REF!</v>
      </c>
      <c r="AK182" s="83"/>
      <c r="AL182" s="84"/>
      <c r="AN182" s="52">
        <f t="shared" si="4"/>
        <v>0</v>
      </c>
      <c r="AO182" s="52">
        <f t="shared" si="5"/>
        <v>0</v>
      </c>
    </row>
    <row r="183" spans="1:41" s="55" customFormat="1" x14ac:dyDescent="0.3">
      <c r="A183" s="160" t="s">
        <v>78</v>
      </c>
      <c r="B183" s="11" t="s">
        <v>5</v>
      </c>
      <c r="C183" s="87"/>
      <c r="D183" s="87"/>
      <c r="E183" s="88">
        <v>0</v>
      </c>
      <c r="F183" s="88">
        <v>1250</v>
      </c>
      <c r="G183" s="88">
        <v>0</v>
      </c>
      <c r="H183" s="88">
        <v>7000</v>
      </c>
      <c r="I183" s="87">
        <v>8250</v>
      </c>
      <c r="J183" s="88">
        <v>0</v>
      </c>
      <c r="K183" s="88">
        <v>10175</v>
      </c>
      <c r="L183" s="88">
        <v>2475</v>
      </c>
      <c r="M183" s="88">
        <v>5081</v>
      </c>
      <c r="N183" s="87">
        <v>17731</v>
      </c>
      <c r="O183" s="88">
        <v>668</v>
      </c>
      <c r="P183" s="88">
        <v>780</v>
      </c>
      <c r="Q183" s="88">
        <v>0</v>
      </c>
      <c r="R183" s="88">
        <v>3497</v>
      </c>
      <c r="S183" s="88">
        <v>0</v>
      </c>
      <c r="T183" s="87">
        <f>SUM(O183:S183)</f>
        <v>4945</v>
      </c>
      <c r="U183" s="89">
        <f>T183+N183+I183+D187</f>
        <v>48975</v>
      </c>
      <c r="V183" s="88">
        <v>3936</v>
      </c>
      <c r="W183" s="88">
        <v>238</v>
      </c>
      <c r="X183" s="88">
        <v>238</v>
      </c>
      <c r="Y183" s="88">
        <v>418</v>
      </c>
      <c r="Z183" s="87">
        <v>4830</v>
      </c>
      <c r="AA183" s="88">
        <v>151</v>
      </c>
      <c r="AB183" s="88">
        <v>80</v>
      </c>
      <c r="AC183" s="88">
        <v>79</v>
      </c>
      <c r="AD183" s="88">
        <v>360</v>
      </c>
      <c r="AE183" s="87">
        <v>670</v>
      </c>
      <c r="AF183" s="88">
        <v>68</v>
      </c>
      <c r="AG183" s="88">
        <v>72</v>
      </c>
      <c r="AH183" s="88">
        <v>71</v>
      </c>
      <c r="AI183" s="88">
        <v>71</v>
      </c>
      <c r="AJ183" s="88">
        <v>58</v>
      </c>
      <c r="AK183" s="87">
        <f>SUM(AF183:AJ183)</f>
        <v>340</v>
      </c>
      <c r="AL183" s="89">
        <f>AK183+AE183+Z183</f>
        <v>5840</v>
      </c>
      <c r="AM183" s="55">
        <v>128</v>
      </c>
      <c r="AN183" s="52">
        <f t="shared" si="4"/>
        <v>6268800</v>
      </c>
      <c r="AO183" s="52">
        <f t="shared" si="5"/>
        <v>747520</v>
      </c>
    </row>
    <row r="184" spans="1:41" s="55" customFormat="1" x14ac:dyDescent="0.3">
      <c r="A184" s="161"/>
      <c r="B184" s="48" t="s">
        <v>6</v>
      </c>
      <c r="C184" s="87"/>
      <c r="D184" s="87"/>
      <c r="E184" s="88">
        <v>0</v>
      </c>
      <c r="F184" s="88">
        <v>1250</v>
      </c>
      <c r="G184" s="88">
        <v>0</v>
      </c>
      <c r="H184" s="88">
        <v>7000</v>
      </c>
      <c r="I184" s="87">
        <v>8250</v>
      </c>
      <c r="J184" s="88">
        <v>0</v>
      </c>
      <c r="K184" s="88">
        <v>0</v>
      </c>
      <c r="L184" s="88">
        <v>4000</v>
      </c>
      <c r="M184" s="88">
        <v>10000</v>
      </c>
      <c r="N184" s="87">
        <v>14000</v>
      </c>
      <c r="O184" s="88">
        <v>0</v>
      </c>
      <c r="P184" s="88">
        <v>5000</v>
      </c>
      <c r="Q184" s="88">
        <v>5000</v>
      </c>
      <c r="R184" s="88">
        <v>5000</v>
      </c>
      <c r="S184" s="88">
        <v>2000</v>
      </c>
      <c r="T184" s="87">
        <f>SUM(O184:S184)</f>
        <v>17000</v>
      </c>
      <c r="U184" s="89"/>
      <c r="V184" s="88">
        <v>5000</v>
      </c>
      <c r="W184" s="88">
        <v>0</v>
      </c>
      <c r="X184" s="88">
        <v>0</v>
      </c>
      <c r="Y184" s="88">
        <v>0</v>
      </c>
      <c r="Z184" s="87">
        <v>5000</v>
      </c>
      <c r="AA184" s="88">
        <v>0</v>
      </c>
      <c r="AB184" s="88">
        <v>0</v>
      </c>
      <c r="AC184" s="88">
        <v>0</v>
      </c>
      <c r="AD184" s="88">
        <v>0</v>
      </c>
      <c r="AE184" s="87">
        <v>0</v>
      </c>
      <c r="AF184" s="88">
        <v>0</v>
      </c>
      <c r="AG184" s="88">
        <v>0</v>
      </c>
      <c r="AH184" s="88">
        <v>0</v>
      </c>
      <c r="AI184" s="88">
        <v>0</v>
      </c>
      <c r="AJ184" s="88">
        <v>0</v>
      </c>
      <c r="AK184" s="87">
        <f>SUM(AF184:AJ184)</f>
        <v>0</v>
      </c>
      <c r="AL184" s="89"/>
      <c r="AN184" s="52">
        <f t="shared" si="4"/>
        <v>0</v>
      </c>
      <c r="AO184" s="52">
        <f t="shared" si="5"/>
        <v>0</v>
      </c>
    </row>
    <row r="185" spans="1:41" s="55" customFormat="1" x14ac:dyDescent="0.3">
      <c r="A185" s="161"/>
      <c r="B185" s="48" t="s">
        <v>10</v>
      </c>
      <c r="C185" s="87">
        <v>0</v>
      </c>
      <c r="D185" s="87"/>
      <c r="E185" s="88">
        <v>0</v>
      </c>
      <c r="F185" s="88">
        <v>0</v>
      </c>
      <c r="G185" s="88">
        <v>0</v>
      </c>
      <c r="H185" s="88">
        <v>0</v>
      </c>
      <c r="I185" s="87">
        <v>0</v>
      </c>
      <c r="J185" s="88">
        <v>0</v>
      </c>
      <c r="K185" s="88">
        <v>0</v>
      </c>
      <c r="L185" s="88">
        <v>0</v>
      </c>
      <c r="M185" s="88">
        <v>0</v>
      </c>
      <c r="N185" s="87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  <c r="T185" s="87">
        <f>SUM(O185:R185)</f>
        <v>0</v>
      </c>
      <c r="U185" s="89">
        <f>I185+N185+T185</f>
        <v>0</v>
      </c>
      <c r="V185" s="88">
        <v>0</v>
      </c>
      <c r="W185" s="88">
        <v>0</v>
      </c>
      <c r="X185" s="88">
        <v>0</v>
      </c>
      <c r="Y185" s="88">
        <v>0</v>
      </c>
      <c r="Z185" s="87">
        <v>0</v>
      </c>
      <c r="AA185" s="88">
        <v>0</v>
      </c>
      <c r="AB185" s="88">
        <v>0</v>
      </c>
      <c r="AC185" s="88">
        <v>0</v>
      </c>
      <c r="AD185" s="88">
        <v>0</v>
      </c>
      <c r="AE185" s="87">
        <v>0</v>
      </c>
      <c r="AF185" s="88">
        <v>0</v>
      </c>
      <c r="AG185" s="88">
        <v>0</v>
      </c>
      <c r="AH185" s="88">
        <v>0</v>
      </c>
      <c r="AI185" s="88">
        <v>0</v>
      </c>
      <c r="AJ185" s="88">
        <v>0</v>
      </c>
      <c r="AK185" s="87">
        <f>SUM(AF185:AI185)</f>
        <v>0</v>
      </c>
      <c r="AL185" s="89">
        <f>Z185+AE185+AK185</f>
        <v>0</v>
      </c>
      <c r="AN185" s="52">
        <f t="shared" si="4"/>
        <v>0</v>
      </c>
      <c r="AO185" s="52">
        <f t="shared" si="5"/>
        <v>0</v>
      </c>
    </row>
    <row r="186" spans="1:41" s="55" customFormat="1" x14ac:dyDescent="0.3">
      <c r="A186" s="161"/>
      <c r="B186" s="48" t="s">
        <v>7</v>
      </c>
      <c r="C186" s="87">
        <v>3039</v>
      </c>
      <c r="D186" s="87"/>
      <c r="E186" s="93">
        <v>0</v>
      </c>
      <c r="F186" s="88">
        <v>1250</v>
      </c>
      <c r="G186" s="88">
        <v>0</v>
      </c>
      <c r="H186" s="88">
        <v>7000</v>
      </c>
      <c r="I186" s="87">
        <v>8250</v>
      </c>
      <c r="J186" s="93">
        <v>0</v>
      </c>
      <c r="K186" s="88">
        <v>0</v>
      </c>
      <c r="L186" s="88">
        <v>4000</v>
      </c>
      <c r="M186" s="88">
        <v>10000</v>
      </c>
      <c r="N186" s="87">
        <v>14000</v>
      </c>
      <c r="O186" s="93">
        <v>0</v>
      </c>
      <c r="P186" s="88">
        <v>5000</v>
      </c>
      <c r="Q186" s="88">
        <v>5000</v>
      </c>
      <c r="R186" s="88">
        <v>5000</v>
      </c>
      <c r="S186" s="88">
        <v>2000</v>
      </c>
      <c r="T186" s="87">
        <f>SUM(O186:S186)</f>
        <v>17000</v>
      </c>
      <c r="U186" s="89">
        <f>T186+N186+I186+D187</f>
        <v>57299</v>
      </c>
      <c r="V186" s="93">
        <v>5000</v>
      </c>
      <c r="W186" s="88">
        <v>0</v>
      </c>
      <c r="X186" s="88">
        <v>0</v>
      </c>
      <c r="Y186" s="88">
        <v>0</v>
      </c>
      <c r="Z186" s="87">
        <v>13324</v>
      </c>
      <c r="AA186" s="93">
        <v>0</v>
      </c>
      <c r="AB186" s="88">
        <v>0</v>
      </c>
      <c r="AC186" s="88">
        <v>0</v>
      </c>
      <c r="AD186" s="88">
        <v>0</v>
      </c>
      <c r="AE186" s="87">
        <v>0</v>
      </c>
      <c r="AF186" s="93">
        <v>0</v>
      </c>
      <c r="AG186" s="88">
        <v>0</v>
      </c>
      <c r="AH186" s="88">
        <v>0</v>
      </c>
      <c r="AI186" s="88">
        <v>0</v>
      </c>
      <c r="AJ186" s="88">
        <v>0</v>
      </c>
      <c r="AK186" s="87">
        <f>SUM(AF186:AJ186)</f>
        <v>0</v>
      </c>
      <c r="AL186" s="89">
        <f>AK186+AE186+Z186</f>
        <v>13324</v>
      </c>
      <c r="AN186" s="52">
        <f t="shared" si="4"/>
        <v>0</v>
      </c>
      <c r="AO186" s="52">
        <f t="shared" si="5"/>
        <v>0</v>
      </c>
    </row>
    <row r="187" spans="1:41" s="55" customFormat="1" ht="16" thickBot="1" x14ac:dyDescent="0.35">
      <c r="A187" s="162"/>
      <c r="B187" s="14" t="s">
        <v>8</v>
      </c>
      <c r="C187" s="87">
        <v>3039</v>
      </c>
      <c r="D187" s="131">
        <v>18049</v>
      </c>
      <c r="E187" s="79">
        <v>0</v>
      </c>
      <c r="F187" s="79">
        <v>0</v>
      </c>
      <c r="G187" s="79">
        <v>0</v>
      </c>
      <c r="H187" s="79">
        <v>0</v>
      </c>
      <c r="I187" s="77">
        <v>0</v>
      </c>
      <c r="J187" s="79">
        <v>0</v>
      </c>
      <c r="K187" s="79">
        <v>-10175</v>
      </c>
      <c r="L187" s="79">
        <v>-8650</v>
      </c>
      <c r="M187" s="79">
        <v>-3731</v>
      </c>
      <c r="N187" s="77">
        <v>-3731</v>
      </c>
      <c r="O187" s="79">
        <v>-4399</v>
      </c>
      <c r="P187" s="79">
        <v>-179</v>
      </c>
      <c r="Q187" s="79">
        <v>4821</v>
      </c>
      <c r="R187" s="79">
        <v>6324</v>
      </c>
      <c r="S187" s="79">
        <v>8324</v>
      </c>
      <c r="T187" s="77">
        <f>N187+T186-T183</f>
        <v>8324</v>
      </c>
      <c r="U187" s="80">
        <f>U186-U183</f>
        <v>8324</v>
      </c>
      <c r="V187" s="79">
        <v>9388</v>
      </c>
      <c r="W187" s="79">
        <v>9150</v>
      </c>
      <c r="X187" s="79">
        <v>8912</v>
      </c>
      <c r="Y187" s="79">
        <v>8494</v>
      </c>
      <c r="Z187" s="77">
        <v>8494</v>
      </c>
      <c r="AA187" s="79">
        <v>8343</v>
      </c>
      <c r="AB187" s="79">
        <v>8263</v>
      </c>
      <c r="AC187" s="79">
        <v>8184</v>
      </c>
      <c r="AD187" s="79">
        <v>7824</v>
      </c>
      <c r="AE187" s="77">
        <v>7824</v>
      </c>
      <c r="AF187" s="79">
        <v>7756</v>
      </c>
      <c r="AG187" s="79">
        <v>7684</v>
      </c>
      <c r="AH187" s="79">
        <v>7613</v>
      </c>
      <c r="AI187" s="79">
        <v>7542</v>
      </c>
      <c r="AJ187" s="79">
        <v>7484</v>
      </c>
      <c r="AK187" s="77">
        <f>AE187+AK186-AK183</f>
        <v>7484</v>
      </c>
      <c r="AL187" s="80">
        <f>T187+AL186-AL183</f>
        <v>15808</v>
      </c>
      <c r="AN187" s="52">
        <f t="shared" si="4"/>
        <v>0</v>
      </c>
      <c r="AO187" s="52">
        <f t="shared" si="5"/>
        <v>0</v>
      </c>
    </row>
    <row r="188" spans="1:41" s="55" customFormat="1" ht="16" thickBot="1" x14ac:dyDescent="0.35">
      <c r="A188" s="53"/>
      <c r="B188" s="48" t="s">
        <v>9</v>
      </c>
      <c r="C188" s="87"/>
      <c r="D188" s="87"/>
      <c r="E188" s="76">
        <v>0</v>
      </c>
      <c r="F188" s="76">
        <v>0</v>
      </c>
      <c r="G188" s="76">
        <v>0</v>
      </c>
      <c r="H188" s="76">
        <v>0</v>
      </c>
      <c r="I188" s="83"/>
      <c r="J188" s="76">
        <v>0</v>
      </c>
      <c r="K188" s="76">
        <v>-22601.066192803199</v>
      </c>
      <c r="L188" s="76">
        <v>-26497.16648797672</v>
      </c>
      <c r="M188" s="76">
        <v>-15089.989888776541</v>
      </c>
      <c r="N188" s="83"/>
      <c r="O188" s="76">
        <v>-20570.493336450785</v>
      </c>
      <c r="P188" s="76">
        <v>-68.226863851196839</v>
      </c>
      <c r="Q188" s="76">
        <v>27572.204746925938</v>
      </c>
      <c r="R188" s="76" t="e">
        <v>#DIV/0!</v>
      </c>
      <c r="S188" s="76" t="e">
        <v>#REF!</v>
      </c>
      <c r="T188" s="83"/>
      <c r="U188" s="84"/>
      <c r="V188" s="76">
        <v>32802.236198462619</v>
      </c>
      <c r="W188" s="76">
        <v>32878.189004671214</v>
      </c>
      <c r="X188" s="76">
        <v>33963.414634146349</v>
      </c>
      <c r="Y188" s="76">
        <v>35171.842650103521</v>
      </c>
      <c r="Z188" s="83"/>
      <c r="AA188" s="76">
        <v>140336.41715727502</v>
      </c>
      <c r="AB188" s="76">
        <v>139932.26079593567</v>
      </c>
      <c r="AC188" s="76">
        <v>158912.6213592233</v>
      </c>
      <c r="AD188" s="76">
        <v>233552.23880597015</v>
      </c>
      <c r="AE188" s="83"/>
      <c r="AF188" s="76">
        <v>570294.1176470588</v>
      </c>
      <c r="AG188" s="76">
        <v>25443.708609271525</v>
      </c>
      <c r="AH188" s="76">
        <v>1180310.0775193798</v>
      </c>
      <c r="AI188" s="76">
        <v>2600689.6551724141</v>
      </c>
      <c r="AJ188" s="76" t="e">
        <v>#REF!</v>
      </c>
      <c r="AK188" s="83"/>
      <c r="AL188" s="84"/>
      <c r="AN188" s="52">
        <f t="shared" si="4"/>
        <v>0</v>
      </c>
      <c r="AO188" s="52">
        <f t="shared" si="5"/>
        <v>0</v>
      </c>
    </row>
    <row r="189" spans="1:41" s="55" customFormat="1" x14ac:dyDescent="0.3">
      <c r="A189" s="163" t="s">
        <v>79</v>
      </c>
      <c r="B189" s="11" t="s">
        <v>5</v>
      </c>
      <c r="C189" s="87"/>
      <c r="D189" s="87"/>
      <c r="E189" s="88">
        <v>0</v>
      </c>
      <c r="F189" s="88">
        <v>0</v>
      </c>
      <c r="G189" s="88">
        <v>0</v>
      </c>
      <c r="H189" s="88">
        <v>0</v>
      </c>
      <c r="I189" s="87">
        <v>0</v>
      </c>
      <c r="J189" s="88">
        <v>76000</v>
      </c>
      <c r="K189" s="88">
        <v>0</v>
      </c>
      <c r="L189" s="88">
        <v>16134</v>
      </c>
      <c r="M189" s="88">
        <v>0</v>
      </c>
      <c r="N189" s="87">
        <v>92134</v>
      </c>
      <c r="O189" s="88">
        <v>12434</v>
      </c>
      <c r="P189" s="88">
        <v>0</v>
      </c>
      <c r="Q189" s="88">
        <v>9893</v>
      </c>
      <c r="R189" s="88">
        <v>0</v>
      </c>
      <c r="S189" s="88">
        <v>0</v>
      </c>
      <c r="T189" s="87">
        <f>SUM(O189:S189)</f>
        <v>22327</v>
      </c>
      <c r="U189" s="89">
        <f>T189+N189+I189+D193</f>
        <v>235446</v>
      </c>
      <c r="V189" s="88">
        <v>75144</v>
      </c>
      <c r="W189" s="88">
        <v>492</v>
      </c>
      <c r="X189" s="88">
        <v>2680</v>
      </c>
      <c r="Y189" s="88">
        <v>0</v>
      </c>
      <c r="Z189" s="87">
        <v>78316</v>
      </c>
      <c r="AA189" s="88">
        <v>29880</v>
      </c>
      <c r="AB189" s="88">
        <v>9918</v>
      </c>
      <c r="AC189" s="88">
        <v>11751</v>
      </c>
      <c r="AD189" s="88">
        <v>0</v>
      </c>
      <c r="AE189" s="87">
        <v>51549</v>
      </c>
      <c r="AF189" s="88">
        <v>8024</v>
      </c>
      <c r="AG189" s="88">
        <v>6</v>
      </c>
      <c r="AH189" s="88">
        <v>6</v>
      </c>
      <c r="AI189" s="88">
        <v>29014</v>
      </c>
      <c r="AJ189" s="88">
        <v>0</v>
      </c>
      <c r="AK189" s="87">
        <f>SUM(AF189:AJ189)</f>
        <v>37050</v>
      </c>
      <c r="AL189" s="89">
        <f>AK189+AE189+Z189</f>
        <v>166915</v>
      </c>
      <c r="AM189" s="55">
        <v>16</v>
      </c>
      <c r="AN189" s="52">
        <f t="shared" si="4"/>
        <v>3767136</v>
      </c>
      <c r="AO189" s="52">
        <f t="shared" si="5"/>
        <v>2670640</v>
      </c>
    </row>
    <row r="190" spans="1:41" s="55" customFormat="1" x14ac:dyDescent="0.3">
      <c r="A190" s="164"/>
      <c r="B190" s="48" t="s">
        <v>6</v>
      </c>
      <c r="C190" s="87"/>
      <c r="D190" s="87"/>
      <c r="E190" s="88">
        <v>0</v>
      </c>
      <c r="F190" s="88">
        <v>0</v>
      </c>
      <c r="G190" s="88">
        <v>0</v>
      </c>
      <c r="H190" s="88">
        <v>0</v>
      </c>
      <c r="I190" s="87">
        <v>0</v>
      </c>
      <c r="J190" s="88">
        <v>76000</v>
      </c>
      <c r="K190" s="88">
        <v>0</v>
      </c>
      <c r="L190" s="88">
        <v>0</v>
      </c>
      <c r="M190" s="88">
        <v>0</v>
      </c>
      <c r="N190" s="87">
        <v>76000</v>
      </c>
      <c r="O190" s="88">
        <v>50000</v>
      </c>
      <c r="P190" s="88">
        <v>0</v>
      </c>
      <c r="Q190" s="88">
        <v>0</v>
      </c>
      <c r="R190" s="88">
        <v>50000</v>
      </c>
      <c r="S190" s="88">
        <v>0</v>
      </c>
      <c r="T190" s="87">
        <f>SUM(O190:S190)</f>
        <v>100000</v>
      </c>
      <c r="U190" s="89"/>
      <c r="V190" s="88">
        <v>50000</v>
      </c>
      <c r="W190" s="88">
        <v>0</v>
      </c>
      <c r="X190" s="88">
        <v>50000</v>
      </c>
      <c r="Y190" s="88">
        <v>0</v>
      </c>
      <c r="Z190" s="87">
        <v>100000</v>
      </c>
      <c r="AA190" s="88">
        <v>0</v>
      </c>
      <c r="AB190" s="88">
        <v>0</v>
      </c>
      <c r="AC190" s="88">
        <v>0</v>
      </c>
      <c r="AD190" s="88">
        <v>0</v>
      </c>
      <c r="AE190" s="87">
        <v>0</v>
      </c>
      <c r="AF190" s="88">
        <v>0</v>
      </c>
      <c r="AG190" s="88">
        <v>0</v>
      </c>
      <c r="AH190" s="88">
        <v>0</v>
      </c>
      <c r="AI190" s="88">
        <v>0</v>
      </c>
      <c r="AJ190" s="88">
        <v>0</v>
      </c>
      <c r="AK190" s="87">
        <f>SUM(AF190:AJ190)</f>
        <v>0</v>
      </c>
      <c r="AL190" s="89"/>
      <c r="AN190" s="52">
        <f t="shared" si="4"/>
        <v>0</v>
      </c>
      <c r="AO190" s="52">
        <f t="shared" si="5"/>
        <v>0</v>
      </c>
    </row>
    <row r="191" spans="1:41" s="55" customFormat="1" x14ac:dyDescent="0.3">
      <c r="A191" s="164"/>
      <c r="B191" s="48" t="s">
        <v>10</v>
      </c>
      <c r="C191" s="87">
        <v>30880</v>
      </c>
      <c r="D191" s="87"/>
      <c r="E191" s="88">
        <v>0</v>
      </c>
      <c r="F191" s="88">
        <v>0</v>
      </c>
      <c r="G191" s="88">
        <v>0</v>
      </c>
      <c r="H191" s="88">
        <v>0</v>
      </c>
      <c r="I191" s="87">
        <v>0</v>
      </c>
      <c r="J191" s="88">
        <v>0</v>
      </c>
      <c r="K191" s="88">
        <v>30880</v>
      </c>
      <c r="L191" s="88">
        <v>0</v>
      </c>
      <c r="M191" s="88">
        <v>0</v>
      </c>
      <c r="N191" s="87">
        <v>30880</v>
      </c>
      <c r="O191" s="88">
        <v>0</v>
      </c>
      <c r="P191" s="88">
        <v>0</v>
      </c>
      <c r="Q191" s="88">
        <v>0</v>
      </c>
      <c r="R191" s="88">
        <v>0</v>
      </c>
      <c r="S191" s="88">
        <v>0</v>
      </c>
      <c r="T191" s="87">
        <f>SUM(O191:R191)</f>
        <v>0</v>
      </c>
      <c r="U191" s="89">
        <f>I191+N191+T191</f>
        <v>30880</v>
      </c>
      <c r="V191" s="88">
        <v>0</v>
      </c>
      <c r="W191" s="88">
        <v>0</v>
      </c>
      <c r="X191" s="88">
        <v>0</v>
      </c>
      <c r="Y191" s="88">
        <v>0</v>
      </c>
      <c r="Z191" s="87">
        <v>0</v>
      </c>
      <c r="AA191" s="88">
        <v>0</v>
      </c>
      <c r="AB191" s="88">
        <v>0</v>
      </c>
      <c r="AC191" s="88">
        <v>0</v>
      </c>
      <c r="AD191" s="88">
        <v>0</v>
      </c>
      <c r="AE191" s="87">
        <v>0</v>
      </c>
      <c r="AF191" s="88">
        <v>0</v>
      </c>
      <c r="AG191" s="88">
        <v>0</v>
      </c>
      <c r="AH191" s="88">
        <v>0</v>
      </c>
      <c r="AI191" s="88">
        <v>0</v>
      </c>
      <c r="AJ191" s="88">
        <v>0</v>
      </c>
      <c r="AK191" s="87">
        <f>SUM(AF191:AI191)</f>
        <v>0</v>
      </c>
      <c r="AL191" s="89">
        <f>Z191+AE191+AK191</f>
        <v>0</v>
      </c>
      <c r="AN191" s="52">
        <f t="shared" si="4"/>
        <v>0</v>
      </c>
      <c r="AO191" s="52">
        <f t="shared" si="5"/>
        <v>0</v>
      </c>
    </row>
    <row r="192" spans="1:41" s="55" customFormat="1" x14ac:dyDescent="0.3">
      <c r="A192" s="164"/>
      <c r="B192" s="48" t="s">
        <v>7</v>
      </c>
      <c r="C192" s="87">
        <v>113909</v>
      </c>
      <c r="D192" s="87"/>
      <c r="E192" s="88">
        <v>0</v>
      </c>
      <c r="F192" s="88">
        <v>0</v>
      </c>
      <c r="G192" s="88">
        <v>0</v>
      </c>
      <c r="H192" s="88">
        <v>0</v>
      </c>
      <c r="I192" s="87">
        <v>0</v>
      </c>
      <c r="J192" s="88">
        <v>76000</v>
      </c>
      <c r="K192" s="88">
        <v>30880</v>
      </c>
      <c r="L192" s="88">
        <v>0</v>
      </c>
      <c r="M192" s="88">
        <v>0</v>
      </c>
      <c r="N192" s="87">
        <v>106880</v>
      </c>
      <c r="O192" s="88">
        <v>50000</v>
      </c>
      <c r="P192" s="88">
        <v>0</v>
      </c>
      <c r="Q192" s="88">
        <v>0</v>
      </c>
      <c r="R192" s="88">
        <v>50000</v>
      </c>
      <c r="S192" s="88">
        <v>0</v>
      </c>
      <c r="T192" s="87">
        <f>SUM(O192:S192)</f>
        <v>100000</v>
      </c>
      <c r="U192" s="89">
        <f>T192+N192+I192+D193</f>
        <v>327865</v>
      </c>
      <c r="V192" s="88">
        <v>50000</v>
      </c>
      <c r="W192" s="88">
        <v>0</v>
      </c>
      <c r="X192" s="88">
        <v>50000</v>
      </c>
      <c r="Y192" s="88">
        <v>0</v>
      </c>
      <c r="Z192" s="87">
        <v>192419</v>
      </c>
      <c r="AA192" s="88">
        <v>0</v>
      </c>
      <c r="AB192" s="88">
        <v>0</v>
      </c>
      <c r="AC192" s="88">
        <v>0</v>
      </c>
      <c r="AD192" s="88">
        <v>0</v>
      </c>
      <c r="AE192" s="87">
        <v>0</v>
      </c>
      <c r="AF192" s="88">
        <v>0</v>
      </c>
      <c r="AG192" s="88">
        <v>0</v>
      </c>
      <c r="AH192" s="88">
        <v>0</v>
      </c>
      <c r="AI192" s="88">
        <v>0</v>
      </c>
      <c r="AJ192" s="88">
        <v>0</v>
      </c>
      <c r="AK192" s="87">
        <f>SUM(AF192:AJ192)</f>
        <v>0</v>
      </c>
      <c r="AL192" s="89">
        <f>AK192+AE192+Z192</f>
        <v>192419</v>
      </c>
      <c r="AN192" s="52">
        <f t="shared" si="4"/>
        <v>0</v>
      </c>
      <c r="AO192" s="52">
        <f t="shared" si="5"/>
        <v>0</v>
      </c>
    </row>
    <row r="193" spans="1:41" s="55" customFormat="1" ht="16" thickBot="1" x14ac:dyDescent="0.35">
      <c r="A193" s="165"/>
      <c r="B193" s="14" t="s">
        <v>8</v>
      </c>
      <c r="C193" s="87">
        <v>113909</v>
      </c>
      <c r="D193" s="131">
        <v>120985</v>
      </c>
      <c r="E193" s="79">
        <v>0</v>
      </c>
      <c r="F193" s="79">
        <v>0</v>
      </c>
      <c r="G193" s="79">
        <v>0</v>
      </c>
      <c r="H193" s="79">
        <v>0</v>
      </c>
      <c r="I193" s="77">
        <v>0</v>
      </c>
      <c r="J193" s="79">
        <v>0</v>
      </c>
      <c r="K193" s="79">
        <v>30880</v>
      </c>
      <c r="L193" s="79">
        <v>14746</v>
      </c>
      <c r="M193" s="79">
        <v>14746</v>
      </c>
      <c r="N193" s="77">
        <v>14746</v>
      </c>
      <c r="O193" s="79">
        <v>52312</v>
      </c>
      <c r="P193" s="79">
        <v>52312</v>
      </c>
      <c r="Q193" s="79">
        <v>42419</v>
      </c>
      <c r="R193" s="79">
        <v>92419</v>
      </c>
      <c r="S193" s="79">
        <v>92419</v>
      </c>
      <c r="T193" s="77">
        <f>N193+T192-T189</f>
        <v>92419</v>
      </c>
      <c r="U193" s="80">
        <f>U192-U189</f>
        <v>92419</v>
      </c>
      <c r="V193" s="79">
        <v>67275</v>
      </c>
      <c r="W193" s="79">
        <v>66783</v>
      </c>
      <c r="X193" s="79">
        <v>114103</v>
      </c>
      <c r="Y193" s="79">
        <v>114103</v>
      </c>
      <c r="Z193" s="77">
        <v>114103</v>
      </c>
      <c r="AA193" s="79">
        <v>84223</v>
      </c>
      <c r="AB193" s="79">
        <v>74305</v>
      </c>
      <c r="AC193" s="79">
        <v>62554</v>
      </c>
      <c r="AD193" s="79">
        <v>62554</v>
      </c>
      <c r="AE193" s="77">
        <v>62554</v>
      </c>
      <c r="AF193" s="79">
        <v>54530</v>
      </c>
      <c r="AG193" s="79">
        <v>54524</v>
      </c>
      <c r="AH193" s="79">
        <v>54518</v>
      </c>
      <c r="AI193" s="79">
        <v>25504</v>
      </c>
      <c r="AJ193" s="79">
        <v>25504</v>
      </c>
      <c r="AK193" s="77">
        <f>AE193+AK192-AK189</f>
        <v>25504</v>
      </c>
      <c r="AL193" s="80">
        <f>T193+AL192-AL189</f>
        <v>117923</v>
      </c>
      <c r="AN193" s="52">
        <f t="shared" si="4"/>
        <v>0</v>
      </c>
      <c r="AO193" s="52">
        <f t="shared" si="5"/>
        <v>0</v>
      </c>
    </row>
    <row r="194" spans="1:41" s="55" customFormat="1" ht="16" thickBot="1" x14ac:dyDescent="0.35">
      <c r="A194" s="53"/>
      <c r="B194" s="48" t="s">
        <v>9</v>
      </c>
      <c r="C194" s="87"/>
      <c r="D194" s="87"/>
      <c r="E194" s="76">
        <v>0</v>
      </c>
      <c r="F194" s="76">
        <v>0</v>
      </c>
      <c r="G194" s="76">
        <v>0</v>
      </c>
      <c r="H194" s="76">
        <v>0</v>
      </c>
      <c r="I194" s="83"/>
      <c r="J194" s="76">
        <v>0</v>
      </c>
      <c r="K194" s="76">
        <v>21618.594231307758</v>
      </c>
      <c r="L194" s="76">
        <v>13209.119003896629</v>
      </c>
      <c r="M194" s="76">
        <v>13209.119003896629</v>
      </c>
      <c r="N194" s="83"/>
      <c r="O194" s="76">
        <v>105755.58475689882</v>
      </c>
      <c r="P194" s="76">
        <v>4264.46671748071</v>
      </c>
      <c r="Q194" s="76" t="e">
        <v>#DIV/0!</v>
      </c>
      <c r="R194" s="76" t="e">
        <v>#DIV/0!</v>
      </c>
      <c r="S194" s="76" t="e">
        <v>#REF!</v>
      </c>
      <c r="T194" s="83"/>
      <c r="U194" s="84"/>
      <c r="V194" s="76">
        <v>16511.633614765364</v>
      </c>
      <c r="W194" s="76">
        <v>14691.466660800317</v>
      </c>
      <c r="X194" s="76">
        <v>29139.128658256293</v>
      </c>
      <c r="Y194" s="76">
        <v>29139.128658256293</v>
      </c>
      <c r="Z194" s="83"/>
      <c r="AA194" s="76">
        <v>23006.091398290038</v>
      </c>
      <c r="AB194" s="76">
        <v>23474.868100969888</v>
      </c>
      <c r="AC194" s="76">
        <v>24269.723951968033</v>
      </c>
      <c r="AD194" s="76">
        <v>24269.723951968033</v>
      </c>
      <c r="AE194" s="83"/>
      <c r="AF194" s="76">
        <v>37573.210225315233</v>
      </c>
      <c r="AG194" s="76">
        <v>5565.5191772781791</v>
      </c>
      <c r="AH194" s="76">
        <v>37580.478389742879</v>
      </c>
      <c r="AI194" s="76" t="e">
        <v>#DIV/0!</v>
      </c>
      <c r="AJ194" s="76" t="e">
        <v>#REF!</v>
      </c>
      <c r="AK194" s="83"/>
      <c r="AL194" s="84"/>
      <c r="AN194" s="52">
        <f t="shared" si="4"/>
        <v>0</v>
      </c>
      <c r="AO194" s="52">
        <f t="shared" si="5"/>
        <v>0</v>
      </c>
    </row>
    <row r="195" spans="1:41" s="55" customFormat="1" x14ac:dyDescent="0.3">
      <c r="A195" s="163" t="s">
        <v>80</v>
      </c>
      <c r="B195" s="11" t="s">
        <v>5</v>
      </c>
      <c r="C195" s="87"/>
      <c r="D195" s="87"/>
      <c r="E195" s="88">
        <v>0</v>
      </c>
      <c r="F195" s="88">
        <v>294000</v>
      </c>
      <c r="G195" s="88">
        <v>0</v>
      </c>
      <c r="H195" s="88">
        <v>0</v>
      </c>
      <c r="I195" s="87">
        <v>294000</v>
      </c>
      <c r="J195" s="88">
        <v>449848</v>
      </c>
      <c r="K195" s="88">
        <v>192632</v>
      </c>
      <c r="L195" s="88">
        <v>187681</v>
      </c>
      <c r="M195" s="88">
        <v>0</v>
      </c>
      <c r="N195" s="87">
        <v>830161</v>
      </c>
      <c r="O195" s="88">
        <v>242802</v>
      </c>
      <c r="P195" s="88">
        <v>0</v>
      </c>
      <c r="Q195" s="88">
        <v>145979</v>
      </c>
      <c r="R195" s="88">
        <v>95777</v>
      </c>
      <c r="S195" s="88">
        <v>0</v>
      </c>
      <c r="T195" s="87">
        <f>SUM(O195:S195)</f>
        <v>484558</v>
      </c>
      <c r="U195" s="89">
        <f>T195+N195+I195+D199</f>
        <v>2194815</v>
      </c>
      <c r="V195" s="88">
        <v>460505</v>
      </c>
      <c r="W195" s="88">
        <v>20528</v>
      </c>
      <c r="X195" s="88">
        <v>30398</v>
      </c>
      <c r="Y195" s="88">
        <v>0</v>
      </c>
      <c r="Z195" s="87">
        <v>511431</v>
      </c>
      <c r="AA195" s="88">
        <v>749073</v>
      </c>
      <c r="AB195" s="88">
        <v>14803</v>
      </c>
      <c r="AC195" s="88">
        <v>47098</v>
      </c>
      <c r="AD195" s="88">
        <v>0</v>
      </c>
      <c r="AE195" s="87">
        <v>810974</v>
      </c>
      <c r="AF195" s="88">
        <v>66356</v>
      </c>
      <c r="AG195" s="88">
        <v>544</v>
      </c>
      <c r="AH195" s="88">
        <v>544</v>
      </c>
      <c r="AI195" s="88">
        <v>1644</v>
      </c>
      <c r="AJ195" s="88">
        <v>0</v>
      </c>
      <c r="AK195" s="87">
        <f>SUM(AF195:AJ195)</f>
        <v>69088</v>
      </c>
      <c r="AL195" s="89">
        <f>AK195+AE195+Z195</f>
        <v>1391493</v>
      </c>
      <c r="AM195" s="55">
        <v>32</v>
      </c>
      <c r="AN195" s="52">
        <f t="shared" ref="AN195:AN212" si="6">U195*AM195</f>
        <v>70234080</v>
      </c>
      <c r="AO195" s="52">
        <f t="shared" si="5"/>
        <v>44527776</v>
      </c>
    </row>
    <row r="196" spans="1:41" s="55" customFormat="1" x14ac:dyDescent="0.3">
      <c r="A196" s="164"/>
      <c r="B196" s="48" t="s">
        <v>6</v>
      </c>
      <c r="C196" s="87"/>
      <c r="D196" s="87"/>
      <c r="E196" s="88">
        <v>0</v>
      </c>
      <c r="F196" s="88">
        <v>294000</v>
      </c>
      <c r="G196" s="88">
        <v>0</v>
      </c>
      <c r="H196" s="88">
        <v>0</v>
      </c>
      <c r="I196" s="87">
        <v>294000</v>
      </c>
      <c r="J196" s="88">
        <v>449848</v>
      </c>
      <c r="K196" s="88">
        <v>132632</v>
      </c>
      <c r="L196" s="88">
        <v>0</v>
      </c>
      <c r="M196" s="88">
        <v>0</v>
      </c>
      <c r="N196" s="87">
        <v>582480</v>
      </c>
      <c r="O196" s="88">
        <v>222000</v>
      </c>
      <c r="P196" s="88">
        <v>0</v>
      </c>
      <c r="Q196" s="88">
        <v>0</v>
      </c>
      <c r="R196" s="88">
        <v>200000</v>
      </c>
      <c r="S196" s="88">
        <v>0</v>
      </c>
      <c r="T196" s="87">
        <f>SUM(O196:S196)</f>
        <v>422000</v>
      </c>
      <c r="U196" s="89"/>
      <c r="V196" s="88">
        <v>200000</v>
      </c>
      <c r="W196" s="88">
        <v>0</v>
      </c>
      <c r="X196" s="88">
        <v>300000</v>
      </c>
      <c r="Y196" s="88">
        <v>0</v>
      </c>
      <c r="Z196" s="87">
        <v>500000</v>
      </c>
      <c r="AA196" s="88">
        <v>0</v>
      </c>
      <c r="AB196" s="88">
        <v>0</v>
      </c>
      <c r="AC196" s="88">
        <v>0</v>
      </c>
      <c r="AD196" s="88">
        <v>0</v>
      </c>
      <c r="AE196" s="87">
        <v>0</v>
      </c>
      <c r="AF196" s="88">
        <v>0</v>
      </c>
      <c r="AG196" s="88">
        <v>0</v>
      </c>
      <c r="AH196" s="88">
        <v>0</v>
      </c>
      <c r="AI196" s="88">
        <v>0</v>
      </c>
      <c r="AJ196" s="88">
        <v>0</v>
      </c>
      <c r="AK196" s="87">
        <f>SUM(AF196:AJ196)</f>
        <v>0</v>
      </c>
      <c r="AL196" s="89"/>
      <c r="AN196" s="52">
        <f t="shared" si="6"/>
        <v>0</v>
      </c>
      <c r="AO196" s="52">
        <f t="shared" ref="AO196:AO259" si="7">AL196*AM196</f>
        <v>0</v>
      </c>
    </row>
    <row r="197" spans="1:41" s="55" customFormat="1" x14ac:dyDescent="0.3">
      <c r="A197" s="164"/>
      <c r="B197" s="48" t="s">
        <v>10</v>
      </c>
      <c r="C197" s="87">
        <v>397520</v>
      </c>
      <c r="D197" s="87"/>
      <c r="E197" s="88">
        <v>0</v>
      </c>
      <c r="F197" s="88">
        <v>0</v>
      </c>
      <c r="G197" s="88">
        <v>0</v>
      </c>
      <c r="H197" s="88">
        <v>0</v>
      </c>
      <c r="I197" s="87">
        <v>0</v>
      </c>
      <c r="J197" s="88">
        <v>0</v>
      </c>
      <c r="K197" s="88">
        <v>41216</v>
      </c>
      <c r="L197" s="88">
        <v>0</v>
      </c>
      <c r="M197" s="88">
        <v>0</v>
      </c>
      <c r="N197" s="87">
        <v>41216</v>
      </c>
      <c r="O197" s="88">
        <v>0</v>
      </c>
      <c r="P197" s="88">
        <v>0</v>
      </c>
      <c r="Q197" s="88">
        <v>0</v>
      </c>
      <c r="R197" s="88">
        <v>0</v>
      </c>
      <c r="S197" s="88">
        <v>0</v>
      </c>
      <c r="T197" s="87">
        <f>SUM(O197:R197)</f>
        <v>0</v>
      </c>
      <c r="U197" s="89">
        <f>I197+N197+T197</f>
        <v>41216</v>
      </c>
      <c r="V197" s="88">
        <v>0</v>
      </c>
      <c r="W197" s="88">
        <v>0</v>
      </c>
      <c r="X197" s="88">
        <v>0</v>
      </c>
      <c r="Y197" s="88">
        <v>0</v>
      </c>
      <c r="Z197" s="87">
        <v>0</v>
      </c>
      <c r="AA197" s="88">
        <v>0</v>
      </c>
      <c r="AB197" s="88">
        <v>0</v>
      </c>
      <c r="AC197" s="88">
        <v>0</v>
      </c>
      <c r="AD197" s="88">
        <v>0</v>
      </c>
      <c r="AE197" s="87">
        <v>0</v>
      </c>
      <c r="AF197" s="88">
        <v>0</v>
      </c>
      <c r="AG197" s="88">
        <v>0</v>
      </c>
      <c r="AH197" s="88">
        <v>0</v>
      </c>
      <c r="AI197" s="88">
        <v>0</v>
      </c>
      <c r="AJ197" s="88">
        <v>0</v>
      </c>
      <c r="AK197" s="87">
        <f>SUM(AF197:AI197)</f>
        <v>0</v>
      </c>
      <c r="AL197" s="89">
        <f>Z197+AE197+AK197</f>
        <v>0</v>
      </c>
      <c r="AN197" s="52">
        <f t="shared" si="6"/>
        <v>0</v>
      </c>
      <c r="AO197" s="52">
        <f t="shared" si="7"/>
        <v>0</v>
      </c>
    </row>
    <row r="198" spans="1:41" s="55" customFormat="1" x14ac:dyDescent="0.3">
      <c r="A198" s="164"/>
      <c r="B198" s="48" t="s">
        <v>7</v>
      </c>
      <c r="C198" s="87">
        <v>920264</v>
      </c>
      <c r="D198" s="87"/>
      <c r="E198" s="93">
        <v>0</v>
      </c>
      <c r="F198" s="88">
        <v>294000</v>
      </c>
      <c r="G198" s="88">
        <v>0</v>
      </c>
      <c r="H198" s="88">
        <v>0</v>
      </c>
      <c r="I198" s="87">
        <v>294000</v>
      </c>
      <c r="J198" s="93">
        <v>449848</v>
      </c>
      <c r="K198" s="88">
        <v>173848</v>
      </c>
      <c r="L198" s="88">
        <v>0</v>
      </c>
      <c r="M198" s="88">
        <v>0</v>
      </c>
      <c r="N198" s="87">
        <v>623696</v>
      </c>
      <c r="O198" s="93">
        <v>222000</v>
      </c>
      <c r="P198" s="88">
        <v>0</v>
      </c>
      <c r="Q198" s="88">
        <v>0</v>
      </c>
      <c r="R198" s="88">
        <v>200000</v>
      </c>
      <c r="S198" s="88">
        <v>0</v>
      </c>
      <c r="T198" s="87">
        <f>SUM(O198:S198)</f>
        <v>422000</v>
      </c>
      <c r="U198" s="89">
        <f>T198+N198+I198+D199</f>
        <v>1925792</v>
      </c>
      <c r="V198" s="93">
        <v>200000</v>
      </c>
      <c r="W198" s="88">
        <v>0</v>
      </c>
      <c r="X198" s="88">
        <v>300000</v>
      </c>
      <c r="Y198" s="88">
        <v>0</v>
      </c>
      <c r="Z198" s="87">
        <v>230977</v>
      </c>
      <c r="AA198" s="93">
        <v>0</v>
      </c>
      <c r="AB198" s="88">
        <v>0</v>
      </c>
      <c r="AC198" s="88">
        <v>0</v>
      </c>
      <c r="AD198" s="88">
        <v>0</v>
      </c>
      <c r="AE198" s="87">
        <v>0</v>
      </c>
      <c r="AF198" s="93">
        <v>0</v>
      </c>
      <c r="AG198" s="88">
        <v>0</v>
      </c>
      <c r="AH198" s="88">
        <v>0</v>
      </c>
      <c r="AI198" s="88">
        <v>0</v>
      </c>
      <c r="AJ198" s="88">
        <v>0</v>
      </c>
      <c r="AK198" s="87">
        <f>SUM(AF198:AJ198)</f>
        <v>0</v>
      </c>
      <c r="AL198" s="89">
        <f>AK198+AE198+Z198</f>
        <v>230977</v>
      </c>
      <c r="AN198" s="52">
        <f t="shared" si="6"/>
        <v>0</v>
      </c>
      <c r="AO198" s="52">
        <f t="shared" si="7"/>
        <v>0</v>
      </c>
    </row>
    <row r="199" spans="1:41" s="55" customFormat="1" ht="16" thickBot="1" x14ac:dyDescent="0.35">
      <c r="A199" s="165"/>
      <c r="B199" s="14" t="s">
        <v>8</v>
      </c>
      <c r="C199" s="87">
        <v>920264</v>
      </c>
      <c r="D199" s="131">
        <v>586096</v>
      </c>
      <c r="E199" s="79">
        <v>0</v>
      </c>
      <c r="F199" s="79">
        <v>0</v>
      </c>
      <c r="G199" s="79">
        <v>0</v>
      </c>
      <c r="H199" s="79">
        <v>0</v>
      </c>
      <c r="I199" s="77">
        <v>0</v>
      </c>
      <c r="J199" s="79">
        <v>0</v>
      </c>
      <c r="K199" s="79">
        <v>-18784</v>
      </c>
      <c r="L199" s="79">
        <v>-206465</v>
      </c>
      <c r="M199" s="79">
        <v>-206465</v>
      </c>
      <c r="N199" s="77">
        <v>-206465</v>
      </c>
      <c r="O199" s="79">
        <v>-227267</v>
      </c>
      <c r="P199" s="79">
        <v>-227267</v>
      </c>
      <c r="Q199" s="79">
        <v>-373246</v>
      </c>
      <c r="R199" s="79">
        <v>-269023</v>
      </c>
      <c r="S199" s="79">
        <v>-269023</v>
      </c>
      <c r="T199" s="77">
        <f>N199+T198-T195</f>
        <v>-269023</v>
      </c>
      <c r="U199" s="80">
        <f>U198-U195</f>
        <v>-269023</v>
      </c>
      <c r="V199" s="79">
        <v>-529528</v>
      </c>
      <c r="W199" s="79">
        <v>-550056</v>
      </c>
      <c r="X199" s="79">
        <v>-280454</v>
      </c>
      <c r="Y199" s="79">
        <v>-280454</v>
      </c>
      <c r="Z199" s="77">
        <v>-280454</v>
      </c>
      <c r="AA199" s="79">
        <v>-1029527</v>
      </c>
      <c r="AB199" s="79">
        <v>-1044330</v>
      </c>
      <c r="AC199" s="79">
        <v>-1091428</v>
      </c>
      <c r="AD199" s="79">
        <v>-1091428</v>
      </c>
      <c r="AE199" s="77">
        <v>-1091428</v>
      </c>
      <c r="AF199" s="79">
        <v>-1157784</v>
      </c>
      <c r="AG199" s="79">
        <v>-1158328</v>
      </c>
      <c r="AH199" s="79">
        <v>-1158872</v>
      </c>
      <c r="AI199" s="79">
        <v>-1160516</v>
      </c>
      <c r="AJ199" s="79">
        <v>-1160516</v>
      </c>
      <c r="AK199" s="77">
        <f>AE199+AK198-AK195</f>
        <v>-1160516</v>
      </c>
      <c r="AL199" s="80">
        <f>T199+AL198-AL195</f>
        <v>-1429539</v>
      </c>
      <c r="AN199" s="52">
        <f t="shared" si="6"/>
        <v>0</v>
      </c>
      <c r="AO199" s="52">
        <f t="shared" si="7"/>
        <v>0</v>
      </c>
    </row>
    <row r="200" spans="1:41" s="55" customFormat="1" ht="16" thickBot="1" x14ac:dyDescent="0.35">
      <c r="A200" s="15"/>
      <c r="B200" s="48" t="s">
        <v>9</v>
      </c>
      <c r="C200" s="87"/>
      <c r="D200" s="87"/>
      <c r="E200" s="76">
        <v>0</v>
      </c>
      <c r="F200" s="76">
        <v>0</v>
      </c>
      <c r="G200" s="76">
        <v>0</v>
      </c>
      <c r="H200" s="76">
        <v>0</v>
      </c>
      <c r="I200" s="83"/>
      <c r="J200" s="76">
        <v>0</v>
      </c>
      <c r="K200" s="76">
        <v>-872.69415981583472</v>
      </c>
      <c r="L200" s="76">
        <v>-10621.146609530817</v>
      </c>
      <c r="M200" s="76">
        <v>-8521.786865555825</v>
      </c>
      <c r="N200" s="83"/>
      <c r="O200" s="76">
        <v>-18801.353430731811</v>
      </c>
      <c r="P200" s="76">
        <v>-1865.465853447324</v>
      </c>
      <c r="Q200" s="76">
        <v>-77940.632928573657</v>
      </c>
      <c r="R200" s="76" t="e">
        <v>#DIV/0!</v>
      </c>
      <c r="S200" s="76" t="e">
        <v>#REF!</v>
      </c>
      <c r="T200" s="83"/>
      <c r="U200" s="84"/>
      <c r="V200" s="76">
        <v>-18832.449849472843</v>
      </c>
      <c r="W200" s="76">
        <v>-19763.721812615877</v>
      </c>
      <c r="X200" s="76">
        <v>-10967.42278039462</v>
      </c>
      <c r="Y200" s="76">
        <v>-10967.42278039462</v>
      </c>
      <c r="Z200" s="83"/>
      <c r="AA200" s="76">
        <v>-23589.334097092942</v>
      </c>
      <c r="AB200" s="76">
        <v>-24325.891900453749</v>
      </c>
      <c r="AC200" s="76">
        <v>-26916.473277811623</v>
      </c>
      <c r="AD200" s="76">
        <v>-26916.473277811623</v>
      </c>
      <c r="AE200" s="83"/>
      <c r="AF200" s="76">
        <v>-8475724.7437774539</v>
      </c>
      <c r="AG200" s="76">
        <v>-16622.57001422851</v>
      </c>
      <c r="AH200" s="76">
        <v>-14098199.513381995</v>
      </c>
      <c r="AI200" s="76" t="e">
        <v>#DIV/0!</v>
      </c>
      <c r="AJ200" s="76" t="e">
        <v>#REF!</v>
      </c>
      <c r="AK200" s="83"/>
      <c r="AL200" s="84"/>
      <c r="AN200" s="52">
        <f t="shared" si="6"/>
        <v>0</v>
      </c>
      <c r="AO200" s="52">
        <f t="shared" si="7"/>
        <v>0</v>
      </c>
    </row>
    <row r="201" spans="1:41" s="55" customFormat="1" x14ac:dyDescent="0.3">
      <c r="A201" s="163" t="s">
        <v>81</v>
      </c>
      <c r="B201" s="11" t="s">
        <v>5</v>
      </c>
      <c r="C201" s="87"/>
      <c r="D201" s="87"/>
      <c r="E201" s="88">
        <v>0</v>
      </c>
      <c r="F201" s="88">
        <v>24000</v>
      </c>
      <c r="G201" s="88">
        <v>0</v>
      </c>
      <c r="H201" s="88">
        <v>0</v>
      </c>
      <c r="I201" s="87">
        <v>24000</v>
      </c>
      <c r="J201" s="88">
        <v>10000</v>
      </c>
      <c r="K201" s="88">
        <v>0</v>
      </c>
      <c r="L201" s="88">
        <v>17193</v>
      </c>
      <c r="M201" s="88">
        <v>0</v>
      </c>
      <c r="N201" s="87">
        <v>27193</v>
      </c>
      <c r="O201" s="88">
        <v>4192</v>
      </c>
      <c r="P201" s="88">
        <v>0</v>
      </c>
      <c r="Q201" s="88">
        <v>3984</v>
      </c>
      <c r="R201" s="88">
        <v>0</v>
      </c>
      <c r="S201" s="88">
        <v>0</v>
      </c>
      <c r="T201" s="87">
        <f>SUM(O201:S201)</f>
        <v>8176</v>
      </c>
      <c r="U201" s="89">
        <f>T201+N201+I201+D205</f>
        <v>121566</v>
      </c>
      <c r="V201" s="88">
        <v>282</v>
      </c>
      <c r="W201" s="88">
        <v>460</v>
      </c>
      <c r="X201" s="88">
        <v>698</v>
      </c>
      <c r="Y201" s="88">
        <v>0</v>
      </c>
      <c r="Z201" s="87">
        <v>1440</v>
      </c>
      <c r="AA201" s="88">
        <v>286</v>
      </c>
      <c r="AB201" s="88">
        <v>444</v>
      </c>
      <c r="AC201" s="88">
        <v>694</v>
      </c>
      <c r="AD201" s="88">
        <v>0</v>
      </c>
      <c r="AE201" s="87">
        <v>1424</v>
      </c>
      <c r="AF201" s="88">
        <v>16</v>
      </c>
      <c r="AG201" s="88">
        <v>8</v>
      </c>
      <c r="AH201" s="88">
        <v>8</v>
      </c>
      <c r="AI201" s="88">
        <v>8</v>
      </c>
      <c r="AJ201" s="88">
        <v>0</v>
      </c>
      <c r="AK201" s="87">
        <f>SUM(AF201:AJ201)</f>
        <v>40</v>
      </c>
      <c r="AL201" s="89">
        <f>AK201+AE201+Z201</f>
        <v>2904</v>
      </c>
      <c r="AM201" s="55">
        <v>64</v>
      </c>
      <c r="AN201" s="52">
        <f t="shared" si="6"/>
        <v>7780224</v>
      </c>
      <c r="AO201" s="52">
        <f t="shared" si="7"/>
        <v>185856</v>
      </c>
    </row>
    <row r="202" spans="1:41" s="55" customFormat="1" x14ac:dyDescent="0.3">
      <c r="A202" s="164"/>
      <c r="B202" s="48" t="s">
        <v>6</v>
      </c>
      <c r="C202" s="87"/>
      <c r="D202" s="87"/>
      <c r="E202" s="88">
        <v>0</v>
      </c>
      <c r="F202" s="88">
        <v>24000</v>
      </c>
      <c r="G202" s="88">
        <v>0</v>
      </c>
      <c r="H202" s="88">
        <v>0</v>
      </c>
      <c r="I202" s="87">
        <v>24000</v>
      </c>
      <c r="J202" s="88">
        <v>10000</v>
      </c>
      <c r="K202" s="88">
        <v>0</v>
      </c>
      <c r="L202" s="88">
        <v>0</v>
      </c>
      <c r="M202" s="88">
        <v>0</v>
      </c>
      <c r="N202" s="87">
        <v>10000</v>
      </c>
      <c r="O202" s="88">
        <v>50000</v>
      </c>
      <c r="P202" s="88">
        <v>0</v>
      </c>
      <c r="Q202" s="88">
        <v>0</v>
      </c>
      <c r="R202" s="88">
        <v>10000</v>
      </c>
      <c r="S202" s="88">
        <v>0</v>
      </c>
      <c r="T202" s="87">
        <f>SUM(O202:S202)</f>
        <v>60000</v>
      </c>
      <c r="U202" s="89"/>
      <c r="V202" s="88">
        <v>0</v>
      </c>
      <c r="W202" s="88">
        <v>0</v>
      </c>
      <c r="X202" s="88">
        <v>0</v>
      </c>
      <c r="Y202" s="88">
        <v>0</v>
      </c>
      <c r="Z202" s="87">
        <v>0</v>
      </c>
      <c r="AA202" s="88">
        <v>0</v>
      </c>
      <c r="AB202" s="88">
        <v>0</v>
      </c>
      <c r="AC202" s="88">
        <v>0</v>
      </c>
      <c r="AD202" s="88">
        <v>0</v>
      </c>
      <c r="AE202" s="87">
        <v>0</v>
      </c>
      <c r="AF202" s="88">
        <v>0</v>
      </c>
      <c r="AG202" s="88">
        <v>0</v>
      </c>
      <c r="AH202" s="88">
        <v>0</v>
      </c>
      <c r="AI202" s="88">
        <v>0</v>
      </c>
      <c r="AJ202" s="88">
        <v>0</v>
      </c>
      <c r="AK202" s="87">
        <f>SUM(AF202:AJ202)</f>
        <v>0</v>
      </c>
      <c r="AL202" s="89"/>
      <c r="AN202" s="52">
        <f t="shared" si="6"/>
        <v>0</v>
      </c>
      <c r="AO202" s="52">
        <f t="shared" si="7"/>
        <v>0</v>
      </c>
    </row>
    <row r="203" spans="1:41" s="55" customFormat="1" x14ac:dyDescent="0.3">
      <c r="A203" s="164"/>
      <c r="B203" s="48" t="s">
        <v>10</v>
      </c>
      <c r="C203" s="87">
        <v>41216</v>
      </c>
      <c r="D203" s="87"/>
      <c r="E203" s="88">
        <v>0</v>
      </c>
      <c r="F203" s="88">
        <v>0</v>
      </c>
      <c r="G203" s="88">
        <v>0</v>
      </c>
      <c r="H203" s="88">
        <v>0</v>
      </c>
      <c r="I203" s="87">
        <v>0</v>
      </c>
      <c r="J203" s="88">
        <v>0</v>
      </c>
      <c r="K203" s="88">
        <v>0</v>
      </c>
      <c r="L203" s="88">
        <v>0</v>
      </c>
      <c r="M203" s="88">
        <v>0</v>
      </c>
      <c r="N203" s="87">
        <v>0</v>
      </c>
      <c r="O203" s="88">
        <v>0</v>
      </c>
      <c r="P203" s="88">
        <v>0</v>
      </c>
      <c r="Q203" s="88">
        <v>0</v>
      </c>
      <c r="R203" s="88">
        <v>0</v>
      </c>
      <c r="S203" s="88">
        <v>0</v>
      </c>
      <c r="T203" s="87">
        <f>SUM(O203:R203)</f>
        <v>0</v>
      </c>
      <c r="U203" s="89">
        <f>I203+N203+T203</f>
        <v>0</v>
      </c>
      <c r="V203" s="88">
        <v>0</v>
      </c>
      <c r="W203" s="88">
        <v>0</v>
      </c>
      <c r="X203" s="88">
        <v>0</v>
      </c>
      <c r="Y203" s="88">
        <v>0</v>
      </c>
      <c r="Z203" s="87">
        <v>0</v>
      </c>
      <c r="AA203" s="88">
        <v>0</v>
      </c>
      <c r="AB203" s="88">
        <v>0</v>
      </c>
      <c r="AC203" s="88">
        <v>0</v>
      </c>
      <c r="AD203" s="88">
        <v>0</v>
      </c>
      <c r="AE203" s="87">
        <v>0</v>
      </c>
      <c r="AF203" s="88">
        <v>0</v>
      </c>
      <c r="AG203" s="88">
        <v>0</v>
      </c>
      <c r="AH203" s="88">
        <v>0</v>
      </c>
      <c r="AI203" s="88">
        <v>0</v>
      </c>
      <c r="AJ203" s="88">
        <v>0</v>
      </c>
      <c r="AK203" s="87">
        <f>SUM(AF203:AI203)</f>
        <v>0</v>
      </c>
      <c r="AL203" s="89">
        <f>Z203+AE203+AK203</f>
        <v>0</v>
      </c>
      <c r="AN203" s="52">
        <f t="shared" si="6"/>
        <v>0</v>
      </c>
      <c r="AO203" s="52">
        <f t="shared" si="7"/>
        <v>0</v>
      </c>
    </row>
    <row r="204" spans="1:41" s="55" customFormat="1" x14ac:dyDescent="0.3">
      <c r="A204" s="164"/>
      <c r="B204" s="48" t="s">
        <v>7</v>
      </c>
      <c r="C204" s="87">
        <v>82323</v>
      </c>
      <c r="D204" s="87"/>
      <c r="E204" s="93">
        <v>0</v>
      </c>
      <c r="F204" s="88">
        <v>24000</v>
      </c>
      <c r="G204" s="88">
        <v>0</v>
      </c>
      <c r="H204" s="88">
        <v>0</v>
      </c>
      <c r="I204" s="87">
        <v>24000</v>
      </c>
      <c r="J204" s="93">
        <v>10000</v>
      </c>
      <c r="K204" s="88">
        <v>0</v>
      </c>
      <c r="L204" s="88">
        <v>0</v>
      </c>
      <c r="M204" s="88">
        <v>0</v>
      </c>
      <c r="N204" s="87">
        <v>10000</v>
      </c>
      <c r="O204" s="93">
        <v>50000</v>
      </c>
      <c r="P204" s="88">
        <v>0</v>
      </c>
      <c r="Q204" s="88">
        <v>0</v>
      </c>
      <c r="R204" s="88">
        <v>10000</v>
      </c>
      <c r="S204" s="88">
        <v>0</v>
      </c>
      <c r="T204" s="87">
        <f>SUM(O204:S204)</f>
        <v>60000</v>
      </c>
      <c r="U204" s="89">
        <f>T204+N204+I204+D205</f>
        <v>156197</v>
      </c>
      <c r="V204" s="93">
        <v>0</v>
      </c>
      <c r="W204" s="88">
        <v>0</v>
      </c>
      <c r="X204" s="88">
        <v>0</v>
      </c>
      <c r="Y204" s="88">
        <v>0</v>
      </c>
      <c r="Z204" s="87">
        <v>34631</v>
      </c>
      <c r="AA204" s="93">
        <v>0</v>
      </c>
      <c r="AB204" s="88">
        <v>0</v>
      </c>
      <c r="AC204" s="88">
        <v>0</v>
      </c>
      <c r="AD204" s="88">
        <v>0</v>
      </c>
      <c r="AE204" s="87">
        <v>0</v>
      </c>
      <c r="AF204" s="93">
        <v>0</v>
      </c>
      <c r="AG204" s="88">
        <v>0</v>
      </c>
      <c r="AH204" s="88">
        <v>0</v>
      </c>
      <c r="AI204" s="88">
        <v>0</v>
      </c>
      <c r="AJ204" s="88">
        <v>0</v>
      </c>
      <c r="AK204" s="87">
        <f>SUM(AF204:AJ204)</f>
        <v>0</v>
      </c>
      <c r="AL204" s="89">
        <f>AK204+AE204+Z204</f>
        <v>34631</v>
      </c>
      <c r="AN204" s="52">
        <f t="shared" si="6"/>
        <v>0</v>
      </c>
      <c r="AO204" s="52">
        <f t="shared" si="7"/>
        <v>0</v>
      </c>
    </row>
    <row r="205" spans="1:41" s="55" customFormat="1" ht="16" thickBot="1" x14ac:dyDescent="0.35">
      <c r="A205" s="165"/>
      <c r="B205" s="14" t="s">
        <v>8</v>
      </c>
      <c r="C205" s="87">
        <v>82323</v>
      </c>
      <c r="D205" s="131">
        <v>62197</v>
      </c>
      <c r="E205" s="79">
        <v>0</v>
      </c>
      <c r="F205" s="79">
        <v>0</v>
      </c>
      <c r="G205" s="79">
        <v>0</v>
      </c>
      <c r="H205" s="79">
        <v>0</v>
      </c>
      <c r="I205" s="77">
        <v>0</v>
      </c>
      <c r="J205" s="79">
        <v>0</v>
      </c>
      <c r="K205" s="79">
        <v>0</v>
      </c>
      <c r="L205" s="79">
        <v>-17193</v>
      </c>
      <c r="M205" s="79">
        <v>-17193</v>
      </c>
      <c r="N205" s="77">
        <v>-17193</v>
      </c>
      <c r="O205" s="79">
        <v>28615</v>
      </c>
      <c r="P205" s="79">
        <v>28615</v>
      </c>
      <c r="Q205" s="79">
        <v>24631</v>
      </c>
      <c r="R205" s="79">
        <v>34631</v>
      </c>
      <c r="S205" s="79">
        <v>34631</v>
      </c>
      <c r="T205" s="77">
        <f>N205+T204-T201</f>
        <v>34631</v>
      </c>
      <c r="U205" s="80">
        <f>U204-U201</f>
        <v>34631</v>
      </c>
      <c r="V205" s="79">
        <v>34349</v>
      </c>
      <c r="W205" s="79">
        <v>33889</v>
      </c>
      <c r="X205" s="79">
        <v>33191</v>
      </c>
      <c r="Y205" s="79">
        <v>33191</v>
      </c>
      <c r="Z205" s="77">
        <v>33191</v>
      </c>
      <c r="AA205" s="79">
        <v>32905</v>
      </c>
      <c r="AB205" s="79">
        <v>32461</v>
      </c>
      <c r="AC205" s="79">
        <v>31767</v>
      </c>
      <c r="AD205" s="79">
        <v>31767</v>
      </c>
      <c r="AE205" s="77">
        <v>31767</v>
      </c>
      <c r="AF205" s="79">
        <v>31751</v>
      </c>
      <c r="AG205" s="79">
        <v>31743</v>
      </c>
      <c r="AH205" s="79">
        <v>31735</v>
      </c>
      <c r="AI205" s="79">
        <v>31727</v>
      </c>
      <c r="AJ205" s="79">
        <v>31727</v>
      </c>
      <c r="AK205" s="77">
        <f>AE205+AK204-AK201</f>
        <v>31727</v>
      </c>
      <c r="AL205" s="80">
        <f>T205+AL204-AL201</f>
        <v>66358</v>
      </c>
      <c r="AN205" s="52">
        <f t="shared" si="6"/>
        <v>0</v>
      </c>
      <c r="AO205" s="52">
        <f t="shared" si="7"/>
        <v>0</v>
      </c>
    </row>
    <row r="206" spans="1:41" s="55" customFormat="1" ht="16" thickBot="1" x14ac:dyDescent="0.35">
      <c r="A206" s="53"/>
      <c r="B206" s="48" t="s">
        <v>9</v>
      </c>
      <c r="C206" s="87"/>
      <c r="D206" s="87"/>
      <c r="E206" s="76">
        <v>0</v>
      </c>
      <c r="F206" s="76">
        <v>0</v>
      </c>
      <c r="G206" s="76">
        <v>0</v>
      </c>
      <c r="H206" s="76">
        <v>0</v>
      </c>
      <c r="I206" s="83"/>
      <c r="J206" s="76">
        <v>0</v>
      </c>
      <c r="K206" s="76">
        <v>0</v>
      </c>
      <c r="L206" s="76">
        <v>-42057.240704500975</v>
      </c>
      <c r="M206" s="76">
        <v>-42057.240704500975</v>
      </c>
      <c r="N206" s="83"/>
      <c r="O206" s="76">
        <v>143649.5983935743</v>
      </c>
      <c r="P206" s="76">
        <v>4558.3432895260858</v>
      </c>
      <c r="Q206" s="76" t="e">
        <v>#DIV/0!</v>
      </c>
      <c r="R206" s="76" t="e">
        <v>#DIV/0!</v>
      </c>
      <c r="S206" s="76" t="e">
        <v>#REF!</v>
      </c>
      <c r="T206" s="83"/>
      <c r="U206" s="84"/>
      <c r="V206" s="76">
        <v>264426.48190916091</v>
      </c>
      <c r="W206" s="76">
        <v>262501.93648334622</v>
      </c>
      <c r="X206" s="76">
        <v>460986.11111111107</v>
      </c>
      <c r="Y206" s="76">
        <v>460986.11111111107</v>
      </c>
      <c r="Z206" s="83"/>
      <c r="AA206" s="76">
        <v>256869.6330991413</v>
      </c>
      <c r="AB206" s="76">
        <v>305371.58984007529</v>
      </c>
      <c r="AC206" s="76">
        <v>446165.73033707862</v>
      </c>
      <c r="AD206" s="76">
        <v>446165.73033707862</v>
      </c>
      <c r="AE206" s="83"/>
      <c r="AF206" s="76">
        <v>26459166.666666668</v>
      </c>
      <c r="AG206" s="76">
        <v>217417.80821917808</v>
      </c>
      <c r="AH206" s="76">
        <v>79337500</v>
      </c>
      <c r="AI206" s="76" t="e">
        <v>#DIV/0!</v>
      </c>
      <c r="AJ206" s="76" t="e">
        <v>#REF!</v>
      </c>
      <c r="AK206" s="83"/>
      <c r="AL206" s="84"/>
      <c r="AN206" s="52">
        <f t="shared" si="6"/>
        <v>0</v>
      </c>
      <c r="AO206" s="52">
        <f t="shared" si="7"/>
        <v>0</v>
      </c>
    </row>
    <row r="207" spans="1:41" s="55" customFormat="1" x14ac:dyDescent="0.3">
      <c r="A207" s="163" t="s">
        <v>87</v>
      </c>
      <c r="B207" s="11" t="s">
        <v>5</v>
      </c>
      <c r="C207" s="87"/>
      <c r="D207" s="87"/>
      <c r="E207" s="88">
        <v>0</v>
      </c>
      <c r="F207" s="88">
        <v>0</v>
      </c>
      <c r="G207" s="88">
        <v>0</v>
      </c>
      <c r="H207" s="88">
        <v>0</v>
      </c>
      <c r="I207" s="87">
        <v>0</v>
      </c>
      <c r="J207" s="88">
        <v>0</v>
      </c>
      <c r="K207" s="88">
        <v>0</v>
      </c>
      <c r="L207" s="88">
        <v>1854</v>
      </c>
      <c r="M207" s="88">
        <v>0</v>
      </c>
      <c r="N207" s="87">
        <v>1854</v>
      </c>
      <c r="O207" s="88">
        <v>1628</v>
      </c>
      <c r="P207" s="88">
        <v>0</v>
      </c>
      <c r="Q207" s="88">
        <v>312</v>
      </c>
      <c r="R207" s="88">
        <v>0</v>
      </c>
      <c r="S207" s="88">
        <v>0</v>
      </c>
      <c r="T207" s="87">
        <f>SUM(O207:S207)</f>
        <v>1940</v>
      </c>
      <c r="U207" s="89">
        <f>T207+N207+I207+D211</f>
        <v>107754</v>
      </c>
      <c r="V207" s="88">
        <v>2310</v>
      </c>
      <c r="W207" s="88">
        <v>44</v>
      </c>
      <c r="X207" s="88">
        <v>56</v>
      </c>
      <c r="Y207" s="88">
        <v>0</v>
      </c>
      <c r="Z207" s="87">
        <v>2410</v>
      </c>
      <c r="AA207" s="88">
        <v>2902</v>
      </c>
      <c r="AB207" s="88">
        <v>10</v>
      </c>
      <c r="AC207" s="88">
        <v>20</v>
      </c>
      <c r="AD207" s="88">
        <v>0</v>
      </c>
      <c r="AE207" s="87">
        <v>2932</v>
      </c>
      <c r="AF207" s="88">
        <v>34</v>
      </c>
      <c r="AG207" s="88">
        <v>10</v>
      </c>
      <c r="AH207" s="88">
        <v>10</v>
      </c>
      <c r="AI207" s="88">
        <v>12</v>
      </c>
      <c r="AJ207" s="88">
        <v>0</v>
      </c>
      <c r="AK207" s="87">
        <f>SUM(AF207:AJ207)</f>
        <v>66</v>
      </c>
      <c r="AL207" s="89">
        <f>AK207+AE207+Z207</f>
        <v>5408</v>
      </c>
      <c r="AM207" s="55">
        <v>16</v>
      </c>
      <c r="AN207" s="52">
        <f t="shared" si="6"/>
        <v>1724064</v>
      </c>
      <c r="AO207" s="52">
        <f t="shared" si="7"/>
        <v>86528</v>
      </c>
    </row>
    <row r="208" spans="1:41" s="55" customFormat="1" x14ac:dyDescent="0.3">
      <c r="A208" s="164"/>
      <c r="B208" s="48" t="s">
        <v>6</v>
      </c>
      <c r="C208" s="87"/>
      <c r="D208" s="87"/>
      <c r="E208" s="88">
        <v>0</v>
      </c>
      <c r="F208" s="88">
        <v>0</v>
      </c>
      <c r="G208" s="88">
        <v>0</v>
      </c>
      <c r="H208" s="88">
        <v>0</v>
      </c>
      <c r="I208" s="87">
        <v>0</v>
      </c>
      <c r="J208" s="88">
        <v>0</v>
      </c>
      <c r="K208" s="88">
        <v>0</v>
      </c>
      <c r="L208" s="88">
        <v>0</v>
      </c>
      <c r="M208" s="88">
        <v>0</v>
      </c>
      <c r="N208" s="87">
        <v>0</v>
      </c>
      <c r="O208" s="88">
        <v>0</v>
      </c>
      <c r="P208" s="88">
        <v>0</v>
      </c>
      <c r="Q208" s="88">
        <v>0</v>
      </c>
      <c r="R208" s="88">
        <v>5000</v>
      </c>
      <c r="S208" s="88">
        <v>0</v>
      </c>
      <c r="T208" s="87">
        <f>SUM(O208:S208)</f>
        <v>5000</v>
      </c>
      <c r="U208" s="89"/>
      <c r="V208" s="88">
        <v>0</v>
      </c>
      <c r="W208" s="88">
        <v>0</v>
      </c>
      <c r="X208" s="88">
        <v>2000</v>
      </c>
      <c r="Y208" s="88">
        <v>0</v>
      </c>
      <c r="Z208" s="87">
        <v>2000</v>
      </c>
      <c r="AA208" s="88">
        <v>0</v>
      </c>
      <c r="AB208" s="88">
        <v>0</v>
      </c>
      <c r="AC208" s="88">
        <v>0</v>
      </c>
      <c r="AD208" s="88">
        <v>0</v>
      </c>
      <c r="AE208" s="87">
        <v>0</v>
      </c>
      <c r="AF208" s="88">
        <v>0</v>
      </c>
      <c r="AG208" s="88">
        <v>0</v>
      </c>
      <c r="AH208" s="88">
        <v>0</v>
      </c>
      <c r="AI208" s="88">
        <v>0</v>
      </c>
      <c r="AJ208" s="88">
        <v>0</v>
      </c>
      <c r="AK208" s="87">
        <f>SUM(AF208:AJ208)</f>
        <v>0</v>
      </c>
      <c r="AL208" s="89"/>
      <c r="AN208" s="52">
        <f t="shared" si="6"/>
        <v>0</v>
      </c>
      <c r="AO208" s="52">
        <f t="shared" si="7"/>
        <v>0</v>
      </c>
    </row>
    <row r="209" spans="1:41" s="55" customFormat="1" x14ac:dyDescent="0.3">
      <c r="A209" s="164"/>
      <c r="B209" s="48" t="s">
        <v>10</v>
      </c>
      <c r="C209" s="87">
        <v>0</v>
      </c>
      <c r="D209" s="87"/>
      <c r="E209" s="88">
        <v>0</v>
      </c>
      <c r="F209" s="88">
        <v>0</v>
      </c>
      <c r="G209" s="88">
        <v>0</v>
      </c>
      <c r="H209" s="88">
        <v>0</v>
      </c>
      <c r="I209" s="87">
        <v>0</v>
      </c>
      <c r="J209" s="88">
        <v>0</v>
      </c>
      <c r="K209" s="88">
        <v>0</v>
      </c>
      <c r="L209" s="88">
        <v>0</v>
      </c>
      <c r="M209" s="88">
        <v>0</v>
      </c>
      <c r="N209" s="87">
        <v>0</v>
      </c>
      <c r="O209" s="88">
        <v>0</v>
      </c>
      <c r="P209" s="88">
        <v>0</v>
      </c>
      <c r="Q209" s="88">
        <v>0</v>
      </c>
      <c r="R209" s="88">
        <v>0</v>
      </c>
      <c r="S209" s="88">
        <v>0</v>
      </c>
      <c r="T209" s="87">
        <f>SUM(O209:R209)</f>
        <v>0</v>
      </c>
      <c r="U209" s="89">
        <f>I209+N209+T209</f>
        <v>0</v>
      </c>
      <c r="V209" s="88">
        <v>0</v>
      </c>
      <c r="W209" s="88">
        <v>0</v>
      </c>
      <c r="X209" s="88">
        <v>0</v>
      </c>
      <c r="Y209" s="88">
        <v>0</v>
      </c>
      <c r="Z209" s="87">
        <v>0</v>
      </c>
      <c r="AA209" s="88">
        <v>0</v>
      </c>
      <c r="AB209" s="88">
        <v>0</v>
      </c>
      <c r="AC209" s="88">
        <v>0</v>
      </c>
      <c r="AD209" s="88">
        <v>0</v>
      </c>
      <c r="AE209" s="87">
        <v>0</v>
      </c>
      <c r="AF209" s="88">
        <v>0</v>
      </c>
      <c r="AG209" s="88">
        <v>0</v>
      </c>
      <c r="AH209" s="88">
        <v>0</v>
      </c>
      <c r="AI209" s="88">
        <v>0</v>
      </c>
      <c r="AJ209" s="88">
        <v>0</v>
      </c>
      <c r="AK209" s="87">
        <f>SUM(AF209:AI209)</f>
        <v>0</v>
      </c>
      <c r="AL209" s="89">
        <f>Z209+AE209+AK209</f>
        <v>0</v>
      </c>
      <c r="AN209" s="52">
        <f t="shared" si="6"/>
        <v>0</v>
      </c>
      <c r="AO209" s="52">
        <f t="shared" si="7"/>
        <v>0</v>
      </c>
    </row>
    <row r="210" spans="1:41" s="55" customFormat="1" x14ac:dyDescent="0.3">
      <c r="A210" s="164"/>
      <c r="B210" s="48" t="s">
        <v>7</v>
      </c>
      <c r="C210" s="87">
        <v>61378</v>
      </c>
      <c r="D210" s="87"/>
      <c r="E210" s="93">
        <v>0</v>
      </c>
      <c r="F210" s="88">
        <v>0</v>
      </c>
      <c r="G210" s="88">
        <v>0</v>
      </c>
      <c r="H210" s="88">
        <v>0</v>
      </c>
      <c r="I210" s="87">
        <v>0</v>
      </c>
      <c r="J210" s="93">
        <v>0</v>
      </c>
      <c r="K210" s="88">
        <v>0</v>
      </c>
      <c r="L210" s="88">
        <v>0</v>
      </c>
      <c r="M210" s="88">
        <v>0</v>
      </c>
      <c r="N210" s="87">
        <v>0</v>
      </c>
      <c r="O210" s="93">
        <v>0</v>
      </c>
      <c r="P210" s="88">
        <v>0</v>
      </c>
      <c r="Q210" s="88">
        <v>0</v>
      </c>
      <c r="R210" s="88">
        <v>5000</v>
      </c>
      <c r="S210" s="88">
        <v>0</v>
      </c>
      <c r="T210" s="87">
        <f>SUM(O210:S210)</f>
        <v>5000</v>
      </c>
      <c r="U210" s="89">
        <f>T210+N210+I210+D211</f>
        <v>108960</v>
      </c>
      <c r="V210" s="93">
        <v>0</v>
      </c>
      <c r="W210" s="88">
        <v>0</v>
      </c>
      <c r="X210" s="88">
        <v>2000</v>
      </c>
      <c r="Y210" s="88">
        <v>0</v>
      </c>
      <c r="Z210" s="87">
        <v>3206</v>
      </c>
      <c r="AA210" s="93">
        <v>0</v>
      </c>
      <c r="AB210" s="88">
        <v>0</v>
      </c>
      <c r="AC210" s="88">
        <v>0</v>
      </c>
      <c r="AD210" s="88">
        <v>0</v>
      </c>
      <c r="AE210" s="87">
        <v>0</v>
      </c>
      <c r="AF210" s="93">
        <v>0</v>
      </c>
      <c r="AG210" s="88">
        <v>0</v>
      </c>
      <c r="AH210" s="88">
        <v>0</v>
      </c>
      <c r="AI210" s="88">
        <v>0</v>
      </c>
      <c r="AJ210" s="88">
        <v>0</v>
      </c>
      <c r="AK210" s="87">
        <f>SUM(AF210:AJ210)</f>
        <v>0</v>
      </c>
      <c r="AL210" s="89">
        <f>AK210+AE210+Z210</f>
        <v>3206</v>
      </c>
      <c r="AN210" s="52">
        <f t="shared" si="6"/>
        <v>0</v>
      </c>
      <c r="AO210" s="52">
        <f t="shared" si="7"/>
        <v>0</v>
      </c>
    </row>
    <row r="211" spans="1:41" s="55" customFormat="1" ht="16" thickBot="1" x14ac:dyDescent="0.35">
      <c r="A211" s="165"/>
      <c r="B211" s="14" t="s">
        <v>8</v>
      </c>
      <c r="C211" s="95">
        <v>61378</v>
      </c>
      <c r="D211" s="96">
        <v>103960</v>
      </c>
      <c r="E211" s="79">
        <v>0</v>
      </c>
      <c r="F211" s="79">
        <v>0</v>
      </c>
      <c r="G211" s="79">
        <v>0</v>
      </c>
      <c r="H211" s="79">
        <v>0</v>
      </c>
      <c r="I211" s="77">
        <v>0</v>
      </c>
      <c r="J211" s="79">
        <v>0</v>
      </c>
      <c r="K211" s="79">
        <v>0</v>
      </c>
      <c r="L211" s="79">
        <v>-1854</v>
      </c>
      <c r="M211" s="79">
        <v>-1854</v>
      </c>
      <c r="N211" s="77">
        <v>-1854</v>
      </c>
      <c r="O211" s="79">
        <v>-3482</v>
      </c>
      <c r="P211" s="79">
        <v>-3482</v>
      </c>
      <c r="Q211" s="79">
        <v>-3794</v>
      </c>
      <c r="R211" s="79">
        <v>1206</v>
      </c>
      <c r="S211" s="79">
        <v>1206</v>
      </c>
      <c r="T211" s="77">
        <f>N211+T210-T207</f>
        <v>1206</v>
      </c>
      <c r="U211" s="80">
        <f>U210-U207</f>
        <v>1206</v>
      </c>
      <c r="V211" s="79">
        <v>-1104</v>
      </c>
      <c r="W211" s="79">
        <v>-1148</v>
      </c>
      <c r="X211" s="79">
        <v>796</v>
      </c>
      <c r="Y211" s="79">
        <v>796</v>
      </c>
      <c r="Z211" s="77">
        <v>796</v>
      </c>
      <c r="AA211" s="79">
        <v>-2106</v>
      </c>
      <c r="AB211" s="79">
        <v>-2116</v>
      </c>
      <c r="AC211" s="79">
        <v>-2136</v>
      </c>
      <c r="AD211" s="79">
        <v>-2136</v>
      </c>
      <c r="AE211" s="77">
        <v>-2136</v>
      </c>
      <c r="AF211" s="79">
        <v>-2170</v>
      </c>
      <c r="AG211" s="79">
        <v>-2180</v>
      </c>
      <c r="AH211" s="79">
        <v>-2190</v>
      </c>
      <c r="AI211" s="79">
        <v>-2202</v>
      </c>
      <c r="AJ211" s="79">
        <v>-2202</v>
      </c>
      <c r="AK211" s="77">
        <f>AE211+AK210-AK207</f>
        <v>-2202</v>
      </c>
      <c r="AL211" s="80">
        <f>T211+AL210-AL207</f>
        <v>-996</v>
      </c>
      <c r="AN211" s="52">
        <f t="shared" si="6"/>
        <v>0</v>
      </c>
      <c r="AO211" s="52">
        <f t="shared" si="7"/>
        <v>0</v>
      </c>
    </row>
    <row r="212" spans="1:41" s="55" customFormat="1" ht="16" thickBot="1" x14ac:dyDescent="0.35">
      <c r="A212" s="53"/>
      <c r="B212" s="48"/>
      <c r="C212" s="87"/>
      <c r="D212" s="87"/>
      <c r="E212" s="76" t="e">
        <v>#DIV/0!</v>
      </c>
      <c r="F212" s="76" t="e">
        <v>#DIV/0!</v>
      </c>
      <c r="G212" s="76">
        <v>0</v>
      </c>
      <c r="H212" s="76">
        <v>0</v>
      </c>
      <c r="I212" s="83"/>
      <c r="J212" s="76">
        <v>0</v>
      </c>
      <c r="K212" s="76">
        <v>0</v>
      </c>
      <c r="L212" s="76">
        <v>-19113.402061855671</v>
      </c>
      <c r="M212" s="76">
        <v>-19113.402061855671</v>
      </c>
      <c r="N212" s="83"/>
      <c r="O212" s="76">
        <v>-223205.12820512822</v>
      </c>
      <c r="P212" s="76">
        <v>-644.42100198027128</v>
      </c>
      <c r="Q212" s="76" t="e">
        <v>#DIV/0!</v>
      </c>
      <c r="R212" s="76" t="e">
        <v>#DIV/0!</v>
      </c>
      <c r="S212" s="76" t="e">
        <v>#REF!</v>
      </c>
      <c r="T212" s="83"/>
      <c r="U212" s="84"/>
      <c r="V212" s="76">
        <v>-8796.8127490039842</v>
      </c>
      <c r="W212" s="76">
        <v>-9273.0210016155088</v>
      </c>
      <c r="X212" s="76">
        <v>6605.8091286307053</v>
      </c>
      <c r="Y212" s="76">
        <v>6605.8091286307053</v>
      </c>
      <c r="Z212" s="83"/>
      <c r="AA212" s="76">
        <v>-14220.121539500338</v>
      </c>
      <c r="AB212" s="76">
        <v>-14287.643484132344</v>
      </c>
      <c r="AC212" s="76">
        <v>-14570.259208731242</v>
      </c>
      <c r="AD212" s="76">
        <v>-14570.259208731242</v>
      </c>
      <c r="AE212" s="83"/>
      <c r="AF212" s="76">
        <v>-1356250</v>
      </c>
      <c r="AG212" s="76">
        <v>-8029.4659300184157</v>
      </c>
      <c r="AH212" s="76">
        <v>-3650000</v>
      </c>
      <c r="AI212" s="76" t="e">
        <v>#DIV/0!</v>
      </c>
      <c r="AJ212" s="76" t="e">
        <v>#REF!</v>
      </c>
      <c r="AK212" s="83"/>
      <c r="AL212" s="84"/>
      <c r="AN212" s="52">
        <f t="shared" si="6"/>
        <v>0</v>
      </c>
      <c r="AO212" s="52">
        <f t="shared" si="7"/>
        <v>0</v>
      </c>
    </row>
    <row r="213" spans="1:41" s="90" customFormat="1" ht="13" x14ac:dyDescent="0.3">
      <c r="A213" s="177" t="s">
        <v>103</v>
      </c>
      <c r="B213" s="86" t="s">
        <v>5</v>
      </c>
      <c r="C213" s="87"/>
      <c r="D213" s="87"/>
      <c r="E213" s="88">
        <v>0</v>
      </c>
      <c r="F213" s="88">
        <v>0</v>
      </c>
      <c r="G213" s="88">
        <v>0</v>
      </c>
      <c r="H213" s="88">
        <v>0</v>
      </c>
      <c r="I213" s="87">
        <v>0</v>
      </c>
      <c r="J213" s="88">
        <v>0</v>
      </c>
      <c r="K213" s="88">
        <v>84</v>
      </c>
      <c r="L213" s="88">
        <v>0</v>
      </c>
      <c r="M213" s="88">
        <v>0</v>
      </c>
      <c r="N213" s="87">
        <v>84</v>
      </c>
      <c r="O213" s="88">
        <v>0</v>
      </c>
      <c r="P213" s="88">
        <v>0</v>
      </c>
      <c r="Q213" s="88">
        <v>0</v>
      </c>
      <c r="R213" s="88">
        <v>0</v>
      </c>
      <c r="S213" s="88">
        <v>0</v>
      </c>
      <c r="T213" s="87">
        <f>SUM(O213:S213)</f>
        <v>0</v>
      </c>
      <c r="U213" s="89">
        <f>T213+N213+I213+D217</f>
        <v>84</v>
      </c>
      <c r="V213" s="88">
        <v>0</v>
      </c>
      <c r="W213" s="88">
        <v>0</v>
      </c>
      <c r="X213" s="88">
        <v>0</v>
      </c>
      <c r="Y213" s="88">
        <v>0</v>
      </c>
      <c r="Z213" s="87">
        <v>0</v>
      </c>
      <c r="AA213" s="88">
        <v>0</v>
      </c>
      <c r="AB213" s="88">
        <v>0</v>
      </c>
      <c r="AC213" s="88">
        <v>0</v>
      </c>
      <c r="AD213" s="88">
        <v>0</v>
      </c>
      <c r="AE213" s="87">
        <v>0</v>
      </c>
      <c r="AF213" s="88">
        <v>0</v>
      </c>
      <c r="AG213" s="88">
        <v>0</v>
      </c>
      <c r="AH213" s="88">
        <v>0</v>
      </c>
      <c r="AI213" s="88">
        <v>0</v>
      </c>
      <c r="AJ213" s="88">
        <v>0</v>
      </c>
      <c r="AK213" s="87">
        <f>SUM(AF213:AJ213)</f>
        <v>0</v>
      </c>
      <c r="AL213" s="89">
        <f>AK213+AE213+Z213</f>
        <v>0</v>
      </c>
      <c r="AM213" s="90">
        <v>128</v>
      </c>
      <c r="AN213" s="91">
        <f t="shared" ref="AN213:AN242" si="8">AM213*U213</f>
        <v>10752</v>
      </c>
      <c r="AO213" s="91">
        <f t="shared" si="7"/>
        <v>0</v>
      </c>
    </row>
    <row r="214" spans="1:41" s="90" customFormat="1" ht="13" x14ac:dyDescent="0.3">
      <c r="A214" s="178"/>
      <c r="B214" s="92" t="s">
        <v>6</v>
      </c>
      <c r="C214" s="87"/>
      <c r="D214" s="87"/>
      <c r="E214" s="88">
        <v>0</v>
      </c>
      <c r="F214" s="88">
        <v>0</v>
      </c>
      <c r="G214" s="88">
        <v>0</v>
      </c>
      <c r="H214" s="88">
        <v>0</v>
      </c>
      <c r="I214" s="87">
        <v>0</v>
      </c>
      <c r="J214" s="88">
        <v>0</v>
      </c>
      <c r="K214" s="88">
        <v>0</v>
      </c>
      <c r="L214" s="88">
        <v>0</v>
      </c>
      <c r="M214" s="88">
        <v>100</v>
      </c>
      <c r="N214" s="87">
        <v>100</v>
      </c>
      <c r="O214" s="88">
        <v>0</v>
      </c>
      <c r="P214" s="88">
        <v>0</v>
      </c>
      <c r="Q214" s="88">
        <v>0</v>
      </c>
      <c r="R214" s="88">
        <v>0</v>
      </c>
      <c r="S214" s="88">
        <v>0</v>
      </c>
      <c r="T214" s="87">
        <f>SUM(O214:S214)</f>
        <v>0</v>
      </c>
      <c r="U214" s="89"/>
      <c r="V214" s="88">
        <v>0</v>
      </c>
      <c r="W214" s="88">
        <v>0</v>
      </c>
      <c r="X214" s="88">
        <v>0</v>
      </c>
      <c r="Y214" s="88">
        <v>0</v>
      </c>
      <c r="Z214" s="87">
        <v>0</v>
      </c>
      <c r="AA214" s="88">
        <v>0</v>
      </c>
      <c r="AB214" s="88">
        <v>0</v>
      </c>
      <c r="AC214" s="88">
        <v>0</v>
      </c>
      <c r="AD214" s="88">
        <v>0</v>
      </c>
      <c r="AE214" s="87">
        <v>0</v>
      </c>
      <c r="AF214" s="88">
        <v>0</v>
      </c>
      <c r="AG214" s="88">
        <v>0</v>
      </c>
      <c r="AH214" s="88">
        <v>0</v>
      </c>
      <c r="AI214" s="88">
        <v>0</v>
      </c>
      <c r="AJ214" s="88">
        <v>0</v>
      </c>
      <c r="AK214" s="87">
        <f>SUM(AF214:AJ214)</f>
        <v>0</v>
      </c>
      <c r="AL214" s="89"/>
      <c r="AN214" s="91">
        <f t="shared" si="8"/>
        <v>0</v>
      </c>
      <c r="AO214" s="91">
        <f t="shared" si="7"/>
        <v>0</v>
      </c>
    </row>
    <row r="215" spans="1:41" s="90" customFormat="1" ht="13" x14ac:dyDescent="0.3">
      <c r="A215" s="178"/>
      <c r="B215" s="92" t="s">
        <v>10</v>
      </c>
      <c r="C215" s="87">
        <v>0</v>
      </c>
      <c r="D215" s="87"/>
      <c r="E215" s="88">
        <v>0</v>
      </c>
      <c r="F215" s="88">
        <v>0</v>
      </c>
      <c r="G215" s="88">
        <v>0</v>
      </c>
      <c r="H215" s="88">
        <v>0</v>
      </c>
      <c r="I215" s="87">
        <v>0</v>
      </c>
      <c r="J215" s="88">
        <v>0</v>
      </c>
      <c r="K215" s="88">
        <v>0</v>
      </c>
      <c r="L215" s="88">
        <v>0</v>
      </c>
      <c r="M215" s="88">
        <v>0</v>
      </c>
      <c r="N215" s="87">
        <v>0</v>
      </c>
      <c r="O215" s="88">
        <v>0</v>
      </c>
      <c r="P215" s="88">
        <v>0</v>
      </c>
      <c r="Q215" s="88">
        <v>0</v>
      </c>
      <c r="R215" s="88">
        <v>0</v>
      </c>
      <c r="S215" s="88">
        <v>0</v>
      </c>
      <c r="T215" s="87">
        <f>SUM(O215:R215)</f>
        <v>0</v>
      </c>
      <c r="U215" s="89">
        <f>I215+N215+T215</f>
        <v>0</v>
      </c>
      <c r="V215" s="88">
        <v>0</v>
      </c>
      <c r="W215" s="88">
        <v>0</v>
      </c>
      <c r="X215" s="88">
        <v>0</v>
      </c>
      <c r="Y215" s="88">
        <v>0</v>
      </c>
      <c r="Z215" s="87">
        <v>0</v>
      </c>
      <c r="AA215" s="88">
        <v>0</v>
      </c>
      <c r="AB215" s="88">
        <v>0</v>
      </c>
      <c r="AC215" s="88">
        <v>0</v>
      </c>
      <c r="AD215" s="88">
        <v>0</v>
      </c>
      <c r="AE215" s="87">
        <v>0</v>
      </c>
      <c r="AF215" s="88">
        <v>0</v>
      </c>
      <c r="AG215" s="88">
        <v>0</v>
      </c>
      <c r="AH215" s="88">
        <v>0</v>
      </c>
      <c r="AI215" s="88">
        <v>0</v>
      </c>
      <c r="AJ215" s="88">
        <v>0</v>
      </c>
      <c r="AK215" s="87">
        <f>SUM(AF215:AI215)</f>
        <v>0</v>
      </c>
      <c r="AL215" s="89">
        <f>Z215+AE215+AK215</f>
        <v>0</v>
      </c>
      <c r="AN215" s="91">
        <f t="shared" si="8"/>
        <v>0</v>
      </c>
      <c r="AO215" s="91">
        <f t="shared" si="7"/>
        <v>0</v>
      </c>
    </row>
    <row r="216" spans="1:41" s="90" customFormat="1" ht="13" x14ac:dyDescent="0.3">
      <c r="A216" s="178"/>
      <c r="B216" s="92" t="s">
        <v>7</v>
      </c>
      <c r="C216" s="87">
        <v>0</v>
      </c>
      <c r="D216" s="87"/>
      <c r="E216" s="88">
        <v>0</v>
      </c>
      <c r="F216" s="88">
        <v>0</v>
      </c>
      <c r="G216" s="88">
        <v>0</v>
      </c>
      <c r="H216" s="88">
        <v>0</v>
      </c>
      <c r="I216" s="87">
        <v>0</v>
      </c>
      <c r="J216" s="88">
        <v>0</v>
      </c>
      <c r="K216" s="88">
        <v>0</v>
      </c>
      <c r="L216" s="88">
        <v>0</v>
      </c>
      <c r="M216" s="88">
        <v>100</v>
      </c>
      <c r="N216" s="87">
        <v>100</v>
      </c>
      <c r="O216" s="88">
        <v>0</v>
      </c>
      <c r="P216" s="88">
        <v>0</v>
      </c>
      <c r="Q216" s="88">
        <v>0</v>
      </c>
      <c r="R216" s="88">
        <v>0</v>
      </c>
      <c r="S216" s="88">
        <v>0</v>
      </c>
      <c r="T216" s="87">
        <f>SUM(O216:S216)</f>
        <v>0</v>
      </c>
      <c r="U216" s="89">
        <f>T216+N216+I216+D217</f>
        <v>100</v>
      </c>
      <c r="V216" s="88">
        <v>0</v>
      </c>
      <c r="W216" s="88">
        <v>0</v>
      </c>
      <c r="X216" s="88">
        <v>0</v>
      </c>
      <c r="Y216" s="88">
        <v>0</v>
      </c>
      <c r="Z216" s="87">
        <v>16</v>
      </c>
      <c r="AA216" s="88">
        <v>0</v>
      </c>
      <c r="AB216" s="88">
        <v>0</v>
      </c>
      <c r="AC216" s="88">
        <v>0</v>
      </c>
      <c r="AD216" s="88">
        <v>0</v>
      </c>
      <c r="AE216" s="87">
        <v>0</v>
      </c>
      <c r="AF216" s="88">
        <v>0</v>
      </c>
      <c r="AG216" s="88">
        <v>0</v>
      </c>
      <c r="AH216" s="88">
        <v>0</v>
      </c>
      <c r="AI216" s="88">
        <v>0</v>
      </c>
      <c r="AJ216" s="88">
        <v>0</v>
      </c>
      <c r="AK216" s="87">
        <f>SUM(AF216:AJ216)</f>
        <v>0</v>
      </c>
      <c r="AL216" s="89">
        <f>AK216+AE216+Z216</f>
        <v>16</v>
      </c>
      <c r="AN216" s="91">
        <f t="shared" si="8"/>
        <v>0</v>
      </c>
      <c r="AO216" s="91">
        <f t="shared" si="7"/>
        <v>0</v>
      </c>
    </row>
    <row r="217" spans="1:41" s="90" customFormat="1" ht="13.5" thickBot="1" x14ac:dyDescent="0.35">
      <c r="A217" s="179"/>
      <c r="B217" s="94" t="s">
        <v>8</v>
      </c>
      <c r="C217" s="95">
        <v>0</v>
      </c>
      <c r="D217" s="96">
        <v>0</v>
      </c>
      <c r="E217" s="79">
        <v>0</v>
      </c>
      <c r="F217" s="79">
        <v>0</v>
      </c>
      <c r="G217" s="79">
        <v>0</v>
      </c>
      <c r="H217" s="79">
        <v>0</v>
      </c>
      <c r="I217" s="77">
        <v>0</v>
      </c>
      <c r="J217" s="79">
        <v>0</v>
      </c>
      <c r="K217" s="79">
        <v>-84</v>
      </c>
      <c r="L217" s="79">
        <v>-84</v>
      </c>
      <c r="M217" s="79">
        <v>16</v>
      </c>
      <c r="N217" s="77">
        <v>16</v>
      </c>
      <c r="O217" s="79">
        <v>16</v>
      </c>
      <c r="P217" s="79">
        <v>16</v>
      </c>
      <c r="Q217" s="79">
        <v>16</v>
      </c>
      <c r="R217" s="79">
        <v>16</v>
      </c>
      <c r="S217" s="79">
        <v>16</v>
      </c>
      <c r="T217" s="77">
        <f>N217+T216-T213</f>
        <v>16</v>
      </c>
      <c r="U217" s="80">
        <f>U216-U213</f>
        <v>16</v>
      </c>
      <c r="V217" s="79">
        <v>16</v>
      </c>
      <c r="W217" s="79">
        <v>16</v>
      </c>
      <c r="X217" s="79">
        <v>16</v>
      </c>
      <c r="Y217" s="79">
        <v>16</v>
      </c>
      <c r="Z217" s="77">
        <v>16</v>
      </c>
      <c r="AA217" s="79">
        <v>16</v>
      </c>
      <c r="AB217" s="79">
        <v>16</v>
      </c>
      <c r="AC217" s="79">
        <v>16</v>
      </c>
      <c r="AD217" s="79">
        <v>16</v>
      </c>
      <c r="AE217" s="77">
        <v>16</v>
      </c>
      <c r="AF217" s="79">
        <v>16</v>
      </c>
      <c r="AG217" s="79">
        <v>16</v>
      </c>
      <c r="AH217" s="79">
        <v>16</v>
      </c>
      <c r="AI217" s="79">
        <v>16</v>
      </c>
      <c r="AJ217" s="79">
        <v>16</v>
      </c>
      <c r="AK217" s="77">
        <f>AE217+AK216-AK213</f>
        <v>16</v>
      </c>
      <c r="AL217" s="80">
        <f>T217+AL216-AL213</f>
        <v>32</v>
      </c>
      <c r="AN217" s="91">
        <f t="shared" si="8"/>
        <v>0</v>
      </c>
      <c r="AO217" s="91">
        <f t="shared" si="7"/>
        <v>0</v>
      </c>
    </row>
    <row r="218" spans="1:41" s="90" customFormat="1" ht="15" thickBot="1" x14ac:dyDescent="0.35">
      <c r="A218" s="97"/>
      <c r="B218" s="92" t="s">
        <v>9</v>
      </c>
      <c r="C218" s="87"/>
      <c r="D218" s="87"/>
      <c r="E218" s="76" t="e">
        <v>#DIV/0!</v>
      </c>
      <c r="F218" s="76">
        <v>0</v>
      </c>
      <c r="G218" s="76">
        <v>0</v>
      </c>
      <c r="H218" s="76">
        <v>0</v>
      </c>
      <c r="I218" s="83"/>
      <c r="J218" s="76">
        <v>0</v>
      </c>
      <c r="K218" s="76" t="e">
        <v>#DIV/0!</v>
      </c>
      <c r="L218" s="76" t="e">
        <v>#DIV/0!</v>
      </c>
      <c r="M218" s="76" t="e">
        <v>#DIV/0!</v>
      </c>
      <c r="N218" s="83"/>
      <c r="O218" s="76" t="e">
        <v>#DIV/0!</v>
      </c>
      <c r="P218" s="76">
        <v>3809.5238095238092</v>
      </c>
      <c r="Q218" s="76" t="e">
        <v>#DIV/0!</v>
      </c>
      <c r="R218" s="76" t="e">
        <v>#DIV/0!</v>
      </c>
      <c r="S218" s="76" t="e">
        <v>#REF!</v>
      </c>
      <c r="T218" s="83"/>
      <c r="U218" s="84"/>
      <c r="V218" s="76" t="e">
        <v>#DIV/0!</v>
      </c>
      <c r="W218" s="76" t="e">
        <v>#DIV/0!</v>
      </c>
      <c r="X218" s="76" t="e">
        <v>#DIV/0!</v>
      </c>
      <c r="Y218" s="76" t="e">
        <v>#DIV/0!</v>
      </c>
      <c r="Z218" s="83"/>
      <c r="AA218" s="76" t="e">
        <v>#DIV/0!</v>
      </c>
      <c r="AB218" s="76" t="e">
        <v>#DIV/0!</v>
      </c>
      <c r="AC218" s="76" t="e">
        <v>#DIV/0!</v>
      </c>
      <c r="AD218" s="76" t="e">
        <v>#DIV/0!</v>
      </c>
      <c r="AE218" s="83"/>
      <c r="AF218" s="76" t="e">
        <v>#DIV/0!</v>
      </c>
      <c r="AG218" s="76" t="e">
        <v>#DIV/0!</v>
      </c>
      <c r="AH218" s="76" t="e">
        <v>#DIV/0!</v>
      </c>
      <c r="AI218" s="76" t="e">
        <v>#DIV/0!</v>
      </c>
      <c r="AJ218" s="76" t="e">
        <v>#REF!</v>
      </c>
      <c r="AK218" s="83"/>
      <c r="AL218" s="84"/>
      <c r="AN218" s="91">
        <f t="shared" si="8"/>
        <v>0</v>
      </c>
      <c r="AO218" s="91">
        <f t="shared" si="7"/>
        <v>0</v>
      </c>
    </row>
    <row r="219" spans="1:41" s="90" customFormat="1" ht="13" x14ac:dyDescent="0.3">
      <c r="A219" s="177" t="s">
        <v>109</v>
      </c>
      <c r="B219" s="86" t="s">
        <v>5</v>
      </c>
      <c r="C219" s="87"/>
      <c r="D219" s="87"/>
      <c r="E219" s="88">
        <v>0</v>
      </c>
      <c r="F219" s="88">
        <v>734500</v>
      </c>
      <c r="G219" s="88">
        <v>743909</v>
      </c>
      <c r="H219" s="88">
        <v>0</v>
      </c>
      <c r="I219" s="87">
        <v>1478409</v>
      </c>
      <c r="J219" s="88">
        <v>20211</v>
      </c>
      <c r="K219" s="88">
        <v>167901</v>
      </c>
      <c r="L219" s="88">
        <v>14163</v>
      </c>
      <c r="M219" s="88">
        <v>0</v>
      </c>
      <c r="N219" s="87">
        <v>202275</v>
      </c>
      <c r="O219" s="88">
        <v>405076</v>
      </c>
      <c r="P219" s="88">
        <v>0</v>
      </c>
      <c r="Q219" s="88">
        <v>39512</v>
      </c>
      <c r="R219" s="88">
        <v>71793</v>
      </c>
      <c r="S219" s="88">
        <v>0</v>
      </c>
      <c r="T219" s="87">
        <f>SUM(O219:S219)</f>
        <v>516381</v>
      </c>
      <c r="U219" s="89">
        <f>T219+N219+I219+D223</f>
        <v>3077013</v>
      </c>
      <c r="V219" s="88">
        <v>257072</v>
      </c>
      <c r="W219" s="88">
        <v>1096</v>
      </c>
      <c r="X219" s="88">
        <v>1516</v>
      </c>
      <c r="Y219" s="88">
        <v>0</v>
      </c>
      <c r="Z219" s="87">
        <v>259684</v>
      </c>
      <c r="AA219" s="88">
        <v>23224</v>
      </c>
      <c r="AB219" s="88">
        <v>10084</v>
      </c>
      <c r="AC219" s="88">
        <v>19788</v>
      </c>
      <c r="AD219" s="88">
        <v>0</v>
      </c>
      <c r="AE219" s="87">
        <v>53096</v>
      </c>
      <c r="AF219" s="88">
        <v>332</v>
      </c>
      <c r="AG219" s="88">
        <v>72</v>
      </c>
      <c r="AH219" s="88">
        <v>72</v>
      </c>
      <c r="AI219" s="88">
        <v>84</v>
      </c>
      <c r="AJ219" s="88">
        <v>0</v>
      </c>
      <c r="AK219" s="87">
        <f>SUM(AF219:AJ219)</f>
        <v>560</v>
      </c>
      <c r="AL219" s="89">
        <f>AK219+AE219+Z219</f>
        <v>313340</v>
      </c>
      <c r="AM219" s="90">
        <v>32</v>
      </c>
      <c r="AN219" s="91">
        <f t="shared" si="8"/>
        <v>98464416</v>
      </c>
      <c r="AO219" s="91">
        <f t="shared" si="7"/>
        <v>10026880</v>
      </c>
    </row>
    <row r="220" spans="1:41" s="90" customFormat="1" ht="13" x14ac:dyDescent="0.3">
      <c r="A220" s="178"/>
      <c r="B220" s="92" t="s">
        <v>6</v>
      </c>
      <c r="C220" s="87"/>
      <c r="D220" s="87"/>
      <c r="E220" s="88">
        <v>0</v>
      </c>
      <c r="F220" s="88">
        <v>734500</v>
      </c>
      <c r="G220" s="88">
        <v>743909</v>
      </c>
      <c r="H220" s="88">
        <v>0</v>
      </c>
      <c r="I220" s="87">
        <v>1478409</v>
      </c>
      <c r="J220" s="88">
        <v>20211</v>
      </c>
      <c r="K220" s="88">
        <v>113981</v>
      </c>
      <c r="L220" s="88">
        <v>0</v>
      </c>
      <c r="M220" s="88">
        <v>0</v>
      </c>
      <c r="N220" s="87">
        <v>134192</v>
      </c>
      <c r="O220" s="88">
        <v>400000</v>
      </c>
      <c r="P220" s="88">
        <v>0</v>
      </c>
      <c r="Q220" s="88">
        <v>0</v>
      </c>
      <c r="R220" s="88">
        <v>400000</v>
      </c>
      <c r="S220" s="88">
        <v>0</v>
      </c>
      <c r="T220" s="87">
        <f>SUM(O220:S220)</f>
        <v>800000</v>
      </c>
      <c r="U220" s="89"/>
      <c r="V220" s="88">
        <v>300000</v>
      </c>
      <c r="W220" s="88">
        <v>0</v>
      </c>
      <c r="X220" s="88">
        <v>0</v>
      </c>
      <c r="Y220" s="88">
        <v>0</v>
      </c>
      <c r="Z220" s="87">
        <v>300000</v>
      </c>
      <c r="AA220" s="88">
        <v>0</v>
      </c>
      <c r="AB220" s="88">
        <v>0</v>
      </c>
      <c r="AC220" s="88">
        <v>0</v>
      </c>
      <c r="AD220" s="88">
        <v>0</v>
      </c>
      <c r="AE220" s="87">
        <v>0</v>
      </c>
      <c r="AF220" s="88">
        <v>0</v>
      </c>
      <c r="AG220" s="88">
        <v>0</v>
      </c>
      <c r="AH220" s="88">
        <v>0</v>
      </c>
      <c r="AI220" s="88">
        <v>0</v>
      </c>
      <c r="AJ220" s="88">
        <v>0</v>
      </c>
      <c r="AK220" s="87">
        <f>SUM(AF220:AJ220)</f>
        <v>0</v>
      </c>
      <c r="AL220" s="89"/>
      <c r="AN220" s="91">
        <f t="shared" si="8"/>
        <v>0</v>
      </c>
      <c r="AO220" s="91">
        <f t="shared" si="7"/>
        <v>0</v>
      </c>
    </row>
    <row r="221" spans="1:41" s="90" customFormat="1" ht="13" x14ac:dyDescent="0.3">
      <c r="A221" s="178"/>
      <c r="B221" s="92" t="s">
        <v>10</v>
      </c>
      <c r="C221" s="87">
        <v>85033</v>
      </c>
      <c r="D221" s="87"/>
      <c r="E221" s="88">
        <v>0</v>
      </c>
      <c r="F221" s="88">
        <v>0</v>
      </c>
      <c r="G221" s="88">
        <v>0</v>
      </c>
      <c r="H221" s="88">
        <v>0</v>
      </c>
      <c r="I221" s="87">
        <v>0</v>
      </c>
      <c r="J221" s="88">
        <v>0</v>
      </c>
      <c r="K221" s="88">
        <v>85033</v>
      </c>
      <c r="L221" s="88">
        <v>0</v>
      </c>
      <c r="M221" s="88">
        <v>0</v>
      </c>
      <c r="N221" s="87">
        <v>85033</v>
      </c>
      <c r="O221" s="88">
        <v>0</v>
      </c>
      <c r="P221" s="88">
        <v>0</v>
      </c>
      <c r="Q221" s="88">
        <v>0</v>
      </c>
      <c r="R221" s="88">
        <v>0</v>
      </c>
      <c r="S221" s="88">
        <v>0</v>
      </c>
      <c r="T221" s="87">
        <f>SUM(O221:R221)</f>
        <v>0</v>
      </c>
      <c r="U221" s="89">
        <f>I221+N221+T221</f>
        <v>85033</v>
      </c>
      <c r="V221" s="88">
        <v>0</v>
      </c>
      <c r="W221" s="88">
        <v>0</v>
      </c>
      <c r="X221" s="88">
        <v>0</v>
      </c>
      <c r="Y221" s="88">
        <v>0</v>
      </c>
      <c r="Z221" s="87">
        <v>0</v>
      </c>
      <c r="AA221" s="88">
        <v>0</v>
      </c>
      <c r="AB221" s="88">
        <v>0</v>
      </c>
      <c r="AC221" s="88">
        <v>0</v>
      </c>
      <c r="AD221" s="88">
        <v>0</v>
      </c>
      <c r="AE221" s="87">
        <v>0</v>
      </c>
      <c r="AF221" s="88">
        <v>0</v>
      </c>
      <c r="AG221" s="88">
        <v>0</v>
      </c>
      <c r="AH221" s="88">
        <v>0</v>
      </c>
      <c r="AI221" s="88">
        <v>0</v>
      </c>
      <c r="AJ221" s="88">
        <v>0</v>
      </c>
      <c r="AK221" s="87">
        <f>SUM(AF221:AI221)</f>
        <v>0</v>
      </c>
      <c r="AL221" s="89">
        <f>Z221+AE221+AK221</f>
        <v>0</v>
      </c>
      <c r="AN221" s="91">
        <f t="shared" si="8"/>
        <v>0</v>
      </c>
      <c r="AO221" s="91">
        <f t="shared" si="7"/>
        <v>0</v>
      </c>
    </row>
    <row r="222" spans="1:41" s="90" customFormat="1" ht="13" x14ac:dyDescent="0.3">
      <c r="A222" s="178"/>
      <c r="B222" s="92" t="s">
        <v>7</v>
      </c>
      <c r="C222" s="87">
        <v>865122</v>
      </c>
      <c r="D222" s="87"/>
      <c r="E222" s="93">
        <v>0</v>
      </c>
      <c r="F222" s="88">
        <v>734500</v>
      </c>
      <c r="G222" s="88">
        <v>743909</v>
      </c>
      <c r="H222" s="88">
        <v>0</v>
      </c>
      <c r="I222" s="87">
        <v>1478409</v>
      </c>
      <c r="J222" s="93">
        <v>20211</v>
      </c>
      <c r="K222" s="88">
        <v>199014</v>
      </c>
      <c r="L222" s="88">
        <v>0</v>
      </c>
      <c r="M222" s="88">
        <v>0</v>
      </c>
      <c r="N222" s="87">
        <v>219225</v>
      </c>
      <c r="O222" s="93">
        <v>400000</v>
      </c>
      <c r="P222" s="88">
        <v>0</v>
      </c>
      <c r="Q222" s="88">
        <v>0</v>
      </c>
      <c r="R222" s="88">
        <v>400000</v>
      </c>
      <c r="S222" s="88">
        <v>0</v>
      </c>
      <c r="T222" s="87">
        <f>SUM(O222:S222)</f>
        <v>800000</v>
      </c>
      <c r="U222" s="89">
        <f>T222+N222+I222+D223</f>
        <v>3377582</v>
      </c>
      <c r="V222" s="93">
        <v>300000</v>
      </c>
      <c r="W222" s="88">
        <v>0</v>
      </c>
      <c r="X222" s="88">
        <v>0</v>
      </c>
      <c r="Y222" s="88">
        <v>0</v>
      </c>
      <c r="Z222" s="87">
        <v>600569</v>
      </c>
      <c r="AA222" s="93">
        <v>0</v>
      </c>
      <c r="AB222" s="88">
        <v>0</v>
      </c>
      <c r="AC222" s="88">
        <v>0</v>
      </c>
      <c r="AD222" s="88">
        <v>0</v>
      </c>
      <c r="AE222" s="87">
        <v>0</v>
      </c>
      <c r="AF222" s="93">
        <v>0</v>
      </c>
      <c r="AG222" s="88">
        <v>0</v>
      </c>
      <c r="AH222" s="88">
        <v>0</v>
      </c>
      <c r="AI222" s="88">
        <v>0</v>
      </c>
      <c r="AJ222" s="88">
        <v>0</v>
      </c>
      <c r="AK222" s="87">
        <f>SUM(AF222:AJ222)</f>
        <v>0</v>
      </c>
      <c r="AL222" s="89">
        <f>AK222+AE222+Z222</f>
        <v>600569</v>
      </c>
      <c r="AN222" s="91">
        <f t="shared" si="8"/>
        <v>0</v>
      </c>
      <c r="AO222" s="91">
        <f t="shared" si="7"/>
        <v>0</v>
      </c>
    </row>
    <row r="223" spans="1:41" s="90" customFormat="1" ht="13.5" thickBot="1" x14ac:dyDescent="0.35">
      <c r="A223" s="179"/>
      <c r="B223" s="94" t="s">
        <v>8</v>
      </c>
      <c r="C223" s="95">
        <v>865122</v>
      </c>
      <c r="D223" s="96">
        <v>879948</v>
      </c>
      <c r="E223" s="79">
        <v>0</v>
      </c>
      <c r="F223" s="79">
        <v>0</v>
      </c>
      <c r="G223" s="79">
        <v>0</v>
      </c>
      <c r="H223" s="79">
        <v>0</v>
      </c>
      <c r="I223" s="77">
        <v>0</v>
      </c>
      <c r="J223" s="79">
        <v>0</v>
      </c>
      <c r="K223" s="79">
        <v>31113</v>
      </c>
      <c r="L223" s="79">
        <v>16950</v>
      </c>
      <c r="M223" s="79">
        <v>16950</v>
      </c>
      <c r="N223" s="77">
        <v>16950</v>
      </c>
      <c r="O223" s="79">
        <v>11874</v>
      </c>
      <c r="P223" s="79">
        <v>11874</v>
      </c>
      <c r="Q223" s="79">
        <v>-27638</v>
      </c>
      <c r="R223" s="79">
        <v>300569</v>
      </c>
      <c r="S223" s="79">
        <v>300569</v>
      </c>
      <c r="T223" s="77">
        <f>N223+T222-T219</f>
        <v>300569</v>
      </c>
      <c r="U223" s="80">
        <f>U222-U219</f>
        <v>300569</v>
      </c>
      <c r="V223" s="79">
        <v>343497</v>
      </c>
      <c r="W223" s="79">
        <v>342401</v>
      </c>
      <c r="X223" s="79">
        <v>340885</v>
      </c>
      <c r="Y223" s="79">
        <v>340885</v>
      </c>
      <c r="Z223" s="77">
        <v>340885</v>
      </c>
      <c r="AA223" s="79">
        <v>317661</v>
      </c>
      <c r="AB223" s="79">
        <v>307577</v>
      </c>
      <c r="AC223" s="79">
        <v>287789</v>
      </c>
      <c r="AD223" s="79">
        <v>287789</v>
      </c>
      <c r="AE223" s="77">
        <v>287789</v>
      </c>
      <c r="AF223" s="79">
        <v>287457</v>
      </c>
      <c r="AG223" s="79">
        <v>287385</v>
      </c>
      <c r="AH223" s="79">
        <v>287313</v>
      </c>
      <c r="AI223" s="79">
        <v>287229</v>
      </c>
      <c r="AJ223" s="79">
        <v>287229</v>
      </c>
      <c r="AK223" s="77">
        <f>AE223+AK222-AK219</f>
        <v>287229</v>
      </c>
      <c r="AL223" s="80">
        <f>T223+AL222-AL219</f>
        <v>587798</v>
      </c>
      <c r="AN223" s="91">
        <f t="shared" si="8"/>
        <v>0</v>
      </c>
      <c r="AO223" s="91">
        <f t="shared" si="7"/>
        <v>0</v>
      </c>
    </row>
    <row r="224" spans="1:41" s="90" customFormat="1" ht="15" thickBot="1" x14ac:dyDescent="0.35">
      <c r="A224" s="97"/>
      <c r="B224" s="92" t="s">
        <v>9</v>
      </c>
      <c r="C224" s="87"/>
      <c r="D224" s="87"/>
      <c r="E224" s="76">
        <v>0</v>
      </c>
      <c r="F224" s="76">
        <v>0</v>
      </c>
      <c r="G224" s="76">
        <v>0</v>
      </c>
      <c r="H224" s="76">
        <v>0</v>
      </c>
      <c r="I224" s="83"/>
      <c r="J224" s="76">
        <v>0</v>
      </c>
      <c r="K224" s="76">
        <v>1484.2607677243766</v>
      </c>
      <c r="L224" s="76">
        <v>762.50371130124961</v>
      </c>
      <c r="M224" s="76">
        <v>656.49200880745025</v>
      </c>
      <c r="N224" s="83"/>
      <c r="O224" s="76">
        <v>2133.5968734558196</v>
      </c>
      <c r="P224" s="76">
        <v>74.48441466629113</v>
      </c>
      <c r="Q224" s="76">
        <v>-7699.3578761160552</v>
      </c>
      <c r="R224" s="76" t="e">
        <v>#DIV/0!</v>
      </c>
      <c r="S224" s="76" t="e">
        <v>#REF!</v>
      </c>
      <c r="T224" s="83"/>
      <c r="U224" s="84"/>
      <c r="V224" s="76">
        <v>26191.554579558971</v>
      </c>
      <c r="W224" s="76">
        <v>25242.992583418116</v>
      </c>
      <c r="X224" s="76">
        <v>26253.83157992021</v>
      </c>
      <c r="Y224" s="76">
        <v>26253.83157992021</v>
      </c>
      <c r="Z224" s="83"/>
      <c r="AA224" s="76">
        <v>76574.341914955163</v>
      </c>
      <c r="AB224" s="76">
        <v>84318.493338450571</v>
      </c>
      <c r="AC224" s="76">
        <v>108403.26954949525</v>
      </c>
      <c r="AD224" s="76">
        <v>108403.26954949525</v>
      </c>
      <c r="AE224" s="83"/>
      <c r="AF224" s="76">
        <v>25215526.315789472</v>
      </c>
      <c r="AG224" s="76">
        <v>18334.205221119249</v>
      </c>
      <c r="AH224" s="76">
        <v>68407857.142857149</v>
      </c>
      <c r="AI224" s="76" t="e">
        <v>#DIV/0!</v>
      </c>
      <c r="AJ224" s="76" t="e">
        <v>#REF!</v>
      </c>
      <c r="AK224" s="83"/>
      <c r="AL224" s="84"/>
      <c r="AN224" s="91">
        <f t="shared" si="8"/>
        <v>0</v>
      </c>
      <c r="AO224" s="91">
        <f t="shared" si="7"/>
        <v>0</v>
      </c>
    </row>
    <row r="225" spans="1:41" s="90" customFormat="1" ht="13" x14ac:dyDescent="0.3">
      <c r="A225" s="177" t="s">
        <v>110</v>
      </c>
      <c r="B225" s="86" t="s">
        <v>5</v>
      </c>
      <c r="C225" s="87"/>
      <c r="D225" s="87"/>
      <c r="E225" s="88">
        <v>0</v>
      </c>
      <c r="F225" s="88">
        <v>16000</v>
      </c>
      <c r="G225" s="88">
        <v>11000</v>
      </c>
      <c r="H225" s="88">
        <v>0</v>
      </c>
      <c r="I225" s="87">
        <v>27000</v>
      </c>
      <c r="J225" s="88">
        <v>0</v>
      </c>
      <c r="K225" s="88">
        <v>38000</v>
      </c>
      <c r="L225" s="88">
        <v>10379</v>
      </c>
      <c r="M225" s="88">
        <v>0</v>
      </c>
      <c r="N225" s="87">
        <v>48379</v>
      </c>
      <c r="O225" s="88">
        <v>13560</v>
      </c>
      <c r="P225" s="88">
        <v>0</v>
      </c>
      <c r="Q225" s="88">
        <v>2228</v>
      </c>
      <c r="R225" s="88">
        <v>0</v>
      </c>
      <c r="S225" s="88">
        <v>0</v>
      </c>
      <c r="T225" s="87">
        <f>SUM(O225:S225)</f>
        <v>15788</v>
      </c>
      <c r="U225" s="89">
        <f>T225+N225+I225+D229</f>
        <v>164658</v>
      </c>
      <c r="V225" s="88">
        <v>7582</v>
      </c>
      <c r="W225" s="88">
        <v>454</v>
      </c>
      <c r="X225" s="88">
        <v>614</v>
      </c>
      <c r="Y225" s="88">
        <v>0</v>
      </c>
      <c r="Z225" s="87">
        <v>8650</v>
      </c>
      <c r="AA225" s="88">
        <v>12310</v>
      </c>
      <c r="AB225" s="88">
        <v>462</v>
      </c>
      <c r="AC225" s="88">
        <v>1412</v>
      </c>
      <c r="AD225" s="88">
        <v>0</v>
      </c>
      <c r="AE225" s="87">
        <v>14184</v>
      </c>
      <c r="AF225" s="88">
        <v>96</v>
      </c>
      <c r="AG225" s="88">
        <v>48</v>
      </c>
      <c r="AH225" s="88">
        <v>48</v>
      </c>
      <c r="AI225" s="88">
        <v>44</v>
      </c>
      <c r="AJ225" s="88">
        <v>0</v>
      </c>
      <c r="AK225" s="87">
        <f>SUM(AF225:AJ225)</f>
        <v>236</v>
      </c>
      <c r="AL225" s="89">
        <f>AK225+AE225+Z225</f>
        <v>23070</v>
      </c>
      <c r="AM225" s="90">
        <v>64</v>
      </c>
      <c r="AN225" s="91">
        <f t="shared" si="8"/>
        <v>10538112</v>
      </c>
      <c r="AO225" s="91">
        <f t="shared" si="7"/>
        <v>1476480</v>
      </c>
    </row>
    <row r="226" spans="1:41" s="90" customFormat="1" ht="13" x14ac:dyDescent="0.3">
      <c r="A226" s="178"/>
      <c r="B226" s="92" t="s">
        <v>6</v>
      </c>
      <c r="C226" s="87"/>
      <c r="D226" s="87"/>
      <c r="E226" s="88">
        <v>0</v>
      </c>
      <c r="F226" s="88">
        <v>16000</v>
      </c>
      <c r="G226" s="88">
        <v>11000</v>
      </c>
      <c r="H226" s="88">
        <v>0</v>
      </c>
      <c r="I226" s="87">
        <v>27000</v>
      </c>
      <c r="J226" s="88">
        <v>0</v>
      </c>
      <c r="K226" s="88">
        <v>18000</v>
      </c>
      <c r="L226" s="88">
        <v>0</v>
      </c>
      <c r="M226" s="88">
        <v>0</v>
      </c>
      <c r="N226" s="87">
        <v>18000</v>
      </c>
      <c r="O226" s="88">
        <v>22000</v>
      </c>
      <c r="P226" s="88">
        <v>0</v>
      </c>
      <c r="Q226" s="88">
        <v>0</v>
      </c>
      <c r="R226" s="88">
        <v>10000</v>
      </c>
      <c r="S226" s="88">
        <v>0</v>
      </c>
      <c r="T226" s="87">
        <f>SUM(O226:S226)</f>
        <v>32000</v>
      </c>
      <c r="U226" s="89"/>
      <c r="V226" s="88">
        <v>50000</v>
      </c>
      <c r="W226" s="88">
        <v>0</v>
      </c>
      <c r="X226" s="88">
        <v>0</v>
      </c>
      <c r="Y226" s="88">
        <v>0</v>
      </c>
      <c r="Z226" s="87">
        <v>50000</v>
      </c>
      <c r="AA226" s="88">
        <v>0</v>
      </c>
      <c r="AB226" s="88">
        <v>0</v>
      </c>
      <c r="AC226" s="88">
        <v>0</v>
      </c>
      <c r="AD226" s="88">
        <v>0</v>
      </c>
      <c r="AE226" s="87">
        <v>0</v>
      </c>
      <c r="AF226" s="88">
        <v>0</v>
      </c>
      <c r="AG226" s="88">
        <v>0</v>
      </c>
      <c r="AH226" s="88">
        <v>0</v>
      </c>
      <c r="AI226" s="88">
        <v>0</v>
      </c>
      <c r="AJ226" s="88">
        <v>0</v>
      </c>
      <c r="AK226" s="87">
        <f>SUM(AF226:AJ226)</f>
        <v>0</v>
      </c>
      <c r="AL226" s="89"/>
      <c r="AN226" s="91">
        <f t="shared" si="8"/>
        <v>0</v>
      </c>
      <c r="AO226" s="91">
        <f t="shared" si="7"/>
        <v>0</v>
      </c>
    </row>
    <row r="227" spans="1:41" s="90" customFormat="1" ht="13" x14ac:dyDescent="0.3">
      <c r="A227" s="178"/>
      <c r="B227" s="92" t="s">
        <v>10</v>
      </c>
      <c r="C227" s="87">
        <v>0</v>
      </c>
      <c r="D227" s="87"/>
      <c r="E227" s="88">
        <v>0</v>
      </c>
      <c r="F227" s="88">
        <v>0</v>
      </c>
      <c r="G227" s="88">
        <v>0</v>
      </c>
      <c r="H227" s="88">
        <v>0</v>
      </c>
      <c r="I227" s="87">
        <v>0</v>
      </c>
      <c r="J227" s="88">
        <v>0</v>
      </c>
      <c r="K227" s="88">
        <v>0</v>
      </c>
      <c r="L227" s="88">
        <v>0</v>
      </c>
      <c r="M227" s="88">
        <v>0</v>
      </c>
      <c r="N227" s="87">
        <v>0</v>
      </c>
      <c r="O227" s="88">
        <v>0</v>
      </c>
      <c r="P227" s="88">
        <v>0</v>
      </c>
      <c r="Q227" s="88">
        <v>0</v>
      </c>
      <c r="R227" s="88">
        <v>0</v>
      </c>
      <c r="S227" s="88">
        <v>0</v>
      </c>
      <c r="T227" s="87">
        <f>SUM(O227:R227)</f>
        <v>0</v>
      </c>
      <c r="U227" s="89">
        <f>I227+N227+T227</f>
        <v>0</v>
      </c>
      <c r="V227" s="88">
        <v>0</v>
      </c>
      <c r="W227" s="88">
        <v>0</v>
      </c>
      <c r="X227" s="88">
        <v>0</v>
      </c>
      <c r="Y227" s="88">
        <v>0</v>
      </c>
      <c r="Z227" s="87">
        <v>0</v>
      </c>
      <c r="AA227" s="88">
        <v>0</v>
      </c>
      <c r="AB227" s="88">
        <v>0</v>
      </c>
      <c r="AC227" s="88">
        <v>0</v>
      </c>
      <c r="AD227" s="88">
        <v>0</v>
      </c>
      <c r="AE227" s="87">
        <v>0</v>
      </c>
      <c r="AF227" s="88">
        <v>0</v>
      </c>
      <c r="AG227" s="88">
        <v>0</v>
      </c>
      <c r="AH227" s="88">
        <v>0</v>
      </c>
      <c r="AI227" s="88">
        <v>0</v>
      </c>
      <c r="AJ227" s="88">
        <v>0</v>
      </c>
      <c r="AK227" s="87">
        <f>SUM(AF227:AI227)</f>
        <v>0</v>
      </c>
      <c r="AL227" s="89">
        <f>Z227+AE227+AK227</f>
        <v>0</v>
      </c>
      <c r="AN227" s="91">
        <f t="shared" si="8"/>
        <v>0</v>
      </c>
      <c r="AO227" s="91">
        <f t="shared" si="7"/>
        <v>0</v>
      </c>
    </row>
    <row r="228" spans="1:41" s="90" customFormat="1" ht="13" x14ac:dyDescent="0.3">
      <c r="A228" s="178"/>
      <c r="B228" s="92" t="s">
        <v>7</v>
      </c>
      <c r="C228" s="87">
        <v>56787</v>
      </c>
      <c r="D228" s="87"/>
      <c r="E228" s="93">
        <v>0</v>
      </c>
      <c r="F228" s="88">
        <v>16000</v>
      </c>
      <c r="G228" s="88">
        <v>11000</v>
      </c>
      <c r="H228" s="88">
        <v>0</v>
      </c>
      <c r="I228" s="87">
        <v>27000</v>
      </c>
      <c r="J228" s="93">
        <v>0</v>
      </c>
      <c r="K228" s="88">
        <v>18000</v>
      </c>
      <c r="L228" s="88">
        <v>0</v>
      </c>
      <c r="M228" s="88">
        <v>0</v>
      </c>
      <c r="N228" s="87">
        <v>18000</v>
      </c>
      <c r="O228" s="93">
        <v>22000</v>
      </c>
      <c r="P228" s="88">
        <v>0</v>
      </c>
      <c r="Q228" s="88">
        <v>0</v>
      </c>
      <c r="R228" s="88">
        <v>10000</v>
      </c>
      <c r="S228" s="88">
        <v>0</v>
      </c>
      <c r="T228" s="87">
        <f>SUM(O228:S228)</f>
        <v>32000</v>
      </c>
      <c r="U228" s="89">
        <f>T228+N228+I228+D229</f>
        <v>150491</v>
      </c>
      <c r="V228" s="93">
        <v>50000</v>
      </c>
      <c r="W228" s="88">
        <v>0</v>
      </c>
      <c r="X228" s="88">
        <v>0</v>
      </c>
      <c r="Y228" s="88">
        <v>0</v>
      </c>
      <c r="Z228" s="87">
        <v>35833</v>
      </c>
      <c r="AA228" s="93">
        <v>0</v>
      </c>
      <c r="AB228" s="88">
        <v>0</v>
      </c>
      <c r="AC228" s="88">
        <v>0</v>
      </c>
      <c r="AD228" s="88">
        <v>0</v>
      </c>
      <c r="AE228" s="87">
        <v>0</v>
      </c>
      <c r="AF228" s="93">
        <v>0</v>
      </c>
      <c r="AG228" s="88">
        <v>0</v>
      </c>
      <c r="AH228" s="88">
        <v>0</v>
      </c>
      <c r="AI228" s="88">
        <v>0</v>
      </c>
      <c r="AJ228" s="88">
        <v>0</v>
      </c>
      <c r="AK228" s="87">
        <f>SUM(AF228:AJ228)</f>
        <v>0</v>
      </c>
      <c r="AL228" s="89">
        <f>AK228+AE228+Z228</f>
        <v>35833</v>
      </c>
      <c r="AN228" s="91">
        <f t="shared" si="8"/>
        <v>0</v>
      </c>
      <c r="AO228" s="91">
        <f t="shared" si="7"/>
        <v>0</v>
      </c>
    </row>
    <row r="229" spans="1:41" s="90" customFormat="1" ht="13.5" thickBot="1" x14ac:dyDescent="0.35">
      <c r="A229" s="179"/>
      <c r="B229" s="94" t="s">
        <v>8</v>
      </c>
      <c r="C229" s="95">
        <v>56787</v>
      </c>
      <c r="D229" s="96">
        <v>73491</v>
      </c>
      <c r="E229" s="79">
        <v>0</v>
      </c>
      <c r="F229" s="79">
        <v>0</v>
      </c>
      <c r="G229" s="79">
        <v>0</v>
      </c>
      <c r="H229" s="79">
        <v>0</v>
      </c>
      <c r="I229" s="77">
        <v>0</v>
      </c>
      <c r="J229" s="79">
        <v>0</v>
      </c>
      <c r="K229" s="79">
        <v>-20000</v>
      </c>
      <c r="L229" s="79">
        <v>-30379</v>
      </c>
      <c r="M229" s="79">
        <v>-30379</v>
      </c>
      <c r="N229" s="77">
        <v>-30379</v>
      </c>
      <c r="O229" s="79">
        <v>-21939</v>
      </c>
      <c r="P229" s="79">
        <v>-21939</v>
      </c>
      <c r="Q229" s="79">
        <v>-24167</v>
      </c>
      <c r="R229" s="79">
        <v>-14167</v>
      </c>
      <c r="S229" s="79">
        <v>-14167</v>
      </c>
      <c r="T229" s="77">
        <f>N229+T228-T225</f>
        <v>-14167</v>
      </c>
      <c r="U229" s="80">
        <f>U228-U225</f>
        <v>-14167</v>
      </c>
      <c r="V229" s="79">
        <v>28251</v>
      </c>
      <c r="W229" s="79">
        <v>27797</v>
      </c>
      <c r="X229" s="79">
        <v>27183</v>
      </c>
      <c r="Y229" s="79">
        <v>27183</v>
      </c>
      <c r="Z229" s="77">
        <v>27183</v>
      </c>
      <c r="AA229" s="79">
        <v>14873</v>
      </c>
      <c r="AB229" s="79">
        <v>14411</v>
      </c>
      <c r="AC229" s="79">
        <v>12999</v>
      </c>
      <c r="AD229" s="79">
        <v>12999</v>
      </c>
      <c r="AE229" s="77">
        <v>12999</v>
      </c>
      <c r="AF229" s="79">
        <v>12903</v>
      </c>
      <c r="AG229" s="79">
        <v>12855</v>
      </c>
      <c r="AH229" s="79">
        <v>12807</v>
      </c>
      <c r="AI229" s="79">
        <v>12763</v>
      </c>
      <c r="AJ229" s="79">
        <v>12763</v>
      </c>
      <c r="AK229" s="77">
        <f>AE229+AK228-AK225</f>
        <v>12763</v>
      </c>
      <c r="AL229" s="80">
        <f>T229+AL228-AL225</f>
        <v>-1404</v>
      </c>
      <c r="AN229" s="91">
        <f t="shared" si="8"/>
        <v>0</v>
      </c>
      <c r="AO229" s="91">
        <f t="shared" si="7"/>
        <v>0</v>
      </c>
    </row>
    <row r="230" spans="1:41" s="90" customFormat="1" ht="15" thickBot="1" x14ac:dyDescent="0.35">
      <c r="A230" s="97"/>
      <c r="B230" s="92" t="s">
        <v>9</v>
      </c>
      <c r="C230" s="87"/>
      <c r="D230" s="87"/>
      <c r="E230" s="76">
        <v>0</v>
      </c>
      <c r="F230" s="76">
        <v>0</v>
      </c>
      <c r="G230" s="76">
        <v>0</v>
      </c>
      <c r="H230" s="76">
        <v>0</v>
      </c>
      <c r="I230" s="83"/>
      <c r="J230" s="76">
        <v>0</v>
      </c>
      <c r="K230" s="76">
        <v>-16709.135719954884</v>
      </c>
      <c r="L230" s="76">
        <v>-38483.65847479098</v>
      </c>
      <c r="M230" s="76">
        <v>-38483.65847479098</v>
      </c>
      <c r="N230" s="83"/>
      <c r="O230" s="76">
        <v>-196938.95870736084</v>
      </c>
      <c r="P230" s="76">
        <v>-2629.21994655034</v>
      </c>
      <c r="Q230" s="76" t="e">
        <v>#DIV/0!</v>
      </c>
      <c r="R230" s="76" t="e">
        <v>#DIV/0!</v>
      </c>
      <c r="S230" s="76" t="e">
        <v>#REF!</v>
      </c>
      <c r="T230" s="83"/>
      <c r="U230" s="84"/>
      <c r="V230" s="76">
        <v>58141.592920353985</v>
      </c>
      <c r="W230" s="76">
        <v>57160.189183631504</v>
      </c>
      <c r="X230" s="76">
        <v>62850.867052023117</v>
      </c>
      <c r="Y230" s="76">
        <v>62850.867052023117</v>
      </c>
      <c r="Z230" s="83"/>
      <c r="AA230" s="76">
        <v>18524.100137003363</v>
      </c>
      <c r="AB230" s="76">
        <v>18423.676809000255</v>
      </c>
      <c r="AC230" s="76">
        <v>18329.103214890016</v>
      </c>
      <c r="AD230" s="76">
        <v>18329.103214890016</v>
      </c>
      <c r="AE230" s="83"/>
      <c r="AF230" s="76">
        <v>1843285.7142857143</v>
      </c>
      <c r="AG230" s="76">
        <v>11100.077713496245</v>
      </c>
      <c r="AH230" s="76">
        <v>5821363.6363636358</v>
      </c>
      <c r="AI230" s="76" t="e">
        <v>#DIV/0!</v>
      </c>
      <c r="AJ230" s="76" t="e">
        <v>#REF!</v>
      </c>
      <c r="AK230" s="83"/>
      <c r="AL230" s="84"/>
      <c r="AN230" s="91">
        <f t="shared" si="8"/>
        <v>0</v>
      </c>
      <c r="AO230" s="91">
        <f t="shared" si="7"/>
        <v>0</v>
      </c>
    </row>
    <row r="231" spans="1:41" s="90" customFormat="1" ht="13" x14ac:dyDescent="0.3">
      <c r="A231" s="177" t="s">
        <v>118</v>
      </c>
      <c r="B231" s="86" t="s">
        <v>5</v>
      </c>
      <c r="C231" s="87"/>
      <c r="D231" s="87"/>
      <c r="E231" s="88">
        <v>0</v>
      </c>
      <c r="F231" s="88">
        <v>0</v>
      </c>
      <c r="G231" s="88">
        <v>0</v>
      </c>
      <c r="H231" s="88">
        <v>0</v>
      </c>
      <c r="I231" s="87">
        <v>0</v>
      </c>
      <c r="J231" s="88">
        <v>0</v>
      </c>
      <c r="K231" s="88">
        <v>2324</v>
      </c>
      <c r="L231" s="88">
        <v>0</v>
      </c>
      <c r="M231" s="88">
        <v>0</v>
      </c>
      <c r="N231" s="87">
        <v>2324</v>
      </c>
      <c r="O231" s="88">
        <v>124</v>
      </c>
      <c r="P231" s="88">
        <v>0</v>
      </c>
      <c r="Q231" s="88">
        <v>0</v>
      </c>
      <c r="R231" s="88">
        <v>0</v>
      </c>
      <c r="S231" s="88">
        <v>0</v>
      </c>
      <c r="T231" s="87">
        <f>SUM(O231:S231)</f>
        <v>124</v>
      </c>
      <c r="U231" s="89">
        <f>T231+N231+I231+D235</f>
        <v>3150</v>
      </c>
      <c r="V231" s="88">
        <v>8007</v>
      </c>
      <c r="W231" s="88">
        <v>2</v>
      </c>
      <c r="X231" s="88">
        <v>2</v>
      </c>
      <c r="Y231" s="88">
        <v>3</v>
      </c>
      <c r="Z231" s="87">
        <v>8014</v>
      </c>
      <c r="AA231" s="88">
        <v>289442</v>
      </c>
      <c r="AB231" s="88">
        <v>486</v>
      </c>
      <c r="AC231" s="88">
        <v>7</v>
      </c>
      <c r="AD231" s="88">
        <v>4092</v>
      </c>
      <c r="AE231" s="87">
        <v>294027</v>
      </c>
      <c r="AF231" s="88">
        <v>22</v>
      </c>
      <c r="AG231" s="88">
        <v>21162</v>
      </c>
      <c r="AH231" s="88">
        <v>22</v>
      </c>
      <c r="AI231" s="88">
        <v>22</v>
      </c>
      <c r="AJ231" s="88">
        <v>17542</v>
      </c>
      <c r="AK231" s="87">
        <f>SUM(AF231:AJ231)</f>
        <v>38770</v>
      </c>
      <c r="AL231" s="89">
        <f>AK231+AE231+Z231</f>
        <v>340811</v>
      </c>
      <c r="AM231" s="90">
        <v>64</v>
      </c>
      <c r="AN231" s="91">
        <f t="shared" si="8"/>
        <v>201600</v>
      </c>
      <c r="AO231" s="91">
        <f t="shared" si="7"/>
        <v>21811904</v>
      </c>
    </row>
    <row r="232" spans="1:41" s="90" customFormat="1" ht="13" x14ac:dyDescent="0.3">
      <c r="A232" s="178"/>
      <c r="B232" s="92" t="s">
        <v>6</v>
      </c>
      <c r="C232" s="87"/>
      <c r="D232" s="87"/>
      <c r="E232" s="88">
        <v>0</v>
      </c>
      <c r="F232" s="88">
        <v>0</v>
      </c>
      <c r="G232" s="88">
        <v>0</v>
      </c>
      <c r="H232" s="88">
        <v>0</v>
      </c>
      <c r="I232" s="87">
        <v>0</v>
      </c>
      <c r="J232" s="88">
        <v>0</v>
      </c>
      <c r="K232" s="88">
        <v>0</v>
      </c>
      <c r="L232" s="88">
        <v>0</v>
      </c>
      <c r="M232" s="88">
        <v>0</v>
      </c>
      <c r="N232" s="87">
        <v>0</v>
      </c>
      <c r="O232" s="88">
        <v>0</v>
      </c>
      <c r="P232" s="88">
        <v>0</v>
      </c>
      <c r="Q232" s="88">
        <v>0</v>
      </c>
      <c r="R232" s="88">
        <v>0</v>
      </c>
      <c r="S232" s="88">
        <v>2000</v>
      </c>
      <c r="T232" s="87">
        <f>SUM(O232:S232)</f>
        <v>2000</v>
      </c>
      <c r="U232" s="89"/>
      <c r="V232" s="88">
        <v>0</v>
      </c>
      <c r="W232" s="88">
        <v>0</v>
      </c>
      <c r="X232" s="88">
        <v>0</v>
      </c>
      <c r="Y232" s="88">
        <v>15000</v>
      </c>
      <c r="Z232" s="87">
        <v>15000</v>
      </c>
      <c r="AA232" s="88">
        <v>0</v>
      </c>
      <c r="AB232" s="88">
        <v>0</v>
      </c>
      <c r="AC232" s="88">
        <v>0</v>
      </c>
      <c r="AD232" s="88">
        <v>60000</v>
      </c>
      <c r="AE232" s="87">
        <v>60000</v>
      </c>
      <c r="AF232" s="88">
        <v>0</v>
      </c>
      <c r="AG232" s="88">
        <v>0</v>
      </c>
      <c r="AH232" s="88">
        <v>0</v>
      </c>
      <c r="AI232" s="88">
        <v>0</v>
      </c>
      <c r="AJ232" s="88">
        <v>0</v>
      </c>
      <c r="AK232" s="87">
        <f>SUM(AF232:AJ232)</f>
        <v>0</v>
      </c>
      <c r="AL232" s="89"/>
      <c r="AN232" s="91">
        <f t="shared" si="8"/>
        <v>0</v>
      </c>
      <c r="AO232" s="91">
        <f t="shared" si="7"/>
        <v>0</v>
      </c>
    </row>
    <row r="233" spans="1:41" s="90" customFormat="1" ht="13" x14ac:dyDescent="0.3">
      <c r="A233" s="178"/>
      <c r="B233" s="92" t="s">
        <v>10</v>
      </c>
      <c r="C233" s="87">
        <v>0</v>
      </c>
      <c r="D233" s="87"/>
      <c r="E233" s="88">
        <v>0</v>
      </c>
      <c r="F233" s="88">
        <v>0</v>
      </c>
      <c r="G233" s="88">
        <v>0</v>
      </c>
      <c r="H233" s="88">
        <v>0</v>
      </c>
      <c r="I233" s="87">
        <v>0</v>
      </c>
      <c r="J233" s="88">
        <v>0</v>
      </c>
      <c r="K233" s="88">
        <v>0</v>
      </c>
      <c r="L233" s="88">
        <v>0</v>
      </c>
      <c r="M233" s="88">
        <v>0</v>
      </c>
      <c r="N233" s="87">
        <v>0</v>
      </c>
      <c r="O233" s="88">
        <v>0</v>
      </c>
      <c r="P233" s="88">
        <v>0</v>
      </c>
      <c r="Q233" s="88">
        <v>0</v>
      </c>
      <c r="R233" s="88">
        <v>0</v>
      </c>
      <c r="S233" s="88">
        <v>0</v>
      </c>
      <c r="T233" s="87">
        <f>SUM(O233:R233)</f>
        <v>0</v>
      </c>
      <c r="U233" s="89">
        <f>I233+N233+T233</f>
        <v>0</v>
      </c>
      <c r="V233" s="88">
        <v>0</v>
      </c>
      <c r="W233" s="88">
        <v>0</v>
      </c>
      <c r="X233" s="88">
        <v>0</v>
      </c>
      <c r="Y233" s="88">
        <v>0</v>
      </c>
      <c r="Z233" s="87">
        <v>0</v>
      </c>
      <c r="AA233" s="88">
        <v>0</v>
      </c>
      <c r="AB233" s="88">
        <v>0</v>
      </c>
      <c r="AC233" s="88">
        <v>0</v>
      </c>
      <c r="AD233" s="88">
        <v>0</v>
      </c>
      <c r="AE233" s="87">
        <v>0</v>
      </c>
      <c r="AF233" s="88">
        <v>0</v>
      </c>
      <c r="AG233" s="88">
        <v>0</v>
      </c>
      <c r="AH233" s="88">
        <v>0</v>
      </c>
      <c r="AI233" s="88">
        <v>0</v>
      </c>
      <c r="AJ233" s="88">
        <v>0</v>
      </c>
      <c r="AK233" s="87">
        <f>SUM(AF233:AI233)</f>
        <v>0</v>
      </c>
      <c r="AL233" s="89">
        <f>Z233+AE233+AK233</f>
        <v>0</v>
      </c>
      <c r="AN233" s="91">
        <f t="shared" si="8"/>
        <v>0</v>
      </c>
      <c r="AO233" s="91">
        <f t="shared" si="7"/>
        <v>0</v>
      </c>
    </row>
    <row r="234" spans="1:41" s="90" customFormat="1" ht="13" x14ac:dyDescent="0.3">
      <c r="A234" s="178"/>
      <c r="B234" s="92" t="s">
        <v>7</v>
      </c>
      <c r="C234" s="87">
        <v>0</v>
      </c>
      <c r="D234" s="87"/>
      <c r="E234" s="93">
        <v>0</v>
      </c>
      <c r="F234" s="88">
        <v>0</v>
      </c>
      <c r="G234" s="88">
        <v>0</v>
      </c>
      <c r="H234" s="88">
        <v>0</v>
      </c>
      <c r="I234" s="87">
        <v>0</v>
      </c>
      <c r="J234" s="93">
        <v>0</v>
      </c>
      <c r="K234" s="88">
        <v>0</v>
      </c>
      <c r="L234" s="88">
        <v>0</v>
      </c>
      <c r="M234" s="88">
        <v>0</v>
      </c>
      <c r="N234" s="87">
        <v>0</v>
      </c>
      <c r="O234" s="93">
        <v>0</v>
      </c>
      <c r="P234" s="88">
        <v>0</v>
      </c>
      <c r="Q234" s="88">
        <v>0</v>
      </c>
      <c r="R234" s="88">
        <v>0</v>
      </c>
      <c r="S234" s="88">
        <v>2000</v>
      </c>
      <c r="T234" s="87">
        <f>SUM(O234:S234)</f>
        <v>2000</v>
      </c>
      <c r="U234" s="89">
        <f>T234+N234+I234+D235</f>
        <v>2702</v>
      </c>
      <c r="V234" s="93">
        <v>0</v>
      </c>
      <c r="W234" s="88">
        <v>0</v>
      </c>
      <c r="X234" s="88">
        <v>0</v>
      </c>
      <c r="Y234" s="88">
        <v>15000</v>
      </c>
      <c r="Z234" s="87">
        <v>14552</v>
      </c>
      <c r="AA234" s="93">
        <v>0</v>
      </c>
      <c r="AB234" s="88">
        <v>0</v>
      </c>
      <c r="AC234" s="88">
        <v>0</v>
      </c>
      <c r="AD234" s="88">
        <v>60000</v>
      </c>
      <c r="AE234" s="87">
        <v>60000</v>
      </c>
      <c r="AF234" s="93">
        <v>0</v>
      </c>
      <c r="AG234" s="88">
        <v>0</v>
      </c>
      <c r="AH234" s="88">
        <v>0</v>
      </c>
      <c r="AI234" s="88">
        <v>0</v>
      </c>
      <c r="AJ234" s="88">
        <v>0</v>
      </c>
      <c r="AK234" s="87">
        <f>SUM(AF234:AJ234)</f>
        <v>0</v>
      </c>
      <c r="AL234" s="89">
        <f>AK234+AE234+Z234</f>
        <v>74552</v>
      </c>
      <c r="AN234" s="91">
        <f t="shared" si="8"/>
        <v>0</v>
      </c>
      <c r="AO234" s="91">
        <f t="shared" si="7"/>
        <v>0</v>
      </c>
    </row>
    <row r="235" spans="1:41" s="90" customFormat="1" ht="13.5" thickBot="1" x14ac:dyDescent="0.35">
      <c r="A235" s="179"/>
      <c r="B235" s="94" t="s">
        <v>8</v>
      </c>
      <c r="C235" s="95">
        <v>0</v>
      </c>
      <c r="D235" s="96">
        <v>702</v>
      </c>
      <c r="E235" s="79">
        <v>0</v>
      </c>
      <c r="F235" s="79">
        <v>0</v>
      </c>
      <c r="G235" s="79">
        <v>0</v>
      </c>
      <c r="H235" s="79">
        <v>0</v>
      </c>
      <c r="I235" s="77">
        <v>0</v>
      </c>
      <c r="J235" s="79">
        <v>0</v>
      </c>
      <c r="K235" s="79">
        <v>-2324</v>
      </c>
      <c r="L235" s="79">
        <v>-2324</v>
      </c>
      <c r="M235" s="79">
        <v>-2324</v>
      </c>
      <c r="N235" s="77">
        <v>-2324</v>
      </c>
      <c r="O235" s="79">
        <v>-2448</v>
      </c>
      <c r="P235" s="79">
        <v>-2448</v>
      </c>
      <c r="Q235" s="79">
        <v>-2448</v>
      </c>
      <c r="R235" s="79">
        <v>-2448</v>
      </c>
      <c r="S235" s="79">
        <v>-448</v>
      </c>
      <c r="T235" s="77">
        <f>N235+T234-T231</f>
        <v>-448</v>
      </c>
      <c r="U235" s="80">
        <f>U234-U231</f>
        <v>-448</v>
      </c>
      <c r="V235" s="79">
        <v>-8455</v>
      </c>
      <c r="W235" s="79">
        <v>-8457</v>
      </c>
      <c r="X235" s="79">
        <v>-8459</v>
      </c>
      <c r="Y235" s="79">
        <v>6538</v>
      </c>
      <c r="Z235" s="77">
        <v>6538</v>
      </c>
      <c r="AA235" s="79">
        <v>-282904</v>
      </c>
      <c r="AB235" s="79">
        <v>-283390</v>
      </c>
      <c r="AC235" s="79">
        <v>-283397</v>
      </c>
      <c r="AD235" s="79">
        <v>-227489</v>
      </c>
      <c r="AE235" s="77">
        <v>-227489</v>
      </c>
      <c r="AF235" s="79">
        <v>-227511</v>
      </c>
      <c r="AG235" s="79">
        <v>-248673</v>
      </c>
      <c r="AH235" s="79">
        <v>-248695</v>
      </c>
      <c r="AI235" s="79">
        <v>-248717</v>
      </c>
      <c r="AJ235" s="79">
        <v>-266259</v>
      </c>
      <c r="AK235" s="77">
        <f>AE235+AK234-AK231</f>
        <v>-266259</v>
      </c>
      <c r="AL235" s="80">
        <f>T235+AL234-AL231</f>
        <v>-266707</v>
      </c>
      <c r="AN235" s="91">
        <f t="shared" si="8"/>
        <v>0</v>
      </c>
      <c r="AO235" s="91">
        <f t="shared" si="7"/>
        <v>0</v>
      </c>
    </row>
    <row r="236" spans="1:41" s="90" customFormat="1" ht="15" thickBot="1" x14ac:dyDescent="0.35">
      <c r="A236" s="97"/>
      <c r="B236" s="92" t="s">
        <v>9</v>
      </c>
      <c r="C236" s="87"/>
      <c r="D236" s="87"/>
      <c r="E236" s="76" t="e">
        <v>#DIV/0!</v>
      </c>
      <c r="F236" s="76">
        <v>0</v>
      </c>
      <c r="G236" s="76">
        <v>0</v>
      </c>
      <c r="H236" s="76">
        <v>0</v>
      </c>
      <c r="I236" s="83"/>
      <c r="J236" s="76">
        <v>0</v>
      </c>
      <c r="K236" s="76">
        <v>-374838.70967741933</v>
      </c>
      <c r="L236" s="76">
        <v>-374838.70967741933</v>
      </c>
      <c r="M236" s="76">
        <v>-374838.70967741933</v>
      </c>
      <c r="N236" s="83"/>
      <c r="O236" s="76" t="e">
        <v>#DIV/0!</v>
      </c>
      <c r="P236" s="76">
        <v>-15542.857142857143</v>
      </c>
      <c r="Q236" s="76" t="e">
        <v>#DIV/0!</v>
      </c>
      <c r="R236" s="76" t="e">
        <v>#DIV/0!</v>
      </c>
      <c r="S236" s="76" t="e">
        <v>#REF!</v>
      </c>
      <c r="T236" s="83"/>
      <c r="U236" s="84"/>
      <c r="V236" s="76">
        <v>-21082.159331754145</v>
      </c>
      <c r="W236" s="76">
        <v>-19887.125220458554</v>
      </c>
      <c r="X236" s="76">
        <v>-21102.656854184857</v>
      </c>
      <c r="Y236" s="76">
        <v>16316.446219116546</v>
      </c>
      <c r="Z236" s="83"/>
      <c r="AA236" s="76">
        <v>-18947.932434061593</v>
      </c>
      <c r="AB236" s="76">
        <v>-17751.37180226003</v>
      </c>
      <c r="AC236" s="76">
        <v>-19012.340709582415</v>
      </c>
      <c r="AD236" s="76">
        <v>-15474.021093300955</v>
      </c>
      <c r="AE236" s="83"/>
      <c r="AF236" s="76">
        <v>-117431.09321771446</v>
      </c>
      <c r="AG236" s="76">
        <v>-13876.957675426973</v>
      </c>
      <c r="AH236" s="76">
        <v>-283187.20109314506</v>
      </c>
      <c r="AI236" s="76">
        <v>-283567.4381484437</v>
      </c>
      <c r="AJ236" s="76" t="e">
        <v>#REF!</v>
      </c>
      <c r="AK236" s="83"/>
      <c r="AL236" s="84"/>
      <c r="AN236" s="91">
        <f t="shared" si="8"/>
        <v>0</v>
      </c>
      <c r="AO236" s="91">
        <f t="shared" si="7"/>
        <v>0</v>
      </c>
    </row>
    <row r="237" spans="1:41" s="90" customFormat="1" ht="13" x14ac:dyDescent="0.3">
      <c r="A237" s="177" t="s">
        <v>119</v>
      </c>
      <c r="B237" s="86" t="s">
        <v>5</v>
      </c>
      <c r="C237" s="87"/>
      <c r="D237" s="87"/>
      <c r="E237" s="88">
        <v>0</v>
      </c>
      <c r="F237" s="88">
        <v>0</v>
      </c>
      <c r="G237" s="88">
        <v>0</v>
      </c>
      <c r="H237" s="88">
        <v>0</v>
      </c>
      <c r="I237" s="87">
        <v>0</v>
      </c>
      <c r="J237" s="88">
        <v>0</v>
      </c>
      <c r="K237" s="88">
        <v>1000</v>
      </c>
      <c r="L237" s="88">
        <v>0</v>
      </c>
      <c r="M237" s="88">
        <v>0</v>
      </c>
      <c r="N237" s="87">
        <v>1000</v>
      </c>
      <c r="O237" s="88">
        <v>0</v>
      </c>
      <c r="P237" s="88">
        <v>0</v>
      </c>
      <c r="Q237" s="88">
        <v>8000</v>
      </c>
      <c r="R237" s="88">
        <v>0</v>
      </c>
      <c r="S237" s="88">
        <v>0</v>
      </c>
      <c r="T237" s="87">
        <f>SUM(O237:S237)</f>
        <v>8000</v>
      </c>
      <c r="U237" s="89">
        <f>T237+N237+I237+D241</f>
        <v>10034</v>
      </c>
      <c r="V237" s="88">
        <v>6848</v>
      </c>
      <c r="W237" s="88">
        <v>362</v>
      </c>
      <c r="X237" s="88">
        <v>303</v>
      </c>
      <c r="Y237" s="88">
        <v>954</v>
      </c>
      <c r="Z237" s="87">
        <v>8467</v>
      </c>
      <c r="AA237" s="88">
        <v>3975</v>
      </c>
      <c r="AB237" s="88">
        <v>969</v>
      </c>
      <c r="AC237" s="88">
        <v>100</v>
      </c>
      <c r="AD237" s="88">
        <v>5403</v>
      </c>
      <c r="AE237" s="87">
        <v>10447</v>
      </c>
      <c r="AF237" s="88">
        <v>85</v>
      </c>
      <c r="AG237" s="88">
        <v>4308</v>
      </c>
      <c r="AH237" s="88">
        <v>109</v>
      </c>
      <c r="AI237" s="88">
        <v>109</v>
      </c>
      <c r="AJ237" s="88">
        <v>7181</v>
      </c>
      <c r="AK237" s="87">
        <f>SUM(AF237:AJ237)</f>
        <v>11792</v>
      </c>
      <c r="AL237" s="89">
        <f>AK237+AE237+Z237</f>
        <v>30706</v>
      </c>
      <c r="AM237" s="90">
        <v>128</v>
      </c>
      <c r="AN237" s="91">
        <f t="shared" si="8"/>
        <v>1284352</v>
      </c>
      <c r="AO237" s="91">
        <f t="shared" si="7"/>
        <v>3930368</v>
      </c>
    </row>
    <row r="238" spans="1:41" s="90" customFormat="1" ht="13" x14ac:dyDescent="0.3">
      <c r="A238" s="178"/>
      <c r="B238" s="92" t="s">
        <v>6</v>
      </c>
      <c r="C238" s="87"/>
      <c r="D238" s="87"/>
      <c r="E238" s="88">
        <v>0</v>
      </c>
      <c r="F238" s="88">
        <v>0</v>
      </c>
      <c r="G238" s="88">
        <v>0</v>
      </c>
      <c r="H238" s="88">
        <v>0</v>
      </c>
      <c r="I238" s="87">
        <v>0</v>
      </c>
      <c r="J238" s="88">
        <v>0</v>
      </c>
      <c r="K238" s="88">
        <v>0</v>
      </c>
      <c r="L238" s="88">
        <v>0</v>
      </c>
      <c r="M238" s="88">
        <v>0</v>
      </c>
      <c r="N238" s="87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10000</v>
      </c>
      <c r="T238" s="87">
        <f>SUM(O238:S238)</f>
        <v>10000</v>
      </c>
      <c r="U238" s="89"/>
      <c r="V238" s="88">
        <v>0</v>
      </c>
      <c r="W238" s="88">
        <v>0</v>
      </c>
      <c r="X238" s="88">
        <v>0</v>
      </c>
      <c r="Y238" s="88">
        <v>15000</v>
      </c>
      <c r="Z238" s="87">
        <v>15000</v>
      </c>
      <c r="AA238" s="88">
        <v>0</v>
      </c>
      <c r="AB238" s="88">
        <v>0</v>
      </c>
      <c r="AC238" s="88">
        <v>0</v>
      </c>
      <c r="AD238" s="88">
        <v>16000</v>
      </c>
      <c r="AE238" s="87">
        <v>16000</v>
      </c>
      <c r="AF238" s="88">
        <v>0</v>
      </c>
      <c r="AG238" s="88">
        <v>0</v>
      </c>
      <c r="AH238" s="88">
        <v>0</v>
      </c>
      <c r="AI238" s="88">
        <v>0</v>
      </c>
      <c r="AJ238" s="88">
        <v>0</v>
      </c>
      <c r="AK238" s="87">
        <f>SUM(AF238:AJ238)</f>
        <v>0</v>
      </c>
      <c r="AL238" s="89"/>
      <c r="AN238" s="91">
        <f t="shared" si="8"/>
        <v>0</v>
      </c>
      <c r="AO238" s="91">
        <f t="shared" si="7"/>
        <v>0</v>
      </c>
    </row>
    <row r="239" spans="1:41" s="90" customFormat="1" ht="13" x14ac:dyDescent="0.3">
      <c r="A239" s="178"/>
      <c r="B239" s="92" t="s">
        <v>10</v>
      </c>
      <c r="C239" s="87">
        <v>0</v>
      </c>
      <c r="D239" s="87"/>
      <c r="E239" s="88">
        <v>0</v>
      </c>
      <c r="F239" s="88">
        <v>0</v>
      </c>
      <c r="G239" s="88">
        <v>0</v>
      </c>
      <c r="H239" s="88">
        <v>0</v>
      </c>
      <c r="I239" s="87">
        <v>0</v>
      </c>
      <c r="J239" s="88">
        <v>0</v>
      </c>
      <c r="K239" s="88">
        <v>0</v>
      </c>
      <c r="L239" s="88">
        <v>0</v>
      </c>
      <c r="M239" s="88">
        <v>0</v>
      </c>
      <c r="N239" s="87">
        <v>0</v>
      </c>
      <c r="O239" s="88">
        <v>0</v>
      </c>
      <c r="P239" s="88">
        <v>0</v>
      </c>
      <c r="Q239" s="88">
        <v>0</v>
      </c>
      <c r="R239" s="88">
        <v>0</v>
      </c>
      <c r="S239" s="88">
        <v>0</v>
      </c>
      <c r="T239" s="87">
        <f>SUM(O239:R239)</f>
        <v>0</v>
      </c>
      <c r="U239" s="89">
        <f>I239+N239+T239</f>
        <v>0</v>
      </c>
      <c r="V239" s="88">
        <v>0</v>
      </c>
      <c r="W239" s="88">
        <v>0</v>
      </c>
      <c r="X239" s="88">
        <v>0</v>
      </c>
      <c r="Y239" s="88">
        <v>0</v>
      </c>
      <c r="Z239" s="87">
        <v>0</v>
      </c>
      <c r="AA239" s="88">
        <v>0</v>
      </c>
      <c r="AB239" s="88">
        <v>0</v>
      </c>
      <c r="AC239" s="88">
        <v>0</v>
      </c>
      <c r="AD239" s="88">
        <v>0</v>
      </c>
      <c r="AE239" s="87">
        <v>0</v>
      </c>
      <c r="AF239" s="88">
        <v>0</v>
      </c>
      <c r="AG239" s="88">
        <v>0</v>
      </c>
      <c r="AH239" s="88">
        <v>0</v>
      </c>
      <c r="AI239" s="88">
        <v>0</v>
      </c>
      <c r="AJ239" s="88">
        <v>0</v>
      </c>
      <c r="AK239" s="87">
        <f>SUM(AF239:AI239)</f>
        <v>0</v>
      </c>
      <c r="AL239" s="89">
        <f>Z239+AE239+AK239</f>
        <v>0</v>
      </c>
      <c r="AN239" s="91">
        <f t="shared" si="8"/>
        <v>0</v>
      </c>
      <c r="AO239" s="91">
        <f t="shared" si="7"/>
        <v>0</v>
      </c>
    </row>
    <row r="240" spans="1:41" s="90" customFormat="1" ht="13" x14ac:dyDescent="0.3">
      <c r="A240" s="178"/>
      <c r="B240" s="92" t="s">
        <v>7</v>
      </c>
      <c r="C240" s="87">
        <v>0</v>
      </c>
      <c r="D240" s="87"/>
      <c r="E240" s="93">
        <v>0</v>
      </c>
      <c r="F240" s="88">
        <v>0</v>
      </c>
      <c r="G240" s="88">
        <v>0</v>
      </c>
      <c r="H240" s="88">
        <v>0</v>
      </c>
      <c r="I240" s="87">
        <v>0</v>
      </c>
      <c r="J240" s="93">
        <v>0</v>
      </c>
      <c r="K240" s="88">
        <v>0</v>
      </c>
      <c r="L240" s="88">
        <v>0</v>
      </c>
      <c r="M240" s="88">
        <v>0</v>
      </c>
      <c r="N240" s="87">
        <v>0</v>
      </c>
      <c r="O240" s="93">
        <v>0</v>
      </c>
      <c r="P240" s="88">
        <v>0</v>
      </c>
      <c r="Q240" s="88">
        <v>0</v>
      </c>
      <c r="R240" s="88">
        <v>0</v>
      </c>
      <c r="S240" s="88">
        <v>10000</v>
      </c>
      <c r="T240" s="87">
        <f>SUM(O240:S240)</f>
        <v>10000</v>
      </c>
      <c r="U240" s="89">
        <f>T240+N240+I240+D241</f>
        <v>11034</v>
      </c>
      <c r="V240" s="93">
        <v>0</v>
      </c>
      <c r="W240" s="88">
        <v>0</v>
      </c>
      <c r="X240" s="88">
        <v>0</v>
      </c>
      <c r="Y240" s="88">
        <v>15000</v>
      </c>
      <c r="Z240" s="87">
        <v>16000</v>
      </c>
      <c r="AA240" s="93">
        <v>0</v>
      </c>
      <c r="AB240" s="88">
        <v>0</v>
      </c>
      <c r="AC240" s="88">
        <v>0</v>
      </c>
      <c r="AD240" s="88">
        <v>16000</v>
      </c>
      <c r="AE240" s="87">
        <v>16000</v>
      </c>
      <c r="AF240" s="93">
        <v>0</v>
      </c>
      <c r="AG240" s="88">
        <v>0</v>
      </c>
      <c r="AH240" s="88">
        <v>0</v>
      </c>
      <c r="AI240" s="88">
        <v>0</v>
      </c>
      <c r="AJ240" s="88">
        <v>0</v>
      </c>
      <c r="AK240" s="87">
        <f>SUM(AF240:AJ240)</f>
        <v>0</v>
      </c>
      <c r="AL240" s="89">
        <f>AK240+AE240+Z240</f>
        <v>32000</v>
      </c>
      <c r="AN240" s="91">
        <f t="shared" si="8"/>
        <v>0</v>
      </c>
      <c r="AO240" s="91">
        <f t="shared" si="7"/>
        <v>0</v>
      </c>
    </row>
    <row r="241" spans="1:41" s="90" customFormat="1" ht="13.5" thickBot="1" x14ac:dyDescent="0.35">
      <c r="A241" s="179"/>
      <c r="B241" s="94" t="s">
        <v>8</v>
      </c>
      <c r="C241" s="95">
        <v>0</v>
      </c>
      <c r="D241" s="96">
        <v>1034</v>
      </c>
      <c r="E241" s="79">
        <v>0</v>
      </c>
      <c r="F241" s="79">
        <v>0</v>
      </c>
      <c r="G241" s="79">
        <v>0</v>
      </c>
      <c r="H241" s="79">
        <v>0</v>
      </c>
      <c r="I241" s="77">
        <v>0</v>
      </c>
      <c r="J241" s="79">
        <v>0</v>
      </c>
      <c r="K241" s="79">
        <v>-1000</v>
      </c>
      <c r="L241" s="79">
        <v>-1000</v>
      </c>
      <c r="M241" s="79">
        <v>-1000</v>
      </c>
      <c r="N241" s="77">
        <v>-1000</v>
      </c>
      <c r="O241" s="79">
        <v>-1000</v>
      </c>
      <c r="P241" s="79">
        <v>-1000</v>
      </c>
      <c r="Q241" s="79">
        <v>-9000</v>
      </c>
      <c r="R241" s="79">
        <v>-9000</v>
      </c>
      <c r="S241" s="79">
        <v>1000</v>
      </c>
      <c r="T241" s="77">
        <f>N241+T240-T237</f>
        <v>1000</v>
      </c>
      <c r="U241" s="80">
        <f>U240-U237</f>
        <v>1000</v>
      </c>
      <c r="V241" s="79">
        <v>-5848</v>
      </c>
      <c r="W241" s="79">
        <v>-6210</v>
      </c>
      <c r="X241" s="79">
        <v>-6513</v>
      </c>
      <c r="Y241" s="79">
        <v>7533</v>
      </c>
      <c r="Z241" s="77">
        <v>7533</v>
      </c>
      <c r="AA241" s="79">
        <v>3558</v>
      </c>
      <c r="AB241" s="79">
        <v>2589</v>
      </c>
      <c r="AC241" s="79">
        <v>2489</v>
      </c>
      <c r="AD241" s="79">
        <v>13086</v>
      </c>
      <c r="AE241" s="77">
        <v>13086</v>
      </c>
      <c r="AF241" s="79">
        <v>13001</v>
      </c>
      <c r="AG241" s="79">
        <v>8693</v>
      </c>
      <c r="AH241" s="79">
        <v>8584</v>
      </c>
      <c r="AI241" s="79">
        <v>8475</v>
      </c>
      <c r="AJ241" s="79">
        <v>1294</v>
      </c>
      <c r="AK241" s="77">
        <f>AE241+AK240-AK237</f>
        <v>1294</v>
      </c>
      <c r="AL241" s="80">
        <f>T241+AL240-AL237</f>
        <v>2294</v>
      </c>
      <c r="AN241" s="91">
        <f t="shared" si="8"/>
        <v>0</v>
      </c>
      <c r="AO241" s="91">
        <f t="shared" si="7"/>
        <v>0</v>
      </c>
    </row>
    <row r="242" spans="1:41" s="90" customFormat="1" ht="15" thickBot="1" x14ac:dyDescent="0.35">
      <c r="A242" s="97"/>
      <c r="B242" s="92" t="s">
        <v>9</v>
      </c>
      <c r="C242" s="87"/>
      <c r="D242" s="87"/>
      <c r="E242" s="76">
        <v>0</v>
      </c>
      <c r="F242" s="76">
        <v>0</v>
      </c>
      <c r="G242" s="76">
        <v>0</v>
      </c>
      <c r="H242" s="76">
        <v>0</v>
      </c>
      <c r="I242" s="83"/>
      <c r="J242" s="76">
        <v>0</v>
      </c>
      <c r="K242" s="76">
        <v>0</v>
      </c>
      <c r="L242" s="76">
        <v>0</v>
      </c>
      <c r="M242" s="76">
        <v>0</v>
      </c>
      <c r="N242" s="83"/>
      <c r="O242" s="76">
        <v>0</v>
      </c>
      <c r="P242" s="76">
        <v>0</v>
      </c>
      <c r="Q242" s="76" t="e">
        <v>#DIV/0!</v>
      </c>
      <c r="R242" s="76" t="e">
        <v>#DIV/0!</v>
      </c>
      <c r="S242" s="76" t="e">
        <v>#REF!</v>
      </c>
      <c r="T242" s="83"/>
      <c r="U242" s="84"/>
      <c r="V242" s="76">
        <v>0</v>
      </c>
      <c r="W242" s="76">
        <v>0</v>
      </c>
      <c r="X242" s="76">
        <v>0</v>
      </c>
      <c r="Y242" s="76">
        <v>0</v>
      </c>
      <c r="Z242" s="83"/>
      <c r="AA242" s="76">
        <v>0</v>
      </c>
      <c r="AB242" s="76">
        <v>0</v>
      </c>
      <c r="AC242" s="76">
        <v>0</v>
      </c>
      <c r="AD242" s="76">
        <v>0</v>
      </c>
      <c r="AE242" s="83"/>
      <c r="AF242" s="76">
        <v>0</v>
      </c>
      <c r="AG242" s="76">
        <v>0</v>
      </c>
      <c r="AH242" s="76" t="e">
        <v>#DIV/0!</v>
      </c>
      <c r="AI242" s="76" t="e">
        <v>#DIV/0!</v>
      </c>
      <c r="AJ242" s="76" t="e">
        <v>#REF!</v>
      </c>
      <c r="AK242" s="83"/>
      <c r="AL242" s="84"/>
      <c r="AN242" s="91">
        <f t="shared" si="8"/>
        <v>0</v>
      </c>
      <c r="AO242" s="91">
        <f t="shared" si="7"/>
        <v>0</v>
      </c>
    </row>
    <row r="243" spans="1:41" s="23" customFormat="1" x14ac:dyDescent="0.3">
      <c r="A243" s="173" t="s">
        <v>48</v>
      </c>
      <c r="B243" s="19" t="s">
        <v>5</v>
      </c>
      <c r="C243" s="20"/>
      <c r="D243" s="21"/>
      <c r="E243" s="22">
        <f>E207+E201+E195+E189+E183+E177+E171+E165+E159+E153+E147+E141+E135+E129+E123+E117+E111+E105+E99+E93+E87+E81+E75+E69+E63+E57+E51+E45+E39+E33+E27+E21+E15+E9+E3+E213+E237+E231+E219+E225</f>
        <v>0</v>
      </c>
      <c r="F243" s="22">
        <f t="shared" ref="F243:H243" si="9">F207+F201+F195+F189+F183+F177+F171+F165+F159+F153+F147+F141+F135+F129+F123+F117+F111+F105+F99+F93+F87+F81+F75+F69+F63+F57+F51+F45+F39+F33+F27+F21+F15+F9+F3+F213+F237+F231+F219+F225</f>
        <v>4808861</v>
      </c>
      <c r="G243" s="22">
        <f t="shared" si="9"/>
        <v>3246211</v>
      </c>
      <c r="H243" s="22">
        <f t="shared" si="9"/>
        <v>151525</v>
      </c>
      <c r="I243" s="12">
        <f>SUM(E243:H243)</f>
        <v>8206597</v>
      </c>
      <c r="J243" s="22">
        <f t="shared" ref="J243:M243" si="10">J207+J201+J195+J189+J183+J177+J171+J165+J159+J153+J147+J141+J135+J129+J123+J117+J111+J105+J99+J93+J87+J81+J75+J69+J63+J57+J51+J45+J39+J33+J27+J21+J15+J9+J3+J213+J237+J231+J219+J225</f>
        <v>1024058</v>
      </c>
      <c r="K243" s="22">
        <f t="shared" si="10"/>
        <v>1866449</v>
      </c>
      <c r="L243" s="22">
        <f t="shared" si="10"/>
        <v>3756044</v>
      </c>
      <c r="M243" s="22">
        <f t="shared" si="10"/>
        <v>157827</v>
      </c>
      <c r="N243" s="12">
        <f>SUM(J243:M243)</f>
        <v>6804378</v>
      </c>
      <c r="O243" s="22">
        <f t="shared" ref="O243:S243" si="11">O207+O201+O195+O189+O183+O177+O171+O165+O159+O153+O147+O141+O135+O129+O123+O117+O111+O105+O99+O93+O87+O81+O75+O69+O63+O57+O51+O45+O39+O33+O27+O21+O15+O9+O3+O213+O237+O231+O219+O225</f>
        <v>2978645</v>
      </c>
      <c r="P243" s="22">
        <f t="shared" si="11"/>
        <v>208218</v>
      </c>
      <c r="Q243" s="22">
        <f t="shared" si="11"/>
        <v>1834071</v>
      </c>
      <c r="R243" s="22">
        <f t="shared" si="11"/>
        <v>898337</v>
      </c>
      <c r="S243" s="22">
        <f t="shared" si="11"/>
        <v>132380</v>
      </c>
      <c r="T243" s="87">
        <f>SUM(O243:S243)</f>
        <v>6051651</v>
      </c>
      <c r="U243" s="89">
        <f>T243+N243+I243+D247</f>
        <v>28785088</v>
      </c>
      <c r="V243" s="22">
        <f>V207+V201+V195+V189+V183+V177+V171+V165+V159+V153+V147+V141+V135+V129+V123+V117+V111+V105+V99+V93+V87+V81+V75+V69+V63+V57+V51+V45+V39+V33+V27+V21+V15+V9+V3+V213+V237+V231+V219+V225</f>
        <v>2723297</v>
      </c>
      <c r="W243" s="22">
        <f t="shared" ref="W243:Y243" si="12">W207+W201+W195+W189+W183+W177+W171+W165+W159+W153+W147+W141+W135+W129+W123+W117+W111+W105+W99+W93+W87+W81+W75+W69+W63+W57+W51+W45+W39+W33+W27+W21+W15+W9+W3+W213+W237+W231+W219+W225</f>
        <v>64045</v>
      </c>
      <c r="X243" s="22">
        <f t="shared" si="12"/>
        <v>180968</v>
      </c>
      <c r="Y243" s="22">
        <f t="shared" si="12"/>
        <v>5436</v>
      </c>
      <c r="Z243" s="12">
        <f>SUM(V243:Y243)</f>
        <v>2973746</v>
      </c>
      <c r="AA243" s="22">
        <f t="shared" ref="AA243:AD243" si="13">AA207+AA201+AA195+AA189+AA183+AA177+AA171+AA165+AA159+AA153+AA147+AA141+AA135+AA129+AA123+AA117+AA111+AA105+AA99+AA93+AA87+AA81+AA75+AA69+AA63+AA57+AA51+AA45+AA39+AA33+AA27+AA21+AA15+AA9+AA3+AA213+AA237+AA231+AA219+AA225</f>
        <v>2283121</v>
      </c>
      <c r="AB243" s="22">
        <f t="shared" si="13"/>
        <v>159076</v>
      </c>
      <c r="AC243" s="22">
        <f t="shared" si="13"/>
        <v>413506</v>
      </c>
      <c r="AD243" s="22">
        <f t="shared" si="13"/>
        <v>29645</v>
      </c>
      <c r="AE243" s="12">
        <f>SUM(AA243:AD243)</f>
        <v>2885348</v>
      </c>
      <c r="AF243" s="22">
        <f t="shared" ref="AF243:AJ243" si="14">AF207+AF201+AF195+AF189+AF183+AF177+AF171+AF165+AF159+AF153+AF147+AF141+AF135+AF129+AF123+AF117+AF111+AF105+AF99+AF93+AF87+AF81+AF75+AF69+AF63+AF57+AF51+AF45+AF39+AF33+AF27+AF21+AF15+AF9+AF3+AF213+AF237+AF231+AF219+AF225</f>
        <v>224243</v>
      </c>
      <c r="AG243" s="22">
        <f t="shared" si="14"/>
        <v>55554</v>
      </c>
      <c r="AH243" s="22">
        <f t="shared" si="14"/>
        <v>1246</v>
      </c>
      <c r="AI243" s="22">
        <f t="shared" si="14"/>
        <v>49271</v>
      </c>
      <c r="AJ243" s="22">
        <f t="shared" si="14"/>
        <v>53380</v>
      </c>
      <c r="AK243" s="87">
        <f>SUM(AF243:AJ243)</f>
        <v>383694</v>
      </c>
      <c r="AL243" s="89">
        <f>AK243+AE243+Z243</f>
        <v>6242788</v>
      </c>
      <c r="AN243" s="52">
        <f t="shared" ref="AN243:AN267" si="15">U243*AM243</f>
        <v>0</v>
      </c>
      <c r="AO243" s="52">
        <f t="shared" si="7"/>
        <v>0</v>
      </c>
    </row>
    <row r="244" spans="1:41" s="23" customFormat="1" x14ac:dyDescent="0.3">
      <c r="A244" s="174"/>
      <c r="B244" s="24" t="s">
        <v>6</v>
      </c>
      <c r="C244" s="22"/>
      <c r="D244" s="25"/>
      <c r="E244" s="22">
        <f>E208+E202+E196+E190+E184+E178+E172+E166+E160+E154+E148+E142+E136+E130+E124+E118+E112+E106+E100+E94+E88+E82+E76+E70+E64+E58+E52+E46+E40+E34+E28+E22+E16+E10+E4+E214+E238+E232+E220+E226</f>
        <v>0</v>
      </c>
      <c r="F244" s="22">
        <f t="shared" ref="F244:H244" si="16">F208+F202+F196+F190+F184+F178+F172+F166+F160+F154+F148+F142+F136+F130+F124+F118+F112+F106+F100+F94+F88+F82+F76+F70+F64+F58+F52+F46+F40+F34+F28+F22+F16+F10+F4+F214+F238+F232+F220+F226</f>
        <v>4808861</v>
      </c>
      <c r="G244" s="22">
        <f t="shared" si="16"/>
        <v>3246211</v>
      </c>
      <c r="H244" s="22">
        <f t="shared" si="16"/>
        <v>151525</v>
      </c>
      <c r="I244" s="12">
        <f>SUM(E244:H244)</f>
        <v>8206597</v>
      </c>
      <c r="J244" s="22">
        <f t="shared" ref="J244:M244" si="17">J208+J202+J196+J190+J184+J178+J172+J166+J160+J154+J148+J142+J136+J130+J124+J118+J112+J106+J100+J94+J88+J82+J76+J70+J64+J58+J52+J46+J40+J34+J28+J22+J16+J10+J4+J214+J238+J232+J220+J226</f>
        <v>1024058</v>
      </c>
      <c r="K244" s="22">
        <f t="shared" si="17"/>
        <v>640715</v>
      </c>
      <c r="L244" s="22">
        <f t="shared" si="17"/>
        <v>798600</v>
      </c>
      <c r="M244" s="22">
        <f t="shared" si="17"/>
        <v>440400</v>
      </c>
      <c r="N244" s="12">
        <f>SUM(J244:M244)</f>
        <v>2903773</v>
      </c>
      <c r="O244" s="22">
        <f t="shared" ref="O244:S244" si="18">O208+O202+O196+O190+O184+O178+O172+O166+O160+O154+O148+O142+O136+O130+O124+O118+O112+O106+O100+O94+O88+O82+O76+O70+O64+O58+O52+O46+O40+O34+O28+O22+O16+O10+O4+O214+O238+O232+O220+O226</f>
        <v>6074000</v>
      </c>
      <c r="P244" s="22">
        <f t="shared" si="18"/>
        <v>157000</v>
      </c>
      <c r="Q244" s="22">
        <f t="shared" si="18"/>
        <v>1285000</v>
      </c>
      <c r="R244" s="22">
        <f t="shared" si="18"/>
        <v>3583000</v>
      </c>
      <c r="S244" s="22">
        <f t="shared" si="18"/>
        <v>294000</v>
      </c>
      <c r="T244" s="87">
        <f>SUM(O244:S244)</f>
        <v>11393000</v>
      </c>
      <c r="U244" s="89"/>
      <c r="V244" s="22">
        <f>V208+V202+V196+V190+V184+V178+V172+V166+V160+V154+V148+V142+V136+V130+V124+V118+V112+V106+V100+V94+V88+V82+V76+V70+V64+V58+V52+V46+V40+V34+V28+V22+V16+V10+V4+V214+V238+V232+V220+V226</f>
        <v>1038500</v>
      </c>
      <c r="W244" s="22">
        <f t="shared" ref="W244:Y244" si="19">W208+W202+W196+W190+W184+W178+W172+W166+W160+W154+W148+W142+W136+W130+W124+W118+W112+W106+W100+W94+W88+W82+W76+W70+W64+W58+W52+W46+W40+W34+W28+W22+W16+W10+W4+W214+W238+W232+W220+W226</f>
        <v>61500</v>
      </c>
      <c r="X244" s="22">
        <f t="shared" si="19"/>
        <v>1167000</v>
      </c>
      <c r="Y244" s="22">
        <f t="shared" si="19"/>
        <v>140000</v>
      </c>
      <c r="Z244" s="12">
        <f>SUM(V244:Y244)</f>
        <v>2407000</v>
      </c>
      <c r="AA244" s="22">
        <f t="shared" ref="AA244:AD244" si="20">AA208+AA202+AA196+AA190+AA184+AA178+AA172+AA166+AA160+AA154+AA148+AA142+AA136+AA130+AA124+AA118+AA112+AA106+AA100+AA94+AA88+AA82+AA76+AA70+AA64+AA58+AA52+AA46+AA40+AA34+AA28+AA22+AA16+AA10+AA4+AA214+AA238+AA232+AA220+AA226</f>
        <v>0</v>
      </c>
      <c r="AB244" s="22">
        <f t="shared" si="20"/>
        <v>100000</v>
      </c>
      <c r="AC244" s="22">
        <f t="shared" si="20"/>
        <v>610000</v>
      </c>
      <c r="AD244" s="22">
        <f t="shared" si="20"/>
        <v>101000</v>
      </c>
      <c r="AE244" s="12">
        <f>SUM(AA244:AD244)</f>
        <v>811000</v>
      </c>
      <c r="AF244" s="22">
        <f t="shared" ref="AF244:AJ244" si="21">AF208+AF202+AF196+AF190+AF184+AF178+AF172+AF166+AF160+AF154+AF148+AF142+AF136+AF130+AF124+AF118+AF112+AF106+AF100+AF94+AF88+AF82+AF76+AF70+AF64+AF58+AF52+AF46+AF40+AF34+AF28+AF22+AF16+AF10+AF4+AF214+AF238+AF232+AF220+AF226</f>
        <v>0</v>
      </c>
      <c r="AG244" s="22">
        <f t="shared" si="21"/>
        <v>0</v>
      </c>
      <c r="AH244" s="22">
        <f t="shared" si="21"/>
        <v>0</v>
      </c>
      <c r="AI244" s="22">
        <f t="shared" si="21"/>
        <v>0</v>
      </c>
      <c r="AJ244" s="22">
        <f t="shared" si="21"/>
        <v>0</v>
      </c>
      <c r="AK244" s="87">
        <f>SUM(AF244:AJ244)</f>
        <v>0</v>
      </c>
      <c r="AL244" s="89"/>
      <c r="AN244" s="52">
        <f t="shared" si="15"/>
        <v>0</v>
      </c>
      <c r="AO244" s="52">
        <f t="shared" si="7"/>
        <v>0</v>
      </c>
    </row>
    <row r="245" spans="1:41" s="23" customFormat="1" x14ac:dyDescent="0.3">
      <c r="A245" s="174"/>
      <c r="B245" s="24" t="s">
        <v>10</v>
      </c>
      <c r="C245" s="22">
        <f>C209+C203+C197+C191+C185+C179+C173+C167+C161+C155+C149+C143+C137+C131+C125+C119+C113+C107+C101+C95+C89+C83+C77+C71+C65+C59+C53+C47+C41+C35+C29+C23+C17+C11+C5+C215+C239+C233+C221+C227</f>
        <v>1158194</v>
      </c>
      <c r="D245" s="25"/>
      <c r="E245" s="22">
        <f>E209+E203+E197+E191+E185+E179+E173+E167+E161+E155+E149+E143+E137+E131+E125+E119+E113+E107+E101+E95+E89+E83+E77+E71+E65+E59+E53+E47+E41+E35+E29+E23+E17+E11+E5+E215+E239+E233+E221+E227</f>
        <v>0</v>
      </c>
      <c r="F245" s="22">
        <f t="shared" ref="F245:H245" si="22">F209+F203+F197+F191+F185+F179+F173+F167+F161+F155+F149+F143+F137+F131+F125+F119+F113+F107+F101+F95+F89+F83+F77+F71+F65+F59+F53+F47+F41+F35+F29+F23+F17+F11+F5+F215+F239+F233+F221+F227</f>
        <v>0</v>
      </c>
      <c r="G245" s="22">
        <f t="shared" si="22"/>
        <v>0</v>
      </c>
      <c r="H245" s="22">
        <f t="shared" si="22"/>
        <v>0</v>
      </c>
      <c r="I245" s="12">
        <f>SUM(E245:H245)</f>
        <v>0</v>
      </c>
      <c r="J245" s="22">
        <f t="shared" ref="J245:M245" si="23">J209+J203+J197+J191+J185+J179+J173+J167+J161+J155+J149+J143+J137+J131+J125+J119+J113+J107+J101+J95+J89+J83+J77+J71+J65+J59+J53+J47+J41+J35+J29+J23+J17+J11+J5+J215+J239+J233+J221+J227</f>
        <v>0</v>
      </c>
      <c r="K245" s="22">
        <f t="shared" si="23"/>
        <v>247129</v>
      </c>
      <c r="L245" s="22">
        <f t="shared" si="23"/>
        <v>257600</v>
      </c>
      <c r="M245" s="22">
        <f t="shared" si="23"/>
        <v>43625</v>
      </c>
      <c r="N245" s="12">
        <f>SUM(J245:M245)</f>
        <v>548354</v>
      </c>
      <c r="O245" s="22">
        <f t="shared" ref="O245:S245" si="24">O209+O203+O197+O191+O185+O179+O173+O167+O161+O155+O149+O143+O137+O131+O125+O119+O113+O107+O101+O95+O89+O83+O77+O71+O65+O59+O53+O47+O41+O35+O29+O23+O17+O11+O5+O215+O239+O233+O221+O227</f>
        <v>0</v>
      </c>
      <c r="P245" s="22">
        <f t="shared" si="24"/>
        <v>0</v>
      </c>
      <c r="Q245" s="22">
        <f t="shared" si="24"/>
        <v>0</v>
      </c>
      <c r="R245" s="22">
        <f t="shared" si="24"/>
        <v>0</v>
      </c>
      <c r="S245" s="22">
        <f t="shared" si="24"/>
        <v>2000</v>
      </c>
      <c r="T245" s="87">
        <f>SUM(O245:S245)</f>
        <v>2000</v>
      </c>
      <c r="U245" s="89">
        <f>H245+M245+T245</f>
        <v>45625</v>
      </c>
      <c r="V245" s="22">
        <f>V209+V203+V197+V191+V185+V179+V173+V167+V161+V155+V149+V143+V137+V131+V125+V119+V113+V107+V101+V95+V89+V83+V77+V71+V65+V59+V53+V47+V41+V35+V29+V23+V17+V11+V5+V215+V239+V233+V221+V227</f>
        <v>0</v>
      </c>
      <c r="W245" s="22">
        <f t="shared" ref="W245:Y245" si="25">W209+W203+W197+W191+W185+W179+W173+W167+W161+W155+W149+W143+W137+W131+W125+W119+W113+W107+W101+W95+W89+W83+W77+W71+W65+W59+W53+W47+W41+W35+W29+W23+W17+W11+W5+W215+W239+W233+W221+W227</f>
        <v>0</v>
      </c>
      <c r="X245" s="22">
        <f t="shared" si="25"/>
        <v>0</v>
      </c>
      <c r="Y245" s="22">
        <f t="shared" si="25"/>
        <v>0</v>
      </c>
      <c r="Z245" s="12">
        <f>SUM(V245:Y245)</f>
        <v>0</v>
      </c>
      <c r="AA245" s="22">
        <f t="shared" ref="AA245:AD245" si="26">AA209+AA203+AA197+AA191+AA185+AA179+AA173+AA167+AA161+AA155+AA149+AA143+AA137+AA131+AA125+AA119+AA113+AA107+AA101+AA95+AA89+AA83+AA77+AA71+AA65+AA59+AA53+AA47+AA41+AA35+AA29+AA23+AA17+AA11+AA5+AA215+AA239+AA233+AA221+AA227</f>
        <v>0</v>
      </c>
      <c r="AB245" s="22">
        <f t="shared" si="26"/>
        <v>0</v>
      </c>
      <c r="AC245" s="22">
        <f t="shared" si="26"/>
        <v>0</v>
      </c>
      <c r="AD245" s="22">
        <f t="shared" si="26"/>
        <v>0</v>
      </c>
      <c r="AE245" s="12">
        <f>SUM(AA245:AD245)</f>
        <v>0</v>
      </c>
      <c r="AF245" s="22">
        <f t="shared" ref="AF245:AJ245" si="27">AF209+AF203+AF197+AF191+AF185+AF179+AF173+AF167+AF161+AF155+AF149+AF143+AF137+AF131+AF125+AF119+AF113+AF107+AF101+AF95+AF89+AF83+AF77+AF71+AF65+AF59+AF53+AF47+AF41+AF35+AF29+AF23+AF17+AF11+AF5+AF215+AF239+AF233+AF221+AF227</f>
        <v>0</v>
      </c>
      <c r="AG245" s="22">
        <f t="shared" si="27"/>
        <v>0</v>
      </c>
      <c r="AH245" s="22">
        <f t="shared" si="27"/>
        <v>0</v>
      </c>
      <c r="AI245" s="22">
        <f t="shared" si="27"/>
        <v>0</v>
      </c>
      <c r="AJ245" s="22">
        <f t="shared" si="27"/>
        <v>0</v>
      </c>
      <c r="AK245" s="87">
        <f>SUM(AF245:AJ245)</f>
        <v>0</v>
      </c>
      <c r="AL245" s="89">
        <f>Z245+AE245+AK245</f>
        <v>0</v>
      </c>
      <c r="AN245" s="52">
        <f t="shared" si="15"/>
        <v>0</v>
      </c>
      <c r="AO245" s="52">
        <f t="shared" si="7"/>
        <v>0</v>
      </c>
    </row>
    <row r="246" spans="1:41" s="23" customFormat="1" x14ac:dyDescent="0.3">
      <c r="A246" s="174"/>
      <c r="B246" s="24" t="s">
        <v>30</v>
      </c>
      <c r="C246" s="22">
        <f>C210+C204+C198+C192+C186+C180+C174+C168+C162+C156+C150+C144+C138+C132+C126+C120+C114+C108+C102+C96+C90+C84+C78+C72+C66+C60+C54+C48+C42+C36+C30+C24+C18+C12+C6+C216+C240+C234+C222+C228</f>
        <v>7887411</v>
      </c>
      <c r="D246" s="25"/>
      <c r="E246" s="26">
        <f>E245+E244</f>
        <v>0</v>
      </c>
      <c r="F246" s="26">
        <f>F245+F244</f>
        <v>4808861</v>
      </c>
      <c r="G246" s="26">
        <f>G245+G244</f>
        <v>3246211</v>
      </c>
      <c r="H246" s="26">
        <f>H245+H244</f>
        <v>151525</v>
      </c>
      <c r="I246" s="12">
        <f>SUM(E246:H246)</f>
        <v>8206597</v>
      </c>
      <c r="J246" s="26">
        <f>J245+J244</f>
        <v>1024058</v>
      </c>
      <c r="K246" s="26">
        <f>K245+K244</f>
        <v>887844</v>
      </c>
      <c r="L246" s="26">
        <f>L245+L244</f>
        <v>1056200</v>
      </c>
      <c r="M246" s="26">
        <f>M245+M244</f>
        <v>484025</v>
      </c>
      <c r="N246" s="12">
        <f>SUM(J246:M246)</f>
        <v>3452127</v>
      </c>
      <c r="O246" s="26">
        <f>O245+O244</f>
        <v>6074000</v>
      </c>
      <c r="P246" s="26">
        <f>P245+P244</f>
        <v>157000</v>
      </c>
      <c r="Q246" s="26">
        <f>Q245+Q244</f>
        <v>1285000</v>
      </c>
      <c r="R246" s="26">
        <f>R245+R244</f>
        <v>3583000</v>
      </c>
      <c r="S246" s="26">
        <f>S245+S244</f>
        <v>296000</v>
      </c>
      <c r="T246" s="87">
        <f>SUM(O246:S246)</f>
        <v>11395000</v>
      </c>
      <c r="U246" s="89">
        <f>T246+N246+I246+D247</f>
        <v>30776186</v>
      </c>
      <c r="V246" s="26">
        <f>V245+V244</f>
        <v>1038500</v>
      </c>
      <c r="W246" s="26">
        <f>W245+W244</f>
        <v>61500</v>
      </c>
      <c r="X246" s="26">
        <f>X245+X244</f>
        <v>1167000</v>
      </c>
      <c r="Y246" s="26">
        <f>Y245+Y244</f>
        <v>140000</v>
      </c>
      <c r="Z246" s="12">
        <f>SUM(V246:Y246)</f>
        <v>2407000</v>
      </c>
      <c r="AA246" s="26">
        <f>AA245+AA244</f>
        <v>0</v>
      </c>
      <c r="AB246" s="26">
        <f>AB245+AB244</f>
        <v>100000</v>
      </c>
      <c r="AC246" s="26">
        <f>AC245+AC244</f>
        <v>610000</v>
      </c>
      <c r="AD246" s="26">
        <f>AD245+AD244</f>
        <v>101000</v>
      </c>
      <c r="AE246" s="12">
        <f>SUM(AA246:AD246)</f>
        <v>811000</v>
      </c>
      <c r="AF246" s="26">
        <f>AF245+AF244</f>
        <v>0</v>
      </c>
      <c r="AG246" s="26">
        <f>AG245+AG244</f>
        <v>0</v>
      </c>
      <c r="AH246" s="26">
        <f>AH245+AH244</f>
        <v>0</v>
      </c>
      <c r="AI246" s="26">
        <f>AI245+AI244</f>
        <v>0</v>
      </c>
      <c r="AJ246" s="26">
        <f>AJ245+AJ244</f>
        <v>0</v>
      </c>
      <c r="AK246" s="87">
        <f>SUM(AF246:AJ246)</f>
        <v>0</v>
      </c>
      <c r="AL246" s="89">
        <f>AK246+AE246+Z246</f>
        <v>3218000</v>
      </c>
      <c r="AN246" s="52">
        <f t="shared" si="15"/>
        <v>0</v>
      </c>
      <c r="AO246" s="52">
        <f t="shared" si="7"/>
        <v>0</v>
      </c>
    </row>
    <row r="247" spans="1:41" s="23" customFormat="1" ht="16" thickBot="1" x14ac:dyDescent="0.35">
      <c r="A247" s="176"/>
      <c r="B247" s="29" t="s">
        <v>8</v>
      </c>
      <c r="C247" s="22">
        <f>C211+C205+C199+C193+C187+C181+C175+C169+C163+C157+C151+C145+C139+C133+C127+C121+C115+C109+C103+C97+C91+C85+C79+C73+C67+C61+C55+C49+C43+C37+C31+C25+C19+C13+C7+C217+C241+C235+C223+C229</f>
        <v>7887553</v>
      </c>
      <c r="D247" s="22">
        <f>D211+D205+D199+D193+D187+D181+D175+D169+D163+D157+D151+D145+D139+D133+D127+D121+D115+D109+D103+D97+D91+D85+D79+D73+D67+D61+D55+D49+D43+D37+D31+D25+D19+D13+D7+D217+D241+D235+D223+D229</f>
        <v>7722462</v>
      </c>
      <c r="E247" s="26">
        <f>E246-E243</f>
        <v>0</v>
      </c>
      <c r="F247" s="27">
        <f>E247+F246-F243</f>
        <v>0</v>
      </c>
      <c r="G247" s="27">
        <f>F247+G246-G243</f>
        <v>0</v>
      </c>
      <c r="H247" s="27">
        <f>G247+H246-H243</f>
        <v>0</v>
      </c>
      <c r="I247" s="49">
        <f>I246-I243</f>
        <v>0</v>
      </c>
      <c r="J247" s="26">
        <f>I247+J246-J243</f>
        <v>0</v>
      </c>
      <c r="K247" s="27">
        <f>J247+K246-K243</f>
        <v>-978605</v>
      </c>
      <c r="L247" s="27">
        <f>K247+L246-L243</f>
        <v>-3678449</v>
      </c>
      <c r="M247" s="28">
        <f>L247+M246-M243</f>
        <v>-3352251</v>
      </c>
      <c r="N247" s="25">
        <f>I247+N246-N243</f>
        <v>-3352251</v>
      </c>
      <c r="O247" s="26">
        <f>N247+O246-O243</f>
        <v>-256896</v>
      </c>
      <c r="P247" s="26">
        <f>O247+P246-P243</f>
        <v>-308114</v>
      </c>
      <c r="Q247" s="26">
        <f>P247+Q246-Q243</f>
        <v>-857185</v>
      </c>
      <c r="R247" s="26">
        <f>Q247+R246-R243</f>
        <v>1827478</v>
      </c>
      <c r="S247" s="26">
        <f>R247+S246-S243</f>
        <v>1991098</v>
      </c>
      <c r="T247" s="127">
        <f>N247+T246-T243</f>
        <v>1991098</v>
      </c>
      <c r="U247" s="80">
        <f>U246-U243</f>
        <v>1991098</v>
      </c>
      <c r="V247" s="79">
        <f>U247+V246-V243</f>
        <v>306301</v>
      </c>
      <c r="W247" s="79">
        <f>V247+W246-W243</f>
        <v>303756</v>
      </c>
      <c r="X247" s="79">
        <f>W247+X246-X243</f>
        <v>1289788</v>
      </c>
      <c r="Y247" s="79">
        <f>W247+Y246-Y243</f>
        <v>438320</v>
      </c>
      <c r="Z247" s="77">
        <f>T247+Z246-Z243</f>
        <v>1424352</v>
      </c>
      <c r="AA247" s="79">
        <f>Z247+AA246-AA243</f>
        <v>-858769</v>
      </c>
      <c r="AB247" s="79">
        <f>AA247+AB246-AB243</f>
        <v>-917845</v>
      </c>
      <c r="AC247" s="79">
        <f>AB247+AC246-AC243</f>
        <v>-721351</v>
      </c>
      <c r="AD247" s="79">
        <f>AC247+AD246-AD243</f>
        <v>-649996</v>
      </c>
      <c r="AE247" s="77">
        <f>Z247+AE246-AE243</f>
        <v>-649996</v>
      </c>
      <c r="AF247" s="79">
        <f>AE247+AF246-AF243</f>
        <v>-874239</v>
      </c>
      <c r="AG247" s="79">
        <f>AF247+AG246-AG243</f>
        <v>-929793</v>
      </c>
      <c r="AH247" s="79">
        <f>AG247+AH246-AH243</f>
        <v>-931039</v>
      </c>
      <c r="AI247" s="79">
        <f t="shared" ref="AI247:AJ247" si="28">AH247+AI246-AI243</f>
        <v>-980310</v>
      </c>
      <c r="AJ247" s="79">
        <f t="shared" si="28"/>
        <v>-1033690</v>
      </c>
      <c r="AK247" s="77">
        <f>AE247+AK246-AK243</f>
        <v>-1033690</v>
      </c>
      <c r="AL247" s="80">
        <f>T247+AL246-AL243</f>
        <v>-1033690</v>
      </c>
      <c r="AN247" s="52">
        <f t="shared" si="15"/>
        <v>0</v>
      </c>
      <c r="AO247" s="52">
        <f t="shared" si="7"/>
        <v>0</v>
      </c>
    </row>
    <row r="248" spans="1:41" s="34" customFormat="1" x14ac:dyDescent="0.3">
      <c r="A248" s="173" t="s">
        <v>31</v>
      </c>
      <c r="B248" s="30" t="s">
        <v>5</v>
      </c>
      <c r="C248" s="31"/>
      <c r="D248" s="32"/>
      <c r="E248" s="33">
        <f>E3*8+E9*8+E15*8+E21*16+E27*16+E33*16+E39*32+E45*32+E51*32+E57*64+E63*64+E69*64+E75*64+E81*128+E87*128+E93*128+E99*128+E105*256+E111*256+E117*16+E123*16+E129*16+E135*32+E141*32+E147*32+E153*64+E159*32+E165*64+E171*64+E177*64+E183*128+E189*16+E195*32+E201*64+E207*16+E213*128+E231*64+E237*128+E225*64+E219*32</f>
        <v>0</v>
      </c>
      <c r="F248" s="33">
        <f t="shared" ref="F248:H248" si="29">F3*8+F9*8+F15*8+F21*16+F27*16+F33*16+F39*32+F45*32+F51*32+F57*64+F63*64+F69*64+F75*64+F81*128+F87*128+F93*128+F99*128+F105*256+F111*256+F117*16+F123*16+F129*16+F135*32+F141*32+F147*32+F153*64+F159*32+F165*64+F171*64+F177*64+F183*128+F189*16+F195*32+F201*64+F207*16+F213*128+F231*64+F237*128+F225*64+F219*32</f>
        <v>135687224</v>
      </c>
      <c r="G248" s="33">
        <f t="shared" si="29"/>
        <v>69221648</v>
      </c>
      <c r="H248" s="33">
        <f t="shared" si="29"/>
        <v>9993600</v>
      </c>
      <c r="I248" s="12">
        <f>SUM(E248:H248)</f>
        <v>214902472</v>
      </c>
      <c r="J248" s="33">
        <f t="shared" ref="J248:M248" si="30">J3*8+J9*8+J15*8+J21*16+J27*16+J33*16+J39*32+J45*32+J51*32+J57*64+J63*64+J69*64+J75*64+J81*128+J87*128+J93*128+J99*128+J105*256+J111*256+J117*16+J123*16+J129*16+J135*32+J141*32+J147*32+J153*64+J159*32+J165*64+J171*64+J177*64+J183*128+J189*16+J195*32+J201*64+J207*16+J213*128+J231*64+J237*128+J225*64+J219*32</f>
        <v>29250352</v>
      </c>
      <c r="K248" s="33">
        <f t="shared" si="30"/>
        <v>48164328</v>
      </c>
      <c r="L248" s="33">
        <f t="shared" si="30"/>
        <v>61728744</v>
      </c>
      <c r="M248" s="33">
        <f t="shared" si="30"/>
        <v>9093888</v>
      </c>
      <c r="N248" s="21">
        <f>SUM(J248:M248)</f>
        <v>148237312</v>
      </c>
      <c r="O248" s="33">
        <f t="shared" ref="O248:S248" si="31">O3*8+O9*8+O15*8+O21*16+O27*16+O33*16+O39*32+O45*32+O51*32+O57*64+O63*64+O69*64+O75*64+O81*128+O87*128+O93*128+O99*128+O105*256+O111*256+O117*16+O123*16+O129*16+O135*32+O141*32+O147*32+O153*64+O159*32+O165*64+O171*64+O177*64+O183*128+O189*16+O195*32+O201*64+O207*16+O213*128+O231*64+O237*128+O225*64+O219*32</f>
        <v>76654344</v>
      </c>
      <c r="P248" s="33">
        <f t="shared" si="31"/>
        <v>11050336</v>
      </c>
      <c r="Q248" s="33">
        <f t="shared" si="31"/>
        <v>30767560</v>
      </c>
      <c r="R248" s="33">
        <f t="shared" si="31"/>
        <v>22647400</v>
      </c>
      <c r="S248" s="33">
        <f t="shared" si="31"/>
        <v>7453696</v>
      </c>
      <c r="T248" s="87">
        <f>SUM(O248:S248)</f>
        <v>148573336</v>
      </c>
      <c r="U248" s="89">
        <f>T248+N248+I248+D252</f>
        <v>683247192</v>
      </c>
      <c r="V248" s="33">
        <f>V3*8+V9*8+V15*8+V21*16+V27*16+V33*16+V39*32+V45*32+V51*32+V57*64+V63*64+V69*64+V75*64+V81*128+V87*128+V93*128+V99*128+V105*256+V111*256+V117*16+V123*16+V129*16+V135*32+V141*32+V147*32+V153*64+V159*32+V165*64+V171*64+V177*64+V183*128+V189*16+V195*32+V201*64+V207*16+V213*128+V231*64+V237*128+V225*64+V219*32</f>
        <v>70611328</v>
      </c>
      <c r="W248" s="33">
        <f t="shared" ref="W248:Y248" si="32">W3*8+W9*8+W15*8+W21*16+W27*16+W33*16+W39*32+W45*32+W51*32+W57*64+W63*64+W69*64+W75*64+W81*128+W87*128+W93*128+W99*128+W105*256+W111*256+W117*16+W123*16+W129*16+W135*32+W141*32+W147*32+W153*64+W159*32+W165*64+W171*64+W177*64+W183*128+W189*16+W195*32+W201*64+W207*16+W213*128+W231*64+W237*128+W225*64+W219*32</f>
        <v>1861440</v>
      </c>
      <c r="X248" s="33">
        <f t="shared" si="32"/>
        <v>3347544</v>
      </c>
      <c r="Y248" s="33">
        <f t="shared" si="32"/>
        <v>423712</v>
      </c>
      <c r="Z248" s="12">
        <f>SUM(V248:Y248)</f>
        <v>76244024</v>
      </c>
      <c r="AA248" s="33">
        <f t="shared" ref="AA248:AD248" si="33">AA3*8+AA9*8+AA15*8+AA21*16+AA27*16+AA33*16+AA39*32+AA45*32+AA51*32+AA57*64+AA63*64+AA69*64+AA75*64+AA81*128+AA87*128+AA93*128+AA99*128+AA105*256+AA111*256+AA117*16+AA123*16+AA129*16+AA135*32+AA141*32+AA147*32+AA153*64+AA159*32+AA165*64+AA171*64+AA177*64+AA183*128+AA189*16+AA195*32+AA201*64+AA207*16+AA213*128+AA231*64+AA237*128+AA225*64+AA219*32</f>
        <v>65529664</v>
      </c>
      <c r="AB248" s="33">
        <f t="shared" si="33"/>
        <v>4289440</v>
      </c>
      <c r="AC248" s="33">
        <f t="shared" si="33"/>
        <v>8533128</v>
      </c>
      <c r="AD248" s="33">
        <f t="shared" si="33"/>
        <v>2214016</v>
      </c>
      <c r="AE248" s="21">
        <f>SUM(AA248:AD248)</f>
        <v>80566248</v>
      </c>
      <c r="AF248" s="33">
        <f t="shared" ref="AF248:AJ248" si="34">AF3*8+AF9*8+AF15*8+AF21*16+AF27*16+AF33*16+AF39*32+AF45*32+AF51*32+AF57*64+AF63*64+AF69*64+AF75*64+AF81*128+AF87*128+AF93*128+AF99*128+AF105*256+AF111*256+AF117*16+AF123*16+AF129*16+AF135*32+AF141*32+AF147*32+AF153*64+AF159*32+AF165*64+AF171*64+AF177*64+AF183*128+AF189*16+AF195*32+AF201*64+AF207*16+AF213*128+AF231*64+AF237*128+AF225*64+AF219*32</f>
        <v>5067688</v>
      </c>
      <c r="AG248" s="33">
        <f t="shared" si="34"/>
        <v>2929464</v>
      </c>
      <c r="AH248" s="33">
        <f t="shared" si="34"/>
        <v>59120</v>
      </c>
      <c r="AI248" s="33">
        <f t="shared" si="34"/>
        <v>701664</v>
      </c>
      <c r="AJ248" s="33">
        <f t="shared" si="34"/>
        <v>2967552</v>
      </c>
      <c r="AK248" s="87">
        <f>SUM(AF248:AJ248)</f>
        <v>11725488</v>
      </c>
      <c r="AL248" s="89">
        <f>AK248+AE248+Z248</f>
        <v>168535760</v>
      </c>
      <c r="AN248" s="52">
        <f t="shared" si="15"/>
        <v>0</v>
      </c>
      <c r="AO248" s="52">
        <f t="shared" si="7"/>
        <v>0</v>
      </c>
    </row>
    <row r="249" spans="1:41" s="34" customFormat="1" x14ac:dyDescent="0.3">
      <c r="A249" s="174"/>
      <c r="B249" s="35" t="s">
        <v>6</v>
      </c>
      <c r="C249" s="33"/>
      <c r="D249" s="36"/>
      <c r="E249" s="33">
        <f>E4*8+E10*8+E16*8+E22*16+E28*16+E34*16+E40*32+E46*32+E52*32+E58*64+E64*64+E70*64+E76*64+E82*128+E88*128+E94*128+E100*128+E106*256+E112*256+E118*16+E124*16+E130*16+E136*32+E142*32+E148*32+E154*64+E160*32+E166*64+E172*64+E178*64+E184*128+E190*16+E196*32+E202*64+E208*16+E214*128+E232*64+E238*128+E226*64+E220*32</f>
        <v>0</v>
      </c>
      <c r="F249" s="33">
        <f t="shared" ref="F249:H249" si="35">F4*8+F10*8+F16*8+F22*16+F28*16+F34*16+F40*32+F46*32+F52*32+F58*64+F64*64+F70*64+F76*64+F82*128+F88*128+F94*128+F100*128+F106*256+F112*256+F118*16+F124*16+F130*16+F136*32+F142*32+F148*32+F154*64+F160*32+F166*64+F172*64+F178*64+F184*128+F190*16+F196*32+F202*64+F208*16+F214*128+F232*64+F238*128+F226*64+F220*32</f>
        <v>135687224</v>
      </c>
      <c r="G249" s="33">
        <f t="shared" si="35"/>
        <v>69221648</v>
      </c>
      <c r="H249" s="33">
        <f t="shared" si="35"/>
        <v>9993600</v>
      </c>
      <c r="I249" s="12"/>
      <c r="J249" s="33">
        <f t="shared" ref="J249:M249" si="36">J4*8+J10*8+J16*8+J22*16+J28*16+J34*16+J40*32+J46*32+J52*32+J58*64+J64*64+J70*64+J76*64+J82*128+J88*128+J94*128+J100*128+J106*256+J112*256+J118*16+J124*16+J130*16+J136*32+J142*32+J148*32+J154*64+J160*32+J166*64+J172*64+J178*64+J184*128+J190*16+J196*32+J202*64+J208*16+J214*128+J232*64+J238*128+J226*64+J220*32</f>
        <v>29250352</v>
      </c>
      <c r="K249" s="33">
        <f t="shared" si="36"/>
        <v>16229248</v>
      </c>
      <c r="L249" s="33">
        <f t="shared" si="36"/>
        <v>21865600</v>
      </c>
      <c r="M249" s="33">
        <f t="shared" si="36"/>
        <v>26611200</v>
      </c>
      <c r="N249" s="25">
        <f>SUM(J249:M249)</f>
        <v>93956400</v>
      </c>
      <c r="O249" s="33">
        <f t="shared" ref="O249:S249" si="37">O4*8+O10*8+O16*8+O22*16+O28*16+O34*16+O40*32+O46*32+O52*32+O58*64+O64*64+O70*64+O76*64+O82*128+O88*128+O94*128+O100*128+O106*256+O112*256+O118*16+O124*16+O130*16+O136*32+O142*32+O148*32+O154*64+O160*32+O166*64+O172*64+O178*64+O184*128+O190*16+O196*32+O202*64+O208*16+O214*128+O232*64+O238*128+O226*64+O220*32</f>
        <v>116400000</v>
      </c>
      <c r="P249" s="33">
        <f t="shared" si="37"/>
        <v>9536000</v>
      </c>
      <c r="Q249" s="33">
        <f t="shared" si="37"/>
        <v>25600000</v>
      </c>
      <c r="R249" s="33">
        <f t="shared" si="37"/>
        <v>73040000</v>
      </c>
      <c r="S249" s="33">
        <f t="shared" si="37"/>
        <v>15584000</v>
      </c>
      <c r="T249" s="87"/>
      <c r="U249" s="89"/>
      <c r="V249" s="33">
        <f>V4*8+V10*8+V16*8+V22*16+V28*16+V34*16+V40*32+V46*32+V52*32+V58*64+V64*64+V70*64+V76*64+V82*128+V88*128+V94*128+V100*128+V106*256+V112*256+V118*16+V124*16+V130*16+V136*32+V142*32+V148*32+V154*64+V160*32+V166*64+V172*64+V178*64+V184*128+V190*16+V196*32+V202*64+V208*16+V214*128+V232*64+V238*128+V226*64+V220*32</f>
        <v>35328000</v>
      </c>
      <c r="W249" s="33">
        <f t="shared" ref="W249:Y249" si="38">W4*8+W10*8+W16*8+W22*16+W28*16+W34*16+W40*32+W46*32+W52*32+W58*64+W64*64+W70*64+W76*64+W82*128+W88*128+W94*128+W100*128+W106*256+W112*256+W118*16+W124*16+W130*16+W136*32+W142*32+W148*32+W154*64+W160*32+W166*64+W172*64+W178*64+W184*128+W190*16+W196*32+W202*64+W208*16+W214*128+W232*64+W238*128+W226*64+W220*32</f>
        <v>4032000</v>
      </c>
      <c r="X249" s="33">
        <f t="shared" si="38"/>
        <v>28992000</v>
      </c>
      <c r="Y249" s="33">
        <f t="shared" si="38"/>
        <v>9920000</v>
      </c>
      <c r="Z249" s="12"/>
      <c r="AA249" s="33">
        <f t="shared" ref="AA249:AD249" si="39">AA4*8+AA10*8+AA16*8+AA22*16+AA28*16+AA34*16+AA40*32+AA46*32+AA52*32+AA58*64+AA64*64+AA70*64+AA76*64+AA82*128+AA88*128+AA94*128+AA100*128+AA106*256+AA112*256+AA118*16+AA124*16+AA130*16+AA136*32+AA142*32+AA148*32+AA154*64+AA160*32+AA166*64+AA172*64+AA178*64+AA184*128+AA190*16+AA196*32+AA202*64+AA208*16+AA214*128+AA232*64+AA238*128+AA226*64+AA220*32</f>
        <v>0</v>
      </c>
      <c r="AB249" s="33">
        <f t="shared" si="39"/>
        <v>3200000</v>
      </c>
      <c r="AC249" s="33">
        <f t="shared" si="39"/>
        <v>7520000</v>
      </c>
      <c r="AD249" s="33">
        <f t="shared" si="39"/>
        <v>6688000</v>
      </c>
      <c r="AE249" s="25">
        <f>SUM(AA249:AD249)</f>
        <v>17408000</v>
      </c>
      <c r="AF249" s="33">
        <f t="shared" ref="AF249:AJ249" si="40">AF4*8+AF10*8+AF16*8+AF22*16+AF28*16+AF34*16+AF40*32+AF46*32+AF52*32+AF58*64+AF64*64+AF70*64+AF76*64+AF82*128+AF88*128+AF94*128+AF100*128+AF106*256+AF112*256+AF118*16+AF124*16+AF130*16+AF136*32+AF142*32+AF148*32+AF154*64+AF160*32+AF166*64+AF172*64+AF178*64+AF184*128+AF190*16+AF196*32+AF202*64+AF208*16+AF214*128+AF232*64+AF238*128+AF226*64+AF220*32</f>
        <v>0</v>
      </c>
      <c r="AG249" s="33">
        <f t="shared" si="40"/>
        <v>0</v>
      </c>
      <c r="AH249" s="33">
        <f t="shared" si="40"/>
        <v>0</v>
      </c>
      <c r="AI249" s="33">
        <f t="shared" si="40"/>
        <v>0</v>
      </c>
      <c r="AJ249" s="33">
        <f t="shared" si="40"/>
        <v>0</v>
      </c>
      <c r="AK249" s="87"/>
      <c r="AL249" s="89"/>
      <c r="AN249" s="52">
        <f t="shared" si="15"/>
        <v>0</v>
      </c>
      <c r="AO249" s="52">
        <f t="shared" si="7"/>
        <v>0</v>
      </c>
    </row>
    <row r="250" spans="1:41" s="34" customFormat="1" x14ac:dyDescent="0.3">
      <c r="A250" s="174"/>
      <c r="B250" s="35" t="s">
        <v>10</v>
      </c>
      <c r="C250" s="33">
        <f>C5*8+C11*8+C17*8+C23*16+C29*16+C35*16+C41*32+C47*32+C53*32+C59*64+C65*64+C71*64+C77*64+C83*128+C89*128+C95*128+C101*128+C107*256+C113*256+C119*16+C125*16+C131*16+C137*32+C143*32+C149*32+C155*64+C161*32+C167*64+C173*64+C179*64+C185*128+C191*16+C197*32+C203*64+C209*16+C215*128+C233*64+C239*128+C227*64+C221*32</f>
        <v>29201760</v>
      </c>
      <c r="D250" s="36"/>
      <c r="E250" s="33">
        <f>E5*8+E11*8+E17*8+E23*16+E29*16+E35*16+E41*32+E47*32+E53*32+E59*64+E65*64+E71*64+E77*64+E83*128+E89*128+E95*128+E101*128+E107*256+E113*256+E119*16+E125*16+E131*16+E137*32+E143*32+E149*32+E155*64+E161*32+E167*64+E173*64+E179*64+E185*128+E191*16+E197*32+E203*64+E209*16+E215*128+E233*64+E239*128+E227*64+E221*32</f>
        <v>0</v>
      </c>
      <c r="F250" s="33">
        <f t="shared" ref="F250:H250" si="41">F5*8+F11*8+F17*8+F23*16+F29*16+F35*16+F41*32+F47*32+F53*32+F59*64+F65*64+F71*64+F77*64+F83*128+F89*128+F95*128+F101*128+F107*256+F113*256+F119*16+F125*16+F131*16+F137*32+F143*32+F149*32+F155*64+F161*32+F167*64+F173*64+F179*64+F185*128+F191*16+F197*32+F203*64+F209*16+F215*128+F233*64+F239*128+F227*64+F221*32</f>
        <v>0</v>
      </c>
      <c r="G250" s="33">
        <f t="shared" si="41"/>
        <v>0</v>
      </c>
      <c r="H250" s="33">
        <f t="shared" si="41"/>
        <v>0</v>
      </c>
      <c r="I250" s="8">
        <f>SUM(E250:H250)</f>
        <v>0</v>
      </c>
      <c r="J250" s="33">
        <f t="shared" ref="J250:M250" si="42">J5*8+J11*8+J17*8+J23*16+J29*16+J35*16+J41*32+J47*32+J53*32+J59*64+J65*64+J71*64+J77*64+J83*128+J89*128+J95*128+J101*128+J107*256+J113*256+J119*16+J125*16+J131*16+J137*32+J143*32+J149*32+J155*64+J161*32+J167*64+J173*64+J179*64+J185*128+J191*16+J197*32+J203*64+J209*16+J215*128+J233*64+J239*128+J227*64+J221*32</f>
        <v>0</v>
      </c>
      <c r="K250" s="33">
        <f t="shared" si="42"/>
        <v>6454048</v>
      </c>
      <c r="L250" s="33">
        <f t="shared" si="42"/>
        <v>4121600</v>
      </c>
      <c r="M250" s="33">
        <f t="shared" si="42"/>
        <v>2648000</v>
      </c>
      <c r="N250" s="25">
        <f>SUM(J250:M250)</f>
        <v>13223648</v>
      </c>
      <c r="O250" s="33">
        <f t="shared" ref="O250:S250" si="43">O5*8+O11*8+O17*8+O23*16+O29*16+O35*16+O41*32+O47*32+O53*32+O59*64+O65*64+O71*64+O77*64+O83*128+O89*128+O95*128+O101*128+O107*256+O113*256+O119*16+O125*16+O131*16+O137*32+O143*32+O149*32+O155*64+O161*32+O167*64+O173*64+O179*64+O185*128+O191*16+O197*32+O203*64+O209*16+O215*128+O233*64+O239*128+O227*64+O221*32</f>
        <v>0</v>
      </c>
      <c r="P250" s="33">
        <f t="shared" si="43"/>
        <v>0</v>
      </c>
      <c r="Q250" s="33">
        <f t="shared" si="43"/>
        <v>0</v>
      </c>
      <c r="R250" s="33">
        <f t="shared" si="43"/>
        <v>0</v>
      </c>
      <c r="S250" s="33">
        <f t="shared" si="43"/>
        <v>256000</v>
      </c>
      <c r="T250" s="87">
        <f>SUM(O250:S250)</f>
        <v>256000</v>
      </c>
      <c r="U250" s="89">
        <f>H250+M250+T250</f>
        <v>2904000</v>
      </c>
      <c r="V250" s="33">
        <f>V5*8+V11*8+V17*8+V23*16+V29*16+V35*16+V41*32+V47*32+V53*32+V59*64+V65*64+V71*64+V77*64+V83*128+V89*128+V95*128+V101*128+V107*256+V113*256+V119*16+V125*16+V131*16+V137*32+V143*32+V149*32+V155*64+V161*32+V167*64+V173*64+V179*64+V185*128+V191*16+V197*32+V203*64+V209*16+V215*128+V233*64+V239*128+V227*64+V221*32</f>
        <v>0</v>
      </c>
      <c r="W250" s="33">
        <f t="shared" ref="W250:Y250" si="44">W5*8+W11*8+W17*8+W23*16+W29*16+W35*16+W41*32+W47*32+W53*32+W59*64+W65*64+W71*64+W77*64+W83*128+W89*128+W95*128+W101*128+W107*256+W113*256+W119*16+W125*16+W131*16+W137*32+W143*32+W149*32+W155*64+W161*32+W167*64+W173*64+W179*64+W185*128+W191*16+W197*32+W203*64+W209*16+W215*128+W233*64+W239*128+W227*64+W221*32</f>
        <v>0</v>
      </c>
      <c r="X250" s="33">
        <f t="shared" si="44"/>
        <v>0</v>
      </c>
      <c r="Y250" s="33">
        <f t="shared" si="44"/>
        <v>0</v>
      </c>
      <c r="Z250" s="8">
        <f>SUM(V250:Y250)</f>
        <v>0</v>
      </c>
      <c r="AA250" s="33">
        <f t="shared" ref="AA250:AD250" si="45">AA5*8+AA11*8+AA17*8+AA23*16+AA29*16+AA35*16+AA41*32+AA47*32+AA53*32+AA59*64+AA65*64+AA71*64+AA77*64+AA83*128+AA89*128+AA95*128+AA101*128+AA107*256+AA113*256+AA119*16+AA125*16+AA131*16+AA137*32+AA143*32+AA149*32+AA155*64+AA161*32+AA167*64+AA173*64+AA179*64+AA185*128+AA191*16+AA197*32+AA203*64+AA209*16+AA215*128+AA233*64+AA239*128+AA227*64+AA221*32</f>
        <v>0</v>
      </c>
      <c r="AB250" s="33">
        <f t="shared" si="45"/>
        <v>0</v>
      </c>
      <c r="AC250" s="33">
        <f t="shared" si="45"/>
        <v>0</v>
      </c>
      <c r="AD250" s="33">
        <f t="shared" si="45"/>
        <v>0</v>
      </c>
      <c r="AE250" s="25">
        <f>SUM(AA250:AD250)</f>
        <v>0</v>
      </c>
      <c r="AF250" s="33">
        <f t="shared" ref="AF250:AJ250" si="46">AF5*8+AF11*8+AF17*8+AF23*16+AF29*16+AF35*16+AF41*32+AF47*32+AF53*32+AF59*64+AF65*64+AF71*64+AF77*64+AF83*128+AF89*128+AF95*128+AF101*128+AF107*256+AF113*256+AF119*16+AF125*16+AF131*16+AF137*32+AF143*32+AF149*32+AF155*64+AF161*32+AF167*64+AF173*64+AF179*64+AF185*128+AF191*16+AF197*32+AF203*64+AF209*16+AF215*128+AF233*64+AF239*128+AF227*64+AF221*32</f>
        <v>0</v>
      </c>
      <c r="AG250" s="33">
        <f t="shared" si="46"/>
        <v>0</v>
      </c>
      <c r="AH250" s="33">
        <f t="shared" si="46"/>
        <v>0</v>
      </c>
      <c r="AI250" s="33">
        <f t="shared" si="46"/>
        <v>0</v>
      </c>
      <c r="AJ250" s="33">
        <f t="shared" si="46"/>
        <v>0</v>
      </c>
      <c r="AK250" s="87">
        <f>SUM(AF250:AJ250)</f>
        <v>0</v>
      </c>
      <c r="AL250" s="89">
        <f>Z250+AE250+AK250</f>
        <v>0</v>
      </c>
      <c r="AN250" s="52">
        <f t="shared" si="15"/>
        <v>0</v>
      </c>
      <c r="AO250" s="52">
        <f t="shared" si="7"/>
        <v>0</v>
      </c>
    </row>
    <row r="251" spans="1:41" s="34" customFormat="1" x14ac:dyDescent="0.3">
      <c r="A251" s="174"/>
      <c r="B251" s="35" t="s">
        <v>30</v>
      </c>
      <c r="C251" s="33">
        <f>C6*8+C12*8+C18*8+C24*16+C30*16+C36*16+C42*32+C48*32+C54*32+C60*64+C66*64+C72*64+C78*64+C84*128+C90*128+C96*128+C102*128+C108*256+C114*256+C120*16+C126*16+C132*16+C138*32+C144*32+C150*32+C156*64+C162*32+C168*64+C174*64+C180*64+C186*128+C192*16+C198*32+C204*64+C210*16+C216*128+C234*64+C240*128+C228*64+C222*32</f>
        <v>170087992</v>
      </c>
      <c r="D251" s="36"/>
      <c r="E251" s="37">
        <f>E250+E249</f>
        <v>0</v>
      </c>
      <c r="F251" s="38">
        <f>F250+F249</f>
        <v>135687224</v>
      </c>
      <c r="G251" s="38">
        <f>G250+G249</f>
        <v>69221648</v>
      </c>
      <c r="H251" s="38">
        <f>H250+H249</f>
        <v>9993600</v>
      </c>
      <c r="I251" s="12">
        <f>SUM(E251:H251)</f>
        <v>214902472</v>
      </c>
      <c r="J251" s="37">
        <f>J250+J249</f>
        <v>29250352</v>
      </c>
      <c r="K251" s="38">
        <f>K250+K249</f>
        <v>22683296</v>
      </c>
      <c r="L251" s="38">
        <f>L250+L249</f>
        <v>25987200</v>
      </c>
      <c r="M251" s="39">
        <f>M250+M249</f>
        <v>29259200</v>
      </c>
      <c r="N251" s="25">
        <f>SUM(J251:M251)</f>
        <v>107180048</v>
      </c>
      <c r="O251" s="37">
        <f>O250+O249</f>
        <v>116400000</v>
      </c>
      <c r="P251" s="38">
        <f>P250+P249</f>
        <v>9536000</v>
      </c>
      <c r="Q251" s="38">
        <f>Q250+Q249</f>
        <v>25600000</v>
      </c>
      <c r="R251" s="38">
        <f>R250+R249</f>
        <v>73040000</v>
      </c>
      <c r="S251" s="39">
        <f>S250+S249</f>
        <v>15840000</v>
      </c>
      <c r="T251" s="87">
        <f>SUM(O251:S251)</f>
        <v>240416000</v>
      </c>
      <c r="U251" s="89">
        <f>T251+N251+I251+D252</f>
        <v>734032592</v>
      </c>
      <c r="V251" s="37">
        <f>V250+V249</f>
        <v>35328000</v>
      </c>
      <c r="W251" s="38">
        <f>W250+W249</f>
        <v>4032000</v>
      </c>
      <c r="X251" s="38">
        <f>X250+X249</f>
        <v>28992000</v>
      </c>
      <c r="Y251" s="38">
        <f>Y250+Y249</f>
        <v>9920000</v>
      </c>
      <c r="Z251" s="12">
        <f>SUM(V251:Y251)</f>
        <v>78272000</v>
      </c>
      <c r="AA251" s="37">
        <f>AA250+AA249</f>
        <v>0</v>
      </c>
      <c r="AB251" s="38">
        <f>AB250+AB249</f>
        <v>3200000</v>
      </c>
      <c r="AC251" s="38">
        <f>AC250+AC249</f>
        <v>7520000</v>
      </c>
      <c r="AD251" s="39">
        <f>AD250+AD249</f>
        <v>6688000</v>
      </c>
      <c r="AE251" s="25">
        <f>SUM(AA251:AD251)</f>
        <v>17408000</v>
      </c>
      <c r="AF251" s="37">
        <f>AF250+AF249</f>
        <v>0</v>
      </c>
      <c r="AG251" s="38">
        <f>AG250+AG249</f>
        <v>0</v>
      </c>
      <c r="AH251" s="38">
        <f>AH250+AH249</f>
        <v>0</v>
      </c>
      <c r="AI251" s="38">
        <f>AI250+AI249</f>
        <v>0</v>
      </c>
      <c r="AJ251" s="39">
        <f>AJ250+AJ249</f>
        <v>0</v>
      </c>
      <c r="AK251" s="87">
        <f>SUM(AF251:AJ251)</f>
        <v>0</v>
      </c>
      <c r="AL251" s="89">
        <f>AK251+AE251+Z251</f>
        <v>95680000</v>
      </c>
      <c r="AN251" s="52">
        <f t="shared" si="15"/>
        <v>0</v>
      </c>
      <c r="AO251" s="52">
        <f t="shared" si="7"/>
        <v>0</v>
      </c>
    </row>
    <row r="252" spans="1:41" s="34" customFormat="1" ht="16" thickBot="1" x14ac:dyDescent="0.35">
      <c r="A252" s="175"/>
      <c r="B252" s="40" t="s">
        <v>8</v>
      </c>
      <c r="C252" s="33">
        <f>C7*8+C13*8+C19*8+C25*16+C31*16+C37*16+C43*32+C49*32+C55*32+C61*64+C67*64+C73*64+C79*64+C85*128+C91*128+C97*128+C103*128+C109*256+C115*256+C121*16+C127*16+C133*16+C139*32+C145*32+C151*32+C157*64+C163*32+C169*64+C175*64+C181*64+C187*128+C193*16+C199*32+C205*64+C211*16+C217*128+C235*64+C241*128+C229*64+C223*32</f>
        <v>170124344</v>
      </c>
      <c r="D252" s="33">
        <f>D7*8+D13*8+D19*8+D25*16+D31*16+D37*16+D43*32+D49*32+D55*32+D61*64+D67*64+D73*64+D79*64+D85*128+D91*128+D97*128+D103*128+D109*256+D115*256+D121*16+D127*16+D133*16+D139*32+D145*32+D151*32+D157*64+D163*32+D169*64+D175*64+D181*64+D187*128+D193*16+D199*32+D205*64+D211*16+D217*128+D235*64+D241*128+D229*64+D223*32</f>
        <v>171534072</v>
      </c>
      <c r="E252" s="26">
        <f>E251-E248</f>
        <v>0</v>
      </c>
      <c r="F252" s="27">
        <f>E252+F251-F248</f>
        <v>0</v>
      </c>
      <c r="G252" s="27">
        <f>F252+G251-G248</f>
        <v>0</v>
      </c>
      <c r="H252" s="27">
        <f>G252+H251-H248</f>
        <v>0</v>
      </c>
      <c r="I252" s="49">
        <f>I251-I248</f>
        <v>0</v>
      </c>
      <c r="J252" s="26">
        <f>I252+J251-J248</f>
        <v>0</v>
      </c>
      <c r="K252" s="27">
        <f>J252+K251-K248</f>
        <v>-25481032</v>
      </c>
      <c r="L252" s="27">
        <f>K252+L251-L248</f>
        <v>-61222576</v>
      </c>
      <c r="M252" s="28">
        <f>L252+M251-M248</f>
        <v>-41057264</v>
      </c>
      <c r="N252" s="25">
        <f>I252+N251-N248</f>
        <v>-41057264</v>
      </c>
      <c r="O252" s="26">
        <f>N252+O251-O248</f>
        <v>-1311608</v>
      </c>
      <c r="P252" s="26">
        <f>O252+P251-P248</f>
        <v>-2825944</v>
      </c>
      <c r="Q252" s="26">
        <f>P252+Q251-Q248</f>
        <v>-7993504</v>
      </c>
      <c r="R252" s="26">
        <f>Q252+R251-R248</f>
        <v>42399096</v>
      </c>
      <c r="S252" s="26">
        <f>R252+S251-S248</f>
        <v>50785400</v>
      </c>
      <c r="T252" s="127">
        <f>N252+T251-T248</f>
        <v>50785400</v>
      </c>
      <c r="U252" s="80">
        <f>U251-U248</f>
        <v>50785400</v>
      </c>
      <c r="V252" s="79">
        <f>U252+V251-V248</f>
        <v>15502072</v>
      </c>
      <c r="W252" s="79">
        <f>V252+W251-W248</f>
        <v>17672632</v>
      </c>
      <c r="X252" s="79">
        <f>W252+X251-X248</f>
        <v>43317088</v>
      </c>
      <c r="Y252" s="79">
        <f>W252+Y251-Y248</f>
        <v>27168920</v>
      </c>
      <c r="Z252" s="77">
        <f>T252+Z251-Z248</f>
        <v>52813376</v>
      </c>
      <c r="AA252" s="79">
        <f>Z252+AA251-AA248</f>
        <v>-12716288</v>
      </c>
      <c r="AB252" s="79">
        <f>AA252+AB251-AB248</f>
        <v>-13805728</v>
      </c>
      <c r="AC252" s="79">
        <f>AB252+AC251-AC248</f>
        <v>-14818856</v>
      </c>
      <c r="AD252" s="79">
        <f>AC252+AD251-AD248</f>
        <v>-10344872</v>
      </c>
      <c r="AE252" s="77">
        <f>Z252+AE251-AE248</f>
        <v>-10344872</v>
      </c>
      <c r="AF252" s="79">
        <f>AE252+AF251-AF248</f>
        <v>-15412560</v>
      </c>
      <c r="AG252" s="79">
        <f>AF252+AG251-AG248</f>
        <v>-18342024</v>
      </c>
      <c r="AH252" s="79">
        <f>AG252+AH251-AH248</f>
        <v>-18401144</v>
      </c>
      <c r="AI252" s="79">
        <f t="shared" ref="AI252:AJ252" si="47">AH252+AI251-AI248</f>
        <v>-19102808</v>
      </c>
      <c r="AJ252" s="79">
        <f t="shared" si="47"/>
        <v>-22070360</v>
      </c>
      <c r="AK252" s="77">
        <f>AE252+AK251-AK248</f>
        <v>-22070360</v>
      </c>
      <c r="AL252" s="80">
        <f>T252+AL251-AL248</f>
        <v>-22070360</v>
      </c>
      <c r="AN252" s="52">
        <f t="shared" si="15"/>
        <v>0</v>
      </c>
      <c r="AO252" s="52">
        <f t="shared" si="7"/>
        <v>0</v>
      </c>
    </row>
    <row r="253" spans="1:41" x14ac:dyDescent="0.3"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7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7"/>
      <c r="AN253" s="52">
        <f t="shared" si="15"/>
        <v>0</v>
      </c>
      <c r="AO253" s="52">
        <f t="shared" si="7"/>
        <v>0</v>
      </c>
    </row>
    <row r="254" spans="1:41" x14ac:dyDescent="0.3">
      <c r="U254" s="57"/>
      <c r="AL254" s="57"/>
      <c r="AN254" s="52">
        <f t="shared" si="15"/>
        <v>0</v>
      </c>
      <c r="AO254" s="52">
        <f t="shared" si="7"/>
        <v>0</v>
      </c>
    </row>
    <row r="255" spans="1:41" x14ac:dyDescent="0.3">
      <c r="U255" s="57"/>
      <c r="AL255" s="57"/>
      <c r="AN255" s="52">
        <f t="shared" si="15"/>
        <v>0</v>
      </c>
      <c r="AO255" s="52">
        <f t="shared" si="7"/>
        <v>0</v>
      </c>
    </row>
    <row r="256" spans="1:41" x14ac:dyDescent="0.3">
      <c r="U256" s="57"/>
      <c r="AL256" s="57"/>
      <c r="AN256" s="52">
        <f t="shared" si="15"/>
        <v>0</v>
      </c>
      <c r="AO256" s="52">
        <f t="shared" si="7"/>
        <v>0</v>
      </c>
    </row>
    <row r="257" spans="21:41" x14ac:dyDescent="0.3">
      <c r="U257" s="57"/>
      <c r="AL257" s="57"/>
      <c r="AN257" s="52">
        <f t="shared" si="15"/>
        <v>0</v>
      </c>
      <c r="AO257" s="52">
        <f t="shared" si="7"/>
        <v>0</v>
      </c>
    </row>
    <row r="258" spans="21:41" x14ac:dyDescent="0.3">
      <c r="U258" s="57"/>
      <c r="AL258" s="57"/>
      <c r="AN258" s="52">
        <f t="shared" si="15"/>
        <v>0</v>
      </c>
      <c r="AO258" s="52">
        <f t="shared" si="7"/>
        <v>0</v>
      </c>
    </row>
    <row r="259" spans="21:41" x14ac:dyDescent="0.3">
      <c r="U259" s="57"/>
      <c r="AL259" s="57"/>
      <c r="AN259" s="52">
        <f t="shared" si="15"/>
        <v>0</v>
      </c>
      <c r="AO259" s="52">
        <f t="shared" si="7"/>
        <v>0</v>
      </c>
    </row>
    <row r="260" spans="21:41" x14ac:dyDescent="0.3">
      <c r="U260" s="57"/>
      <c r="AL260" s="57"/>
      <c r="AN260" s="52">
        <f t="shared" si="15"/>
        <v>0</v>
      </c>
      <c r="AO260" s="52">
        <f t="shared" ref="AO260:AO267" si="48">AL260*AM260</f>
        <v>0</v>
      </c>
    </row>
    <row r="261" spans="21:41" x14ac:dyDescent="0.3">
      <c r="U261" s="57"/>
      <c r="AL261" s="57"/>
      <c r="AN261" s="52">
        <f t="shared" si="15"/>
        <v>0</v>
      </c>
      <c r="AO261" s="52">
        <f t="shared" si="48"/>
        <v>0</v>
      </c>
    </row>
    <row r="262" spans="21:41" x14ac:dyDescent="0.3">
      <c r="U262" s="57"/>
      <c r="AL262" s="57"/>
      <c r="AN262" s="52">
        <f t="shared" si="15"/>
        <v>0</v>
      </c>
      <c r="AO262" s="52">
        <f t="shared" si="48"/>
        <v>0</v>
      </c>
    </row>
    <row r="263" spans="21:41" x14ac:dyDescent="0.3">
      <c r="U263" s="57"/>
      <c r="AL263" s="57"/>
      <c r="AN263" s="52">
        <f t="shared" si="15"/>
        <v>0</v>
      </c>
      <c r="AO263" s="52">
        <f t="shared" si="48"/>
        <v>0</v>
      </c>
    </row>
    <row r="264" spans="21:41" x14ac:dyDescent="0.3">
      <c r="U264" s="57"/>
      <c r="AL264" s="57"/>
      <c r="AN264" s="52">
        <f t="shared" si="15"/>
        <v>0</v>
      </c>
      <c r="AO264" s="52">
        <f t="shared" si="48"/>
        <v>0</v>
      </c>
    </row>
    <row r="265" spans="21:41" x14ac:dyDescent="0.3">
      <c r="U265" s="57"/>
      <c r="AL265" s="57"/>
      <c r="AN265" s="52">
        <f t="shared" si="15"/>
        <v>0</v>
      </c>
      <c r="AO265" s="52">
        <f t="shared" si="48"/>
        <v>0</v>
      </c>
    </row>
    <row r="266" spans="21:41" x14ac:dyDescent="0.3">
      <c r="U266" s="57"/>
      <c r="AL266" s="57"/>
      <c r="AN266" s="52">
        <f t="shared" si="15"/>
        <v>0</v>
      </c>
      <c r="AO266" s="52">
        <f t="shared" si="48"/>
        <v>0</v>
      </c>
    </row>
    <row r="267" spans="21:41" x14ac:dyDescent="0.3">
      <c r="U267" s="57"/>
      <c r="AL267" s="57"/>
      <c r="AN267" s="52">
        <f t="shared" si="15"/>
        <v>0</v>
      </c>
      <c r="AO267" s="52">
        <f t="shared" si="48"/>
        <v>0</v>
      </c>
    </row>
  </sheetData>
  <autoFilter ref="A2:WVR267" xr:uid="{00000000-0009-0000-0000-000003000000}">
    <filterColumn colId="0" showButton="0"/>
  </autoFilter>
  <mergeCells count="50">
    <mergeCell ref="V1:Y1"/>
    <mergeCell ref="AA1:AD1"/>
    <mergeCell ref="AF1:AJ1"/>
    <mergeCell ref="A219:A223"/>
    <mergeCell ref="A225:A229"/>
    <mergeCell ref="A207:A211"/>
    <mergeCell ref="A93:A97"/>
    <mergeCell ref="A81:A85"/>
    <mergeCell ref="A15:A19"/>
    <mergeCell ref="A39:A43"/>
    <mergeCell ref="A87:A91"/>
    <mergeCell ref="A57:A61"/>
    <mergeCell ref="A63:A67"/>
    <mergeCell ref="A21:A25"/>
    <mergeCell ref="A69:A73"/>
    <mergeCell ref="A99:A103"/>
    <mergeCell ref="A237:A241"/>
    <mergeCell ref="A201:A205"/>
    <mergeCell ref="A213:A217"/>
    <mergeCell ref="A105:A109"/>
    <mergeCell ref="A111:A115"/>
    <mergeCell ref="A171:A175"/>
    <mergeCell ref="A248:A252"/>
    <mergeCell ref="A117:A121"/>
    <mergeCell ref="A123:A127"/>
    <mergeCell ref="A135:A139"/>
    <mergeCell ref="A243:A247"/>
    <mergeCell ref="A129:A133"/>
    <mergeCell ref="A153:A157"/>
    <mergeCell ref="A165:A169"/>
    <mergeCell ref="A159:A163"/>
    <mergeCell ref="A141:A145"/>
    <mergeCell ref="A147:A151"/>
    <mergeCell ref="A177:A181"/>
    <mergeCell ref="A231:A235"/>
    <mergeCell ref="A189:A193"/>
    <mergeCell ref="A183:A187"/>
    <mergeCell ref="A195:A199"/>
    <mergeCell ref="A75:A79"/>
    <mergeCell ref="O1:S1"/>
    <mergeCell ref="A51:A55"/>
    <mergeCell ref="A45:A49"/>
    <mergeCell ref="A27:A31"/>
    <mergeCell ref="A33:A37"/>
    <mergeCell ref="A9:A13"/>
    <mergeCell ref="J1:M1"/>
    <mergeCell ref="E1:H1"/>
    <mergeCell ref="A1:B1"/>
    <mergeCell ref="A3:A7"/>
    <mergeCell ref="A2:B2"/>
  </mergeCells>
  <phoneticPr fontId="2" type="noConversion"/>
  <conditionalFormatting sqref="E242:H242">
    <cfRule type="cellIs" dxfId="4130" priority="3109" stopIfTrue="1" operator="lessThanOrEqual">
      <formula>3000</formula>
    </cfRule>
    <cfRule type="cellIs" dxfId="4129" priority="3110" stopIfTrue="1" operator="between">
      <formula>3000</formula>
      <formula>9000</formula>
    </cfRule>
    <cfRule type="cellIs" dxfId="4128" priority="3111" stopIfTrue="1" operator="greaterThanOrEqual">
      <formula>9000</formula>
    </cfRule>
  </conditionalFormatting>
  <conditionalFormatting sqref="J242:M242">
    <cfRule type="cellIs" dxfId="4127" priority="3106" stopIfTrue="1" operator="lessThanOrEqual">
      <formula>3000</formula>
    </cfRule>
    <cfRule type="cellIs" dxfId="4126" priority="3107" stopIfTrue="1" operator="between">
      <formula>3000</formula>
      <formula>9000</formula>
    </cfRule>
    <cfRule type="cellIs" dxfId="4125" priority="3108" stopIfTrue="1" operator="greaterThanOrEqual">
      <formula>9000</formula>
    </cfRule>
  </conditionalFormatting>
  <conditionalFormatting sqref="O242">
    <cfRule type="cellIs" dxfId="4124" priority="3103" stopIfTrue="1" operator="lessThanOrEqual">
      <formula>3000</formula>
    </cfRule>
    <cfRule type="cellIs" dxfId="4123" priority="3104" stopIfTrue="1" operator="between">
      <formula>3000</formula>
      <formula>9000</formula>
    </cfRule>
    <cfRule type="cellIs" dxfId="4122" priority="3105" stopIfTrue="1" operator="greaterThanOrEqual">
      <formula>9000</formula>
    </cfRule>
  </conditionalFormatting>
  <conditionalFormatting sqref="P242:S242">
    <cfRule type="cellIs" dxfId="4121" priority="3100" stopIfTrue="1" operator="lessThanOrEqual">
      <formula>3000</formula>
    </cfRule>
    <cfRule type="cellIs" dxfId="4120" priority="3101" stopIfTrue="1" operator="between">
      <formula>3000</formula>
      <formula>9000</formula>
    </cfRule>
    <cfRule type="cellIs" dxfId="4119" priority="3102" stopIfTrue="1" operator="greaterThanOrEqual">
      <formula>9000</formula>
    </cfRule>
  </conditionalFormatting>
  <conditionalFormatting sqref="O20">
    <cfRule type="cellIs" dxfId="4118" priority="916" stopIfTrue="1" operator="lessThanOrEqual">
      <formula>3000</formula>
    </cfRule>
    <cfRule type="cellIs" dxfId="4117" priority="917" stopIfTrue="1" operator="between">
      <formula>3000</formula>
      <formula>9000</formula>
    </cfRule>
    <cfRule type="cellIs" dxfId="4116" priority="918" stopIfTrue="1" operator="greaterThanOrEqual">
      <formula>9000</formula>
    </cfRule>
  </conditionalFormatting>
  <conditionalFormatting sqref="J20:M20">
    <cfRule type="cellIs" dxfId="4115" priority="919" stopIfTrue="1" operator="lessThanOrEqual">
      <formula>3000</formula>
    </cfRule>
    <cfRule type="cellIs" dxfId="4114" priority="920" stopIfTrue="1" operator="between">
      <formula>3000</formula>
      <formula>9000</formula>
    </cfRule>
    <cfRule type="cellIs" dxfId="4113" priority="921" stopIfTrue="1" operator="greaterThanOrEqual">
      <formula>9000</formula>
    </cfRule>
  </conditionalFormatting>
  <conditionalFormatting sqref="O14">
    <cfRule type="cellIs" dxfId="4112" priority="928" stopIfTrue="1" operator="lessThanOrEqual">
      <formula>3000</formula>
    </cfRule>
    <cfRule type="cellIs" dxfId="4111" priority="929" stopIfTrue="1" operator="between">
      <formula>3000</formula>
      <formula>9000</formula>
    </cfRule>
    <cfRule type="cellIs" dxfId="4110" priority="930" stopIfTrue="1" operator="greaterThanOrEqual">
      <formula>9000</formula>
    </cfRule>
  </conditionalFormatting>
  <conditionalFormatting sqref="P8:S8">
    <cfRule type="cellIs" dxfId="4109" priority="937" stopIfTrue="1" operator="lessThanOrEqual">
      <formula>3000</formula>
    </cfRule>
    <cfRule type="cellIs" dxfId="4108" priority="938" stopIfTrue="1" operator="between">
      <formula>3000</formula>
      <formula>9000</formula>
    </cfRule>
    <cfRule type="cellIs" dxfId="4107" priority="939" stopIfTrue="1" operator="greaterThanOrEqual">
      <formula>9000</formula>
    </cfRule>
  </conditionalFormatting>
  <conditionalFormatting sqref="E8:H8">
    <cfRule type="cellIs" dxfId="4106" priority="946" stopIfTrue="1" operator="lessThanOrEqual">
      <formula>3000</formula>
    </cfRule>
    <cfRule type="cellIs" dxfId="4105" priority="947" stopIfTrue="1" operator="between">
      <formula>3000</formula>
      <formula>9000</formula>
    </cfRule>
    <cfRule type="cellIs" dxfId="4104" priority="948" stopIfTrue="1" operator="greaterThanOrEqual">
      <formula>9000</formula>
    </cfRule>
  </conditionalFormatting>
  <conditionalFormatting sqref="P74:S74">
    <cfRule type="cellIs" dxfId="4103" priority="805" stopIfTrue="1" operator="lessThanOrEqual">
      <formula>3000</formula>
    </cfRule>
    <cfRule type="cellIs" dxfId="4102" priority="806" stopIfTrue="1" operator="between">
      <formula>3000</formula>
      <formula>9000</formula>
    </cfRule>
    <cfRule type="cellIs" dxfId="4101" priority="807" stopIfTrue="1" operator="greaterThanOrEqual">
      <formula>9000</formula>
    </cfRule>
  </conditionalFormatting>
  <conditionalFormatting sqref="O74">
    <cfRule type="cellIs" dxfId="4100" priority="808" stopIfTrue="1" operator="lessThanOrEqual">
      <formula>3000</formula>
    </cfRule>
    <cfRule type="cellIs" dxfId="4099" priority="809" stopIfTrue="1" operator="between">
      <formula>3000</formula>
      <formula>9000</formula>
    </cfRule>
    <cfRule type="cellIs" dxfId="4098" priority="810" stopIfTrue="1" operator="greaterThanOrEqual">
      <formula>9000</formula>
    </cfRule>
  </conditionalFormatting>
  <conditionalFormatting sqref="P68:S68">
    <cfRule type="cellIs" dxfId="4097" priority="817" stopIfTrue="1" operator="lessThanOrEqual">
      <formula>3000</formula>
    </cfRule>
    <cfRule type="cellIs" dxfId="4096" priority="818" stopIfTrue="1" operator="between">
      <formula>3000</formula>
      <formula>9000</formula>
    </cfRule>
    <cfRule type="cellIs" dxfId="4095" priority="819" stopIfTrue="1" operator="greaterThanOrEqual">
      <formula>9000</formula>
    </cfRule>
  </conditionalFormatting>
  <conditionalFormatting sqref="E68:H68">
    <cfRule type="cellIs" dxfId="4094" priority="826" stopIfTrue="1" operator="lessThanOrEqual">
      <formula>3000</formula>
    </cfRule>
    <cfRule type="cellIs" dxfId="4093" priority="827" stopIfTrue="1" operator="between">
      <formula>3000</formula>
      <formula>9000</formula>
    </cfRule>
    <cfRule type="cellIs" dxfId="4092" priority="828" stopIfTrue="1" operator="greaterThanOrEqual">
      <formula>9000</formula>
    </cfRule>
  </conditionalFormatting>
  <conditionalFormatting sqref="J62:M62">
    <cfRule type="cellIs" dxfId="4091" priority="835" stopIfTrue="1" operator="lessThanOrEqual">
      <formula>3000</formula>
    </cfRule>
    <cfRule type="cellIs" dxfId="4090" priority="836" stopIfTrue="1" operator="between">
      <formula>3000</formula>
      <formula>9000</formula>
    </cfRule>
    <cfRule type="cellIs" dxfId="4089" priority="837" stopIfTrue="1" operator="greaterThanOrEqual">
      <formula>9000</formula>
    </cfRule>
  </conditionalFormatting>
  <conditionalFormatting sqref="O56">
    <cfRule type="cellIs" dxfId="4088" priority="844" stopIfTrue="1" operator="lessThanOrEqual">
      <formula>3000</formula>
    </cfRule>
    <cfRule type="cellIs" dxfId="4087" priority="845" stopIfTrue="1" operator="between">
      <formula>3000</formula>
      <formula>9000</formula>
    </cfRule>
    <cfRule type="cellIs" dxfId="4086" priority="846" stopIfTrue="1" operator="greaterThanOrEqual">
      <formula>9000</formula>
    </cfRule>
  </conditionalFormatting>
  <conditionalFormatting sqref="P50:S50">
    <cfRule type="cellIs" dxfId="4085" priority="853" stopIfTrue="1" operator="lessThanOrEqual">
      <formula>3000</formula>
    </cfRule>
    <cfRule type="cellIs" dxfId="4084" priority="854" stopIfTrue="1" operator="between">
      <formula>3000</formula>
      <formula>9000</formula>
    </cfRule>
    <cfRule type="cellIs" dxfId="4083" priority="855" stopIfTrue="1" operator="greaterThanOrEqual">
      <formula>9000</formula>
    </cfRule>
  </conditionalFormatting>
  <conditionalFormatting sqref="E50:H50">
    <cfRule type="cellIs" dxfId="4082" priority="862" stopIfTrue="1" operator="lessThanOrEqual">
      <formula>3000</formula>
    </cfRule>
    <cfRule type="cellIs" dxfId="4081" priority="863" stopIfTrue="1" operator="between">
      <formula>3000</formula>
      <formula>9000</formula>
    </cfRule>
    <cfRule type="cellIs" dxfId="4080" priority="864" stopIfTrue="1" operator="greaterThanOrEqual">
      <formula>9000</formula>
    </cfRule>
  </conditionalFormatting>
  <conditionalFormatting sqref="J44:M44">
    <cfRule type="cellIs" dxfId="4079" priority="871" stopIfTrue="1" operator="lessThanOrEqual">
      <formula>3000</formula>
    </cfRule>
    <cfRule type="cellIs" dxfId="4078" priority="872" stopIfTrue="1" operator="between">
      <formula>3000</formula>
      <formula>9000</formula>
    </cfRule>
    <cfRule type="cellIs" dxfId="4077" priority="873" stopIfTrue="1" operator="greaterThanOrEqual">
      <formula>9000</formula>
    </cfRule>
  </conditionalFormatting>
  <conditionalFormatting sqref="P38:S38">
    <cfRule type="cellIs" dxfId="4076" priority="877" stopIfTrue="1" operator="lessThanOrEqual">
      <formula>3000</formula>
    </cfRule>
    <cfRule type="cellIs" dxfId="4075" priority="878" stopIfTrue="1" operator="between">
      <formula>3000</formula>
      <formula>9000</formula>
    </cfRule>
    <cfRule type="cellIs" dxfId="4074" priority="879" stopIfTrue="1" operator="greaterThanOrEqual">
      <formula>9000</formula>
    </cfRule>
  </conditionalFormatting>
  <conditionalFormatting sqref="E38:H38">
    <cfRule type="cellIs" dxfId="4073" priority="886" stopIfTrue="1" operator="lessThanOrEqual">
      <formula>3000</formula>
    </cfRule>
    <cfRule type="cellIs" dxfId="4072" priority="887" stopIfTrue="1" operator="between">
      <formula>3000</formula>
      <formula>9000</formula>
    </cfRule>
    <cfRule type="cellIs" dxfId="4071" priority="888" stopIfTrue="1" operator="greaterThanOrEqual">
      <formula>9000</formula>
    </cfRule>
  </conditionalFormatting>
  <conditionalFormatting sqref="J32:M32">
    <cfRule type="cellIs" dxfId="4070" priority="895" stopIfTrue="1" operator="lessThanOrEqual">
      <formula>3000</formula>
    </cfRule>
    <cfRule type="cellIs" dxfId="4069" priority="896" stopIfTrue="1" operator="between">
      <formula>3000</formula>
      <formula>9000</formula>
    </cfRule>
    <cfRule type="cellIs" dxfId="4068" priority="897" stopIfTrue="1" operator="greaterThanOrEqual">
      <formula>9000</formula>
    </cfRule>
  </conditionalFormatting>
  <conditionalFormatting sqref="O26">
    <cfRule type="cellIs" dxfId="4067" priority="904" stopIfTrue="1" operator="lessThanOrEqual">
      <formula>3000</formula>
    </cfRule>
    <cfRule type="cellIs" dxfId="4066" priority="905" stopIfTrue="1" operator="between">
      <formula>3000</formula>
      <formula>9000</formula>
    </cfRule>
    <cfRule type="cellIs" dxfId="4065" priority="906" stopIfTrue="1" operator="greaterThanOrEqual">
      <formula>9000</formula>
    </cfRule>
  </conditionalFormatting>
  <conditionalFormatting sqref="P20:S20">
    <cfRule type="cellIs" dxfId="4064" priority="913" stopIfTrue="1" operator="lessThanOrEqual">
      <formula>3000</formula>
    </cfRule>
    <cfRule type="cellIs" dxfId="4063" priority="914" stopIfTrue="1" operator="between">
      <formula>3000</formula>
      <formula>9000</formula>
    </cfRule>
    <cfRule type="cellIs" dxfId="4062" priority="915" stopIfTrue="1" operator="greaterThanOrEqual">
      <formula>9000</formula>
    </cfRule>
  </conditionalFormatting>
  <conditionalFormatting sqref="E20:H20">
    <cfRule type="cellIs" dxfId="4061" priority="922" stopIfTrue="1" operator="lessThanOrEqual">
      <formula>3000</formula>
    </cfRule>
    <cfRule type="cellIs" dxfId="4060" priority="923" stopIfTrue="1" operator="between">
      <formula>3000</formula>
      <formula>9000</formula>
    </cfRule>
    <cfRule type="cellIs" dxfId="4059" priority="924" stopIfTrue="1" operator="greaterThanOrEqual">
      <formula>9000</formula>
    </cfRule>
  </conditionalFormatting>
  <conditionalFormatting sqref="J14:M14">
    <cfRule type="cellIs" dxfId="4058" priority="931" stopIfTrue="1" operator="lessThanOrEqual">
      <formula>3000</formula>
    </cfRule>
    <cfRule type="cellIs" dxfId="4057" priority="932" stopIfTrue="1" operator="between">
      <formula>3000</formula>
      <formula>9000</formula>
    </cfRule>
    <cfRule type="cellIs" dxfId="4056" priority="933" stopIfTrue="1" operator="greaterThanOrEqual">
      <formula>9000</formula>
    </cfRule>
  </conditionalFormatting>
  <conditionalFormatting sqref="O8">
    <cfRule type="cellIs" dxfId="4055" priority="940" stopIfTrue="1" operator="lessThanOrEqual">
      <formula>3000</formula>
    </cfRule>
    <cfRule type="cellIs" dxfId="4054" priority="941" stopIfTrue="1" operator="between">
      <formula>3000</formula>
      <formula>9000</formula>
    </cfRule>
    <cfRule type="cellIs" dxfId="4053" priority="942" stopIfTrue="1" operator="greaterThanOrEqual">
      <formula>9000</formula>
    </cfRule>
  </conditionalFormatting>
  <conditionalFormatting sqref="J128:M128">
    <cfRule type="cellIs" dxfId="4052" priority="703" stopIfTrue="1" operator="lessThanOrEqual">
      <formula>3000</formula>
    </cfRule>
    <cfRule type="cellIs" dxfId="4051" priority="704" stopIfTrue="1" operator="between">
      <formula>3000</formula>
      <formula>9000</formula>
    </cfRule>
    <cfRule type="cellIs" dxfId="4050" priority="705" stopIfTrue="1" operator="greaterThanOrEqual">
      <formula>9000</formula>
    </cfRule>
  </conditionalFormatting>
  <conditionalFormatting sqref="E128:H128">
    <cfRule type="cellIs" dxfId="4049" priority="706" stopIfTrue="1" operator="lessThanOrEqual">
      <formula>3000</formula>
    </cfRule>
    <cfRule type="cellIs" dxfId="4048" priority="707" stopIfTrue="1" operator="between">
      <formula>3000</formula>
      <formula>9000</formula>
    </cfRule>
    <cfRule type="cellIs" dxfId="4047" priority="708" stopIfTrue="1" operator="greaterThanOrEqual">
      <formula>9000</formula>
    </cfRule>
  </conditionalFormatting>
  <conditionalFormatting sqref="J122:M122">
    <cfRule type="cellIs" dxfId="4046" priority="715" stopIfTrue="1" operator="lessThanOrEqual">
      <formula>3000</formula>
    </cfRule>
    <cfRule type="cellIs" dxfId="4045" priority="716" stopIfTrue="1" operator="between">
      <formula>3000</formula>
      <formula>9000</formula>
    </cfRule>
    <cfRule type="cellIs" dxfId="4044" priority="717" stopIfTrue="1" operator="greaterThanOrEqual">
      <formula>9000</formula>
    </cfRule>
  </conditionalFormatting>
  <conditionalFormatting sqref="J116:M116">
    <cfRule type="cellIs" dxfId="4043" priority="727" stopIfTrue="1" operator="lessThanOrEqual">
      <formula>3000</formula>
    </cfRule>
    <cfRule type="cellIs" dxfId="4042" priority="728" stopIfTrue="1" operator="between">
      <formula>3000</formula>
      <formula>9000</formula>
    </cfRule>
    <cfRule type="cellIs" dxfId="4041" priority="729" stopIfTrue="1" operator="greaterThanOrEqual">
      <formula>9000</formula>
    </cfRule>
  </conditionalFormatting>
  <conditionalFormatting sqref="O110">
    <cfRule type="cellIs" dxfId="4040" priority="736" stopIfTrue="1" operator="lessThanOrEqual">
      <formula>3000</formula>
    </cfRule>
    <cfRule type="cellIs" dxfId="4039" priority="737" stopIfTrue="1" operator="between">
      <formula>3000</formula>
      <formula>9000</formula>
    </cfRule>
    <cfRule type="cellIs" dxfId="4038" priority="738" stopIfTrue="1" operator="greaterThanOrEqual">
      <formula>9000</formula>
    </cfRule>
  </conditionalFormatting>
  <conditionalFormatting sqref="P104:S104">
    <cfRule type="cellIs" dxfId="4037" priority="745" stopIfTrue="1" operator="lessThanOrEqual">
      <formula>3000</formula>
    </cfRule>
    <cfRule type="cellIs" dxfId="4036" priority="746" stopIfTrue="1" operator="between">
      <formula>3000</formula>
      <formula>9000</formula>
    </cfRule>
    <cfRule type="cellIs" dxfId="4035" priority="747" stopIfTrue="1" operator="greaterThanOrEqual">
      <formula>9000</formula>
    </cfRule>
  </conditionalFormatting>
  <conditionalFormatting sqref="E104:H104">
    <cfRule type="cellIs" dxfId="4034" priority="754" stopIfTrue="1" operator="lessThanOrEqual">
      <formula>3000</formula>
    </cfRule>
    <cfRule type="cellIs" dxfId="4033" priority="755" stopIfTrue="1" operator="between">
      <formula>3000</formula>
      <formula>9000</formula>
    </cfRule>
    <cfRule type="cellIs" dxfId="4032" priority="756" stopIfTrue="1" operator="greaterThanOrEqual">
      <formula>9000</formula>
    </cfRule>
  </conditionalFormatting>
  <conditionalFormatting sqref="J98:M98">
    <cfRule type="cellIs" dxfId="4031" priority="763" stopIfTrue="1" operator="lessThanOrEqual">
      <formula>3000</formula>
    </cfRule>
    <cfRule type="cellIs" dxfId="4030" priority="764" stopIfTrue="1" operator="between">
      <formula>3000</formula>
      <formula>9000</formula>
    </cfRule>
    <cfRule type="cellIs" dxfId="4029" priority="765" stopIfTrue="1" operator="greaterThanOrEqual">
      <formula>9000</formula>
    </cfRule>
  </conditionalFormatting>
  <conditionalFormatting sqref="O92">
    <cfRule type="cellIs" dxfId="4028" priority="772" stopIfTrue="1" operator="lessThanOrEqual">
      <formula>3000</formula>
    </cfRule>
    <cfRule type="cellIs" dxfId="4027" priority="773" stopIfTrue="1" operator="between">
      <formula>3000</formula>
      <formula>9000</formula>
    </cfRule>
    <cfRule type="cellIs" dxfId="4026" priority="774" stopIfTrue="1" operator="greaterThanOrEqual">
      <formula>9000</formula>
    </cfRule>
  </conditionalFormatting>
  <conditionalFormatting sqref="P86:S86">
    <cfRule type="cellIs" dxfId="4025" priority="781" stopIfTrue="1" operator="lessThanOrEqual">
      <formula>3000</formula>
    </cfRule>
    <cfRule type="cellIs" dxfId="4024" priority="782" stopIfTrue="1" operator="between">
      <formula>3000</formula>
      <formula>9000</formula>
    </cfRule>
    <cfRule type="cellIs" dxfId="4023" priority="783" stopIfTrue="1" operator="greaterThanOrEqual">
      <formula>9000</formula>
    </cfRule>
  </conditionalFormatting>
  <conditionalFormatting sqref="E86:H86">
    <cfRule type="cellIs" dxfId="4022" priority="790" stopIfTrue="1" operator="lessThanOrEqual">
      <formula>3000</formula>
    </cfRule>
    <cfRule type="cellIs" dxfId="4021" priority="791" stopIfTrue="1" operator="between">
      <formula>3000</formula>
      <formula>9000</formula>
    </cfRule>
    <cfRule type="cellIs" dxfId="4020" priority="792" stopIfTrue="1" operator="greaterThanOrEqual">
      <formula>9000</formula>
    </cfRule>
  </conditionalFormatting>
  <conditionalFormatting sqref="J80:M80">
    <cfRule type="cellIs" dxfId="4019" priority="799" stopIfTrue="1" operator="lessThanOrEqual">
      <formula>3000</formula>
    </cfRule>
    <cfRule type="cellIs" dxfId="4018" priority="800" stopIfTrue="1" operator="between">
      <formula>3000</formula>
      <formula>9000</formula>
    </cfRule>
    <cfRule type="cellIs" dxfId="4017" priority="801" stopIfTrue="1" operator="greaterThanOrEqual">
      <formula>9000</formula>
    </cfRule>
  </conditionalFormatting>
  <conditionalFormatting sqref="O80">
    <cfRule type="cellIs" dxfId="4016" priority="796" stopIfTrue="1" operator="lessThanOrEqual">
      <formula>3000</formula>
    </cfRule>
    <cfRule type="cellIs" dxfId="4015" priority="797" stopIfTrue="1" operator="between">
      <formula>3000</formula>
      <formula>9000</formula>
    </cfRule>
    <cfRule type="cellIs" dxfId="4014" priority="798" stopIfTrue="1" operator="greaterThanOrEqual">
      <formula>9000</formula>
    </cfRule>
  </conditionalFormatting>
  <conditionalFormatting sqref="P80:S80">
    <cfRule type="cellIs" dxfId="4013" priority="793" stopIfTrue="1" operator="lessThanOrEqual">
      <formula>3000</formula>
    </cfRule>
    <cfRule type="cellIs" dxfId="4012" priority="794" stopIfTrue="1" operator="between">
      <formula>3000</formula>
      <formula>9000</formula>
    </cfRule>
    <cfRule type="cellIs" dxfId="4011" priority="795" stopIfTrue="1" operator="greaterThanOrEqual">
      <formula>9000</formula>
    </cfRule>
  </conditionalFormatting>
  <conditionalFormatting sqref="E74:H74">
    <cfRule type="cellIs" dxfId="4010" priority="814" stopIfTrue="1" operator="lessThanOrEqual">
      <formula>3000</formula>
    </cfRule>
    <cfRule type="cellIs" dxfId="4009" priority="815" stopIfTrue="1" operator="between">
      <formula>3000</formula>
      <formula>9000</formula>
    </cfRule>
    <cfRule type="cellIs" dxfId="4008" priority="816" stopIfTrue="1" operator="greaterThanOrEqual">
      <formula>9000</formula>
    </cfRule>
  </conditionalFormatting>
  <conditionalFormatting sqref="J68:M68">
    <cfRule type="cellIs" dxfId="4007" priority="823" stopIfTrue="1" operator="lessThanOrEqual">
      <formula>3000</formula>
    </cfRule>
    <cfRule type="cellIs" dxfId="4006" priority="824" stopIfTrue="1" operator="between">
      <formula>3000</formula>
      <formula>9000</formula>
    </cfRule>
    <cfRule type="cellIs" dxfId="4005" priority="825" stopIfTrue="1" operator="greaterThanOrEqual">
      <formula>9000</formula>
    </cfRule>
  </conditionalFormatting>
  <conditionalFormatting sqref="O50">
    <cfRule type="cellIs" dxfId="4004" priority="856" stopIfTrue="1" operator="lessThanOrEqual">
      <formula>3000</formula>
    </cfRule>
    <cfRule type="cellIs" dxfId="4003" priority="857" stopIfTrue="1" operator="between">
      <formula>3000</formula>
      <formula>9000</formula>
    </cfRule>
    <cfRule type="cellIs" dxfId="4002" priority="858" stopIfTrue="1" operator="greaterThanOrEqual">
      <formula>9000</formula>
    </cfRule>
  </conditionalFormatting>
  <conditionalFormatting sqref="P44:S44">
    <cfRule type="cellIs" dxfId="4001" priority="865" stopIfTrue="1" operator="lessThanOrEqual">
      <formula>3000</formula>
    </cfRule>
    <cfRule type="cellIs" dxfId="4000" priority="866" stopIfTrue="1" operator="between">
      <formula>3000</formula>
      <formula>9000</formula>
    </cfRule>
    <cfRule type="cellIs" dxfId="3999" priority="867" stopIfTrue="1" operator="greaterThanOrEqual">
      <formula>9000</formula>
    </cfRule>
  </conditionalFormatting>
  <conditionalFormatting sqref="E44:H44">
    <cfRule type="cellIs" dxfId="3998" priority="874" stopIfTrue="1" operator="lessThanOrEqual">
      <formula>3000</formula>
    </cfRule>
    <cfRule type="cellIs" dxfId="3997" priority="875" stopIfTrue="1" operator="between">
      <formula>3000</formula>
      <formula>9000</formula>
    </cfRule>
    <cfRule type="cellIs" dxfId="3996" priority="876" stopIfTrue="1" operator="greaterThanOrEqual">
      <formula>9000</formula>
    </cfRule>
  </conditionalFormatting>
  <conditionalFormatting sqref="J38:M38">
    <cfRule type="cellIs" dxfId="3995" priority="883" stopIfTrue="1" operator="lessThanOrEqual">
      <formula>3000</formula>
    </cfRule>
    <cfRule type="cellIs" dxfId="3994" priority="884" stopIfTrue="1" operator="between">
      <formula>3000</formula>
      <formula>9000</formula>
    </cfRule>
    <cfRule type="cellIs" dxfId="3993" priority="885" stopIfTrue="1" operator="greaterThanOrEqual">
      <formula>9000</formula>
    </cfRule>
  </conditionalFormatting>
  <conditionalFormatting sqref="O32">
    <cfRule type="cellIs" dxfId="3992" priority="892" stopIfTrue="1" operator="lessThanOrEqual">
      <formula>3000</formula>
    </cfRule>
    <cfRule type="cellIs" dxfId="3991" priority="893" stopIfTrue="1" operator="between">
      <formula>3000</formula>
      <formula>9000</formula>
    </cfRule>
    <cfRule type="cellIs" dxfId="3990" priority="894" stopIfTrue="1" operator="greaterThanOrEqual">
      <formula>9000</formula>
    </cfRule>
  </conditionalFormatting>
  <conditionalFormatting sqref="E80:H80">
    <cfRule type="cellIs" dxfId="3989" priority="802" stopIfTrue="1" operator="lessThanOrEqual">
      <formula>3000</formula>
    </cfRule>
    <cfRule type="cellIs" dxfId="3988" priority="803" stopIfTrue="1" operator="between">
      <formula>3000</formula>
      <formula>9000</formula>
    </cfRule>
    <cfRule type="cellIs" dxfId="3987" priority="804" stopIfTrue="1" operator="greaterThanOrEqual">
      <formula>9000</formula>
    </cfRule>
  </conditionalFormatting>
  <conditionalFormatting sqref="J50:M50">
    <cfRule type="cellIs" dxfId="3986" priority="859" stopIfTrue="1" operator="lessThanOrEqual">
      <formula>3000</formula>
    </cfRule>
    <cfRule type="cellIs" dxfId="3985" priority="860" stopIfTrue="1" operator="between">
      <formula>3000</formula>
      <formula>9000</formula>
    </cfRule>
    <cfRule type="cellIs" dxfId="3984" priority="861" stopIfTrue="1" operator="greaterThanOrEqual">
      <formula>9000</formula>
    </cfRule>
  </conditionalFormatting>
  <conditionalFormatting sqref="O38">
    <cfRule type="cellIs" dxfId="3983" priority="880" stopIfTrue="1" operator="lessThanOrEqual">
      <formula>3000</formula>
    </cfRule>
    <cfRule type="cellIs" dxfId="3982" priority="881" stopIfTrue="1" operator="between">
      <formula>3000</formula>
      <formula>9000</formula>
    </cfRule>
    <cfRule type="cellIs" dxfId="3981" priority="882" stopIfTrue="1" operator="greaterThanOrEqual">
      <formula>9000</formula>
    </cfRule>
  </conditionalFormatting>
  <conditionalFormatting sqref="P32:S32">
    <cfRule type="cellIs" dxfId="3980" priority="889" stopIfTrue="1" operator="lessThanOrEqual">
      <formula>3000</formula>
    </cfRule>
    <cfRule type="cellIs" dxfId="3979" priority="890" stopIfTrue="1" operator="between">
      <formula>3000</formula>
      <formula>9000</formula>
    </cfRule>
    <cfRule type="cellIs" dxfId="3978" priority="891" stopIfTrue="1" operator="greaterThanOrEqual">
      <formula>9000</formula>
    </cfRule>
  </conditionalFormatting>
  <conditionalFormatting sqref="E32:H32">
    <cfRule type="cellIs" dxfId="3977" priority="898" stopIfTrue="1" operator="lessThanOrEqual">
      <formula>3000</formula>
    </cfRule>
    <cfRule type="cellIs" dxfId="3976" priority="899" stopIfTrue="1" operator="between">
      <formula>3000</formula>
      <formula>9000</formula>
    </cfRule>
    <cfRule type="cellIs" dxfId="3975" priority="900" stopIfTrue="1" operator="greaterThanOrEqual">
      <formula>9000</formula>
    </cfRule>
  </conditionalFormatting>
  <conditionalFormatting sqref="J26:M26">
    <cfRule type="cellIs" dxfId="3974" priority="907" stopIfTrue="1" operator="lessThanOrEqual">
      <formula>3000</formula>
    </cfRule>
    <cfRule type="cellIs" dxfId="3973" priority="908" stopIfTrue="1" operator="between">
      <formula>3000</formula>
      <formula>9000</formula>
    </cfRule>
    <cfRule type="cellIs" dxfId="3972" priority="909" stopIfTrue="1" operator="greaterThanOrEqual">
      <formula>9000</formula>
    </cfRule>
  </conditionalFormatting>
  <conditionalFormatting sqref="P14:S14">
    <cfRule type="cellIs" dxfId="3971" priority="925" stopIfTrue="1" operator="lessThanOrEqual">
      <formula>3000</formula>
    </cfRule>
    <cfRule type="cellIs" dxfId="3970" priority="926" stopIfTrue="1" operator="between">
      <formula>3000</formula>
      <formula>9000</formula>
    </cfRule>
    <cfRule type="cellIs" dxfId="3969" priority="927" stopIfTrue="1" operator="greaterThanOrEqual">
      <formula>9000</formula>
    </cfRule>
  </conditionalFormatting>
  <conditionalFormatting sqref="E14:H14">
    <cfRule type="cellIs" dxfId="3968" priority="934" stopIfTrue="1" operator="lessThanOrEqual">
      <formula>3000</formula>
    </cfRule>
    <cfRule type="cellIs" dxfId="3967" priority="935" stopIfTrue="1" operator="between">
      <formula>3000</formula>
      <formula>9000</formula>
    </cfRule>
    <cfRule type="cellIs" dxfId="3966" priority="936" stopIfTrue="1" operator="greaterThanOrEqual">
      <formula>9000</formula>
    </cfRule>
  </conditionalFormatting>
  <conditionalFormatting sqref="J8:M8">
    <cfRule type="cellIs" dxfId="3965" priority="943" stopIfTrue="1" operator="lessThanOrEqual">
      <formula>3000</formula>
    </cfRule>
    <cfRule type="cellIs" dxfId="3964" priority="944" stopIfTrue="1" operator="between">
      <formula>3000</formula>
      <formula>9000</formula>
    </cfRule>
    <cfRule type="cellIs" dxfId="3963" priority="945" stopIfTrue="1" operator="greaterThanOrEqual">
      <formula>9000</formula>
    </cfRule>
  </conditionalFormatting>
  <conditionalFormatting sqref="E212:H212">
    <cfRule type="cellIs" dxfId="3962" priority="538" stopIfTrue="1" operator="lessThanOrEqual">
      <formula>3000</formula>
    </cfRule>
    <cfRule type="cellIs" dxfId="3961" priority="539" stopIfTrue="1" operator="between">
      <formula>3000</formula>
      <formula>9000</formula>
    </cfRule>
    <cfRule type="cellIs" dxfId="3960" priority="540" stopIfTrue="1" operator="greaterThanOrEqual">
      <formula>9000</formula>
    </cfRule>
  </conditionalFormatting>
  <conditionalFormatting sqref="J212:M212">
    <cfRule type="cellIs" dxfId="3959" priority="535" stopIfTrue="1" operator="lessThanOrEqual">
      <formula>3000</formula>
    </cfRule>
    <cfRule type="cellIs" dxfId="3958" priority="536" stopIfTrue="1" operator="between">
      <formula>3000</formula>
      <formula>9000</formula>
    </cfRule>
    <cfRule type="cellIs" dxfId="3957" priority="537" stopIfTrue="1" operator="greaterThanOrEqual">
      <formula>9000</formula>
    </cfRule>
  </conditionalFormatting>
  <conditionalFormatting sqref="O212">
    <cfRule type="cellIs" dxfId="3956" priority="532" stopIfTrue="1" operator="lessThanOrEqual">
      <formula>3000</formula>
    </cfRule>
    <cfRule type="cellIs" dxfId="3955" priority="533" stopIfTrue="1" operator="between">
      <formula>3000</formula>
      <formula>9000</formula>
    </cfRule>
    <cfRule type="cellIs" dxfId="3954" priority="534" stopIfTrue="1" operator="greaterThanOrEqual">
      <formula>9000</formula>
    </cfRule>
  </conditionalFormatting>
  <conditionalFormatting sqref="P212:S212">
    <cfRule type="cellIs" dxfId="3953" priority="529" stopIfTrue="1" operator="lessThanOrEqual">
      <formula>3000</formula>
    </cfRule>
    <cfRule type="cellIs" dxfId="3952" priority="530" stopIfTrue="1" operator="between">
      <formula>3000</formula>
      <formula>9000</formula>
    </cfRule>
    <cfRule type="cellIs" dxfId="3951" priority="531" stopIfTrue="1" operator="greaterThanOrEqual">
      <formula>9000</formula>
    </cfRule>
  </conditionalFormatting>
  <conditionalFormatting sqref="E26:H26">
    <cfRule type="cellIs" dxfId="3950" priority="910" stopIfTrue="1" operator="lessThanOrEqual">
      <formula>3000</formula>
    </cfRule>
    <cfRule type="cellIs" dxfId="3949" priority="911" stopIfTrue="1" operator="between">
      <formula>3000</formula>
      <formula>9000</formula>
    </cfRule>
    <cfRule type="cellIs" dxfId="3948" priority="912" stopIfTrue="1" operator="greaterThanOrEqual">
      <formula>9000</formula>
    </cfRule>
  </conditionalFormatting>
  <conditionalFormatting sqref="P26:S26">
    <cfRule type="cellIs" dxfId="3947" priority="901" stopIfTrue="1" operator="lessThanOrEqual">
      <formula>3000</formula>
    </cfRule>
    <cfRule type="cellIs" dxfId="3946" priority="902" stopIfTrue="1" operator="between">
      <formula>3000</formula>
      <formula>9000</formula>
    </cfRule>
    <cfRule type="cellIs" dxfId="3945" priority="903" stopIfTrue="1" operator="greaterThanOrEqual">
      <formula>9000</formula>
    </cfRule>
  </conditionalFormatting>
  <conditionalFormatting sqref="O44">
    <cfRule type="cellIs" dxfId="3944" priority="868" stopIfTrue="1" operator="lessThanOrEqual">
      <formula>3000</formula>
    </cfRule>
    <cfRule type="cellIs" dxfId="3943" priority="869" stopIfTrue="1" operator="between">
      <formula>3000</formula>
      <formula>9000</formula>
    </cfRule>
    <cfRule type="cellIs" dxfId="3942" priority="870" stopIfTrue="1" operator="greaterThanOrEqual">
      <formula>9000</formula>
    </cfRule>
  </conditionalFormatting>
  <conditionalFormatting sqref="E56:H56">
    <cfRule type="cellIs" dxfId="3941" priority="850" stopIfTrue="1" operator="lessThanOrEqual">
      <formula>3000</formula>
    </cfRule>
    <cfRule type="cellIs" dxfId="3940" priority="851" stopIfTrue="1" operator="between">
      <formula>3000</formula>
      <formula>9000</formula>
    </cfRule>
    <cfRule type="cellIs" dxfId="3939" priority="852" stopIfTrue="1" operator="greaterThanOrEqual">
      <formula>9000</formula>
    </cfRule>
  </conditionalFormatting>
  <conditionalFormatting sqref="J56:M56">
    <cfRule type="cellIs" dxfId="3938" priority="847" stopIfTrue="1" operator="lessThanOrEqual">
      <formula>3000</formula>
    </cfRule>
    <cfRule type="cellIs" dxfId="3937" priority="848" stopIfTrue="1" operator="between">
      <formula>3000</formula>
      <formula>9000</formula>
    </cfRule>
    <cfRule type="cellIs" dxfId="3936" priority="849" stopIfTrue="1" operator="greaterThanOrEqual">
      <formula>9000</formula>
    </cfRule>
  </conditionalFormatting>
  <conditionalFormatting sqref="P56:S56">
    <cfRule type="cellIs" dxfId="3935" priority="841" stopIfTrue="1" operator="lessThanOrEqual">
      <formula>3000</formula>
    </cfRule>
    <cfRule type="cellIs" dxfId="3934" priority="842" stopIfTrue="1" operator="between">
      <formula>3000</formula>
      <formula>9000</formula>
    </cfRule>
    <cfRule type="cellIs" dxfId="3933" priority="843" stopIfTrue="1" operator="greaterThanOrEqual">
      <formula>9000</formula>
    </cfRule>
  </conditionalFormatting>
  <conditionalFormatting sqref="O62">
    <cfRule type="cellIs" dxfId="3932" priority="832" stopIfTrue="1" operator="lessThanOrEqual">
      <formula>3000</formula>
    </cfRule>
    <cfRule type="cellIs" dxfId="3931" priority="833" stopIfTrue="1" operator="between">
      <formula>3000</formula>
      <formula>9000</formula>
    </cfRule>
    <cfRule type="cellIs" dxfId="3930" priority="834" stopIfTrue="1" operator="greaterThanOrEqual">
      <formula>9000</formula>
    </cfRule>
  </conditionalFormatting>
  <conditionalFormatting sqref="E62:H62">
    <cfRule type="cellIs" dxfId="3929" priority="838" stopIfTrue="1" operator="lessThanOrEqual">
      <formula>3000</formula>
    </cfRule>
    <cfRule type="cellIs" dxfId="3928" priority="839" stopIfTrue="1" operator="between">
      <formula>3000</formula>
      <formula>9000</formula>
    </cfRule>
    <cfRule type="cellIs" dxfId="3927" priority="840" stopIfTrue="1" operator="greaterThanOrEqual">
      <formula>9000</formula>
    </cfRule>
  </conditionalFormatting>
  <conditionalFormatting sqref="P62:S62">
    <cfRule type="cellIs" dxfId="3926" priority="829" stopIfTrue="1" operator="lessThanOrEqual">
      <formula>3000</formula>
    </cfRule>
    <cfRule type="cellIs" dxfId="3925" priority="830" stopIfTrue="1" operator="between">
      <formula>3000</formula>
      <formula>9000</formula>
    </cfRule>
    <cfRule type="cellIs" dxfId="3924" priority="831" stopIfTrue="1" operator="greaterThanOrEqual">
      <formula>9000</formula>
    </cfRule>
  </conditionalFormatting>
  <conditionalFormatting sqref="J74:M74">
    <cfRule type="cellIs" dxfId="3923" priority="811" stopIfTrue="1" operator="lessThanOrEqual">
      <formula>3000</formula>
    </cfRule>
    <cfRule type="cellIs" dxfId="3922" priority="812" stopIfTrue="1" operator="between">
      <formula>3000</formula>
      <formula>9000</formula>
    </cfRule>
    <cfRule type="cellIs" dxfId="3921" priority="813" stopIfTrue="1" operator="greaterThanOrEqual">
      <formula>9000</formula>
    </cfRule>
  </conditionalFormatting>
  <conditionalFormatting sqref="O68">
    <cfRule type="cellIs" dxfId="3920" priority="820" stopIfTrue="1" operator="lessThanOrEqual">
      <formula>3000</formula>
    </cfRule>
    <cfRule type="cellIs" dxfId="3919" priority="821" stopIfTrue="1" operator="between">
      <formula>3000</formula>
      <formula>9000</formula>
    </cfRule>
    <cfRule type="cellIs" dxfId="3918" priority="822" stopIfTrue="1" operator="greaterThanOrEqual">
      <formula>9000</formula>
    </cfRule>
  </conditionalFormatting>
  <conditionalFormatting sqref="O86">
    <cfRule type="cellIs" dxfId="3917" priority="784" stopIfTrue="1" operator="lessThanOrEqual">
      <formula>3000</formula>
    </cfRule>
    <cfRule type="cellIs" dxfId="3916" priority="785" stopIfTrue="1" operator="between">
      <formula>3000</formula>
      <formula>9000</formula>
    </cfRule>
    <cfRule type="cellIs" dxfId="3915" priority="786" stopIfTrue="1" operator="greaterThanOrEqual">
      <formula>9000</formula>
    </cfRule>
  </conditionalFormatting>
  <conditionalFormatting sqref="J86:M86">
    <cfRule type="cellIs" dxfId="3914" priority="787" stopIfTrue="1" operator="lessThanOrEqual">
      <formula>3000</formula>
    </cfRule>
    <cfRule type="cellIs" dxfId="3913" priority="788" stopIfTrue="1" operator="between">
      <formula>3000</formula>
      <formula>9000</formula>
    </cfRule>
    <cfRule type="cellIs" dxfId="3912" priority="789" stopIfTrue="1" operator="greaterThanOrEqual">
      <formula>9000</formula>
    </cfRule>
  </conditionalFormatting>
  <conditionalFormatting sqref="E92:H92">
    <cfRule type="cellIs" dxfId="3911" priority="778" stopIfTrue="1" operator="lessThanOrEqual">
      <formula>3000</formula>
    </cfRule>
    <cfRule type="cellIs" dxfId="3910" priority="779" stopIfTrue="1" operator="between">
      <formula>3000</formula>
      <formula>9000</formula>
    </cfRule>
    <cfRule type="cellIs" dxfId="3909" priority="780" stopIfTrue="1" operator="greaterThanOrEqual">
      <formula>9000</formula>
    </cfRule>
  </conditionalFormatting>
  <conditionalFormatting sqref="J92:M92">
    <cfRule type="cellIs" dxfId="3908" priority="775" stopIfTrue="1" operator="lessThanOrEqual">
      <formula>3000</formula>
    </cfRule>
    <cfRule type="cellIs" dxfId="3907" priority="776" stopIfTrue="1" operator="between">
      <formula>3000</formula>
      <formula>9000</formula>
    </cfRule>
    <cfRule type="cellIs" dxfId="3906" priority="777" stopIfTrue="1" operator="greaterThanOrEqual">
      <formula>9000</formula>
    </cfRule>
  </conditionalFormatting>
  <conditionalFormatting sqref="P92:S92">
    <cfRule type="cellIs" dxfId="3905" priority="769" stopIfTrue="1" operator="lessThanOrEqual">
      <formula>3000</formula>
    </cfRule>
    <cfRule type="cellIs" dxfId="3904" priority="770" stopIfTrue="1" operator="between">
      <formula>3000</formula>
      <formula>9000</formula>
    </cfRule>
    <cfRule type="cellIs" dxfId="3903" priority="771" stopIfTrue="1" operator="greaterThanOrEqual">
      <formula>9000</formula>
    </cfRule>
  </conditionalFormatting>
  <conditionalFormatting sqref="E98:H98">
    <cfRule type="cellIs" dxfId="3902" priority="766" stopIfTrue="1" operator="lessThanOrEqual">
      <formula>3000</formula>
    </cfRule>
    <cfRule type="cellIs" dxfId="3901" priority="767" stopIfTrue="1" operator="between">
      <formula>3000</formula>
      <formula>9000</formula>
    </cfRule>
    <cfRule type="cellIs" dxfId="3900" priority="768" stopIfTrue="1" operator="greaterThanOrEqual">
      <formula>9000</formula>
    </cfRule>
  </conditionalFormatting>
  <conditionalFormatting sqref="O98">
    <cfRule type="cellIs" dxfId="3899" priority="760" stopIfTrue="1" operator="lessThanOrEqual">
      <formula>3000</formula>
    </cfRule>
    <cfRule type="cellIs" dxfId="3898" priority="761" stopIfTrue="1" operator="between">
      <formula>3000</formula>
      <formula>9000</formula>
    </cfRule>
    <cfRule type="cellIs" dxfId="3897" priority="762" stopIfTrue="1" operator="greaterThanOrEqual">
      <formula>9000</formula>
    </cfRule>
  </conditionalFormatting>
  <conditionalFormatting sqref="P98:S98">
    <cfRule type="cellIs" dxfId="3896" priority="757" stopIfTrue="1" operator="lessThanOrEqual">
      <formula>3000</formula>
    </cfRule>
    <cfRule type="cellIs" dxfId="3895" priority="758" stopIfTrue="1" operator="between">
      <formula>3000</formula>
      <formula>9000</formula>
    </cfRule>
    <cfRule type="cellIs" dxfId="3894" priority="759" stopIfTrue="1" operator="greaterThanOrEqual">
      <formula>9000</formula>
    </cfRule>
  </conditionalFormatting>
  <conditionalFormatting sqref="J104:M104">
    <cfRule type="cellIs" dxfId="3893" priority="751" stopIfTrue="1" operator="lessThanOrEqual">
      <formula>3000</formula>
    </cfRule>
    <cfRule type="cellIs" dxfId="3892" priority="752" stopIfTrue="1" operator="between">
      <formula>3000</formula>
      <formula>9000</formula>
    </cfRule>
    <cfRule type="cellIs" dxfId="3891" priority="753" stopIfTrue="1" operator="greaterThanOrEqual">
      <formula>9000</formula>
    </cfRule>
  </conditionalFormatting>
  <conditionalFormatting sqref="O104">
    <cfRule type="cellIs" dxfId="3890" priority="748" stopIfTrue="1" operator="lessThanOrEqual">
      <formula>3000</formula>
    </cfRule>
    <cfRule type="cellIs" dxfId="3889" priority="749" stopIfTrue="1" operator="between">
      <formula>3000</formula>
      <formula>9000</formula>
    </cfRule>
    <cfRule type="cellIs" dxfId="3888" priority="750" stopIfTrue="1" operator="greaterThanOrEqual">
      <formula>9000</formula>
    </cfRule>
  </conditionalFormatting>
  <conditionalFormatting sqref="E110:H110">
    <cfRule type="cellIs" dxfId="3887" priority="742" stopIfTrue="1" operator="lessThanOrEqual">
      <formula>3000</formula>
    </cfRule>
    <cfRule type="cellIs" dxfId="3886" priority="743" stopIfTrue="1" operator="between">
      <formula>3000</formula>
      <formula>9000</formula>
    </cfRule>
    <cfRule type="cellIs" dxfId="3885" priority="744" stopIfTrue="1" operator="greaterThanOrEqual">
      <formula>9000</formula>
    </cfRule>
  </conditionalFormatting>
  <conditionalFormatting sqref="J110:M110">
    <cfRule type="cellIs" dxfId="3884" priority="739" stopIfTrue="1" operator="lessThanOrEqual">
      <formula>3000</formula>
    </cfRule>
    <cfRule type="cellIs" dxfId="3883" priority="740" stopIfTrue="1" operator="between">
      <formula>3000</formula>
      <formula>9000</formula>
    </cfRule>
    <cfRule type="cellIs" dxfId="3882" priority="741" stopIfTrue="1" operator="greaterThanOrEqual">
      <formula>9000</formula>
    </cfRule>
  </conditionalFormatting>
  <conditionalFormatting sqref="P110:S110">
    <cfRule type="cellIs" dxfId="3881" priority="733" stopIfTrue="1" operator="lessThanOrEqual">
      <formula>3000</formula>
    </cfRule>
    <cfRule type="cellIs" dxfId="3880" priority="734" stopIfTrue="1" operator="between">
      <formula>3000</formula>
      <formula>9000</formula>
    </cfRule>
    <cfRule type="cellIs" dxfId="3879" priority="735" stopIfTrue="1" operator="greaterThanOrEqual">
      <formula>9000</formula>
    </cfRule>
  </conditionalFormatting>
  <conditionalFormatting sqref="E116:H116">
    <cfRule type="cellIs" dxfId="3878" priority="730" stopIfTrue="1" operator="lessThanOrEqual">
      <formula>3000</formula>
    </cfRule>
    <cfRule type="cellIs" dxfId="3877" priority="731" stopIfTrue="1" operator="between">
      <formula>3000</formula>
      <formula>9000</formula>
    </cfRule>
    <cfRule type="cellIs" dxfId="3876" priority="732" stopIfTrue="1" operator="greaterThanOrEqual">
      <formula>9000</formula>
    </cfRule>
  </conditionalFormatting>
  <conditionalFormatting sqref="O116">
    <cfRule type="cellIs" dxfId="3875" priority="724" stopIfTrue="1" operator="lessThanOrEqual">
      <formula>3000</formula>
    </cfRule>
    <cfRule type="cellIs" dxfId="3874" priority="725" stopIfTrue="1" operator="between">
      <formula>3000</formula>
      <formula>9000</formula>
    </cfRule>
    <cfRule type="cellIs" dxfId="3873" priority="726" stopIfTrue="1" operator="greaterThanOrEqual">
      <formula>9000</formula>
    </cfRule>
  </conditionalFormatting>
  <conditionalFormatting sqref="P116:S116">
    <cfRule type="cellIs" dxfId="3872" priority="721" stopIfTrue="1" operator="lessThanOrEqual">
      <formula>3000</formula>
    </cfRule>
    <cfRule type="cellIs" dxfId="3871" priority="722" stopIfTrue="1" operator="between">
      <formula>3000</formula>
      <formula>9000</formula>
    </cfRule>
    <cfRule type="cellIs" dxfId="3870" priority="723" stopIfTrue="1" operator="greaterThanOrEqual">
      <formula>9000</formula>
    </cfRule>
  </conditionalFormatting>
  <conditionalFormatting sqref="E122:H122">
    <cfRule type="cellIs" dxfId="3869" priority="718" stopIfTrue="1" operator="lessThanOrEqual">
      <formula>3000</formula>
    </cfRule>
    <cfRule type="cellIs" dxfId="3868" priority="719" stopIfTrue="1" operator="between">
      <formula>3000</formula>
      <formula>9000</formula>
    </cfRule>
    <cfRule type="cellIs" dxfId="3867" priority="720" stopIfTrue="1" operator="greaterThanOrEqual">
      <formula>9000</formula>
    </cfRule>
  </conditionalFormatting>
  <conditionalFormatting sqref="O122">
    <cfRule type="cellIs" dxfId="3866" priority="712" stopIfTrue="1" operator="lessThanOrEqual">
      <formula>3000</formula>
    </cfRule>
    <cfRule type="cellIs" dxfId="3865" priority="713" stopIfTrue="1" operator="between">
      <formula>3000</formula>
      <formula>9000</formula>
    </cfRule>
    <cfRule type="cellIs" dxfId="3864" priority="714" stopIfTrue="1" operator="greaterThanOrEqual">
      <formula>9000</formula>
    </cfRule>
  </conditionalFormatting>
  <conditionalFormatting sqref="P122:S122">
    <cfRule type="cellIs" dxfId="3863" priority="709" stopIfTrue="1" operator="lessThanOrEqual">
      <formula>3000</formula>
    </cfRule>
    <cfRule type="cellIs" dxfId="3862" priority="710" stopIfTrue="1" operator="between">
      <formula>3000</formula>
      <formula>9000</formula>
    </cfRule>
    <cfRule type="cellIs" dxfId="3861" priority="711" stopIfTrue="1" operator="greaterThanOrEqual">
      <formula>9000</formula>
    </cfRule>
  </conditionalFormatting>
  <conditionalFormatting sqref="J134:M134">
    <cfRule type="cellIs" dxfId="3860" priority="691" stopIfTrue="1" operator="lessThanOrEqual">
      <formula>3000</formula>
    </cfRule>
    <cfRule type="cellIs" dxfId="3859" priority="692" stopIfTrue="1" operator="between">
      <formula>3000</formula>
      <formula>9000</formula>
    </cfRule>
    <cfRule type="cellIs" dxfId="3858" priority="693" stopIfTrue="1" operator="greaterThanOrEqual">
      <formula>9000</formula>
    </cfRule>
  </conditionalFormatting>
  <conditionalFormatting sqref="O128">
    <cfRule type="cellIs" dxfId="3857" priority="700" stopIfTrue="1" operator="lessThanOrEqual">
      <formula>3000</formula>
    </cfRule>
    <cfRule type="cellIs" dxfId="3856" priority="701" stopIfTrue="1" operator="between">
      <formula>3000</formula>
      <formula>9000</formula>
    </cfRule>
    <cfRule type="cellIs" dxfId="3855" priority="702" stopIfTrue="1" operator="greaterThanOrEqual">
      <formula>9000</formula>
    </cfRule>
  </conditionalFormatting>
  <conditionalFormatting sqref="E134:H134">
    <cfRule type="cellIs" dxfId="3854" priority="694" stopIfTrue="1" operator="lessThanOrEqual">
      <formula>3000</formula>
    </cfRule>
    <cfRule type="cellIs" dxfId="3853" priority="695" stopIfTrue="1" operator="between">
      <formula>3000</formula>
      <formula>9000</formula>
    </cfRule>
    <cfRule type="cellIs" dxfId="3852" priority="696" stopIfTrue="1" operator="greaterThanOrEqual">
      <formula>9000</formula>
    </cfRule>
  </conditionalFormatting>
  <conditionalFormatting sqref="P128:S128">
    <cfRule type="cellIs" dxfId="3851" priority="697" stopIfTrue="1" operator="lessThanOrEqual">
      <formula>3000</formula>
    </cfRule>
    <cfRule type="cellIs" dxfId="3850" priority="698" stopIfTrue="1" operator="between">
      <formula>3000</formula>
      <formula>9000</formula>
    </cfRule>
    <cfRule type="cellIs" dxfId="3849" priority="699" stopIfTrue="1" operator="greaterThanOrEqual">
      <formula>9000</formula>
    </cfRule>
  </conditionalFormatting>
  <conditionalFormatting sqref="E140:H140">
    <cfRule type="cellIs" dxfId="3848" priority="682" stopIfTrue="1" operator="lessThanOrEqual">
      <formula>3000</formula>
    </cfRule>
    <cfRule type="cellIs" dxfId="3847" priority="683" stopIfTrue="1" operator="between">
      <formula>3000</formula>
      <formula>9000</formula>
    </cfRule>
    <cfRule type="cellIs" dxfId="3846" priority="684" stopIfTrue="1" operator="greaterThanOrEqual">
      <formula>9000</formula>
    </cfRule>
  </conditionalFormatting>
  <conditionalFormatting sqref="J140:M140">
    <cfRule type="cellIs" dxfId="3845" priority="679" stopIfTrue="1" operator="lessThanOrEqual">
      <formula>3000</formula>
    </cfRule>
    <cfRule type="cellIs" dxfId="3844" priority="680" stopIfTrue="1" operator="between">
      <formula>3000</formula>
      <formula>9000</formula>
    </cfRule>
    <cfRule type="cellIs" dxfId="3843" priority="681" stopIfTrue="1" operator="greaterThanOrEqual">
      <formula>9000</formula>
    </cfRule>
  </conditionalFormatting>
  <conditionalFormatting sqref="O134">
    <cfRule type="cellIs" dxfId="3842" priority="688" stopIfTrue="1" operator="lessThanOrEqual">
      <formula>3000</formula>
    </cfRule>
    <cfRule type="cellIs" dxfId="3841" priority="689" stopIfTrue="1" operator="between">
      <formula>3000</formula>
      <formula>9000</formula>
    </cfRule>
    <cfRule type="cellIs" dxfId="3840" priority="690" stopIfTrue="1" operator="greaterThanOrEqual">
      <formula>9000</formula>
    </cfRule>
  </conditionalFormatting>
  <conditionalFormatting sqref="P134:S134">
    <cfRule type="cellIs" dxfId="3839" priority="685" stopIfTrue="1" operator="lessThanOrEqual">
      <formula>3000</formula>
    </cfRule>
    <cfRule type="cellIs" dxfId="3838" priority="686" stopIfTrue="1" operator="between">
      <formula>3000</formula>
      <formula>9000</formula>
    </cfRule>
    <cfRule type="cellIs" dxfId="3837" priority="687" stopIfTrue="1" operator="greaterThanOrEqual">
      <formula>9000</formula>
    </cfRule>
  </conditionalFormatting>
  <conditionalFormatting sqref="O140">
    <cfRule type="cellIs" dxfId="3836" priority="676" stopIfTrue="1" operator="lessThanOrEqual">
      <formula>3000</formula>
    </cfRule>
    <cfRule type="cellIs" dxfId="3835" priority="677" stopIfTrue="1" operator="between">
      <formula>3000</formula>
      <formula>9000</formula>
    </cfRule>
    <cfRule type="cellIs" dxfId="3834" priority="678" stopIfTrue="1" operator="greaterThanOrEqual">
      <formula>9000</formula>
    </cfRule>
  </conditionalFormatting>
  <conditionalFormatting sqref="P140:S140">
    <cfRule type="cellIs" dxfId="3833" priority="673" stopIfTrue="1" operator="lessThanOrEqual">
      <formula>3000</formula>
    </cfRule>
    <cfRule type="cellIs" dxfId="3832" priority="674" stopIfTrue="1" operator="between">
      <formula>3000</formula>
      <formula>9000</formula>
    </cfRule>
    <cfRule type="cellIs" dxfId="3831" priority="675" stopIfTrue="1" operator="greaterThanOrEqual">
      <formula>9000</formula>
    </cfRule>
  </conditionalFormatting>
  <conditionalFormatting sqref="E146:H146">
    <cfRule type="cellIs" dxfId="3830" priority="670" stopIfTrue="1" operator="lessThanOrEqual">
      <formula>3000</formula>
    </cfRule>
    <cfRule type="cellIs" dxfId="3829" priority="671" stopIfTrue="1" operator="between">
      <formula>3000</formula>
      <formula>9000</formula>
    </cfRule>
    <cfRule type="cellIs" dxfId="3828" priority="672" stopIfTrue="1" operator="greaterThanOrEqual">
      <formula>9000</formula>
    </cfRule>
  </conditionalFormatting>
  <conditionalFormatting sqref="J146:M146">
    <cfRule type="cellIs" dxfId="3827" priority="667" stopIfTrue="1" operator="lessThanOrEqual">
      <formula>3000</formula>
    </cfRule>
    <cfRule type="cellIs" dxfId="3826" priority="668" stopIfTrue="1" operator="between">
      <formula>3000</formula>
      <formula>9000</formula>
    </cfRule>
    <cfRule type="cellIs" dxfId="3825" priority="669" stopIfTrue="1" operator="greaterThanOrEqual">
      <formula>9000</formula>
    </cfRule>
  </conditionalFormatting>
  <conditionalFormatting sqref="O146">
    <cfRule type="cellIs" dxfId="3824" priority="664" stopIfTrue="1" operator="lessThanOrEqual">
      <formula>3000</formula>
    </cfRule>
    <cfRule type="cellIs" dxfId="3823" priority="665" stopIfTrue="1" operator="between">
      <formula>3000</formula>
      <formula>9000</formula>
    </cfRule>
    <cfRule type="cellIs" dxfId="3822" priority="666" stopIfTrue="1" operator="greaterThanOrEqual">
      <formula>9000</formula>
    </cfRule>
  </conditionalFormatting>
  <conditionalFormatting sqref="P146:S146">
    <cfRule type="cellIs" dxfId="3821" priority="661" stopIfTrue="1" operator="lessThanOrEqual">
      <formula>3000</formula>
    </cfRule>
    <cfRule type="cellIs" dxfId="3820" priority="662" stopIfTrue="1" operator="between">
      <formula>3000</formula>
      <formula>9000</formula>
    </cfRule>
    <cfRule type="cellIs" dxfId="3819" priority="663" stopIfTrue="1" operator="greaterThanOrEqual">
      <formula>9000</formula>
    </cfRule>
  </conditionalFormatting>
  <conditionalFormatting sqref="E152:H152">
    <cfRule type="cellIs" dxfId="3818" priority="658" stopIfTrue="1" operator="lessThanOrEqual">
      <formula>3000</formula>
    </cfRule>
    <cfRule type="cellIs" dxfId="3817" priority="659" stopIfTrue="1" operator="between">
      <formula>3000</formula>
      <formula>9000</formula>
    </cfRule>
    <cfRule type="cellIs" dxfId="3816" priority="660" stopIfTrue="1" operator="greaterThanOrEqual">
      <formula>9000</formula>
    </cfRule>
  </conditionalFormatting>
  <conditionalFormatting sqref="J152:M152">
    <cfRule type="cellIs" dxfId="3815" priority="655" stopIfTrue="1" operator="lessThanOrEqual">
      <formula>3000</formula>
    </cfRule>
    <cfRule type="cellIs" dxfId="3814" priority="656" stopIfTrue="1" operator="between">
      <formula>3000</formula>
      <formula>9000</formula>
    </cfRule>
    <cfRule type="cellIs" dxfId="3813" priority="657" stopIfTrue="1" operator="greaterThanOrEqual">
      <formula>9000</formula>
    </cfRule>
  </conditionalFormatting>
  <conditionalFormatting sqref="O152">
    <cfRule type="cellIs" dxfId="3812" priority="652" stopIfTrue="1" operator="lessThanOrEqual">
      <formula>3000</formula>
    </cfRule>
    <cfRule type="cellIs" dxfId="3811" priority="653" stopIfTrue="1" operator="between">
      <formula>3000</formula>
      <formula>9000</formula>
    </cfRule>
    <cfRule type="cellIs" dxfId="3810" priority="654" stopIfTrue="1" operator="greaterThanOrEqual">
      <formula>9000</formula>
    </cfRule>
  </conditionalFormatting>
  <conditionalFormatting sqref="P152:S152">
    <cfRule type="cellIs" dxfId="3809" priority="649" stopIfTrue="1" operator="lessThanOrEqual">
      <formula>3000</formula>
    </cfRule>
    <cfRule type="cellIs" dxfId="3808" priority="650" stopIfTrue="1" operator="between">
      <formula>3000</formula>
      <formula>9000</formula>
    </cfRule>
    <cfRule type="cellIs" dxfId="3807" priority="651" stopIfTrue="1" operator="greaterThanOrEqual">
      <formula>9000</formula>
    </cfRule>
  </conditionalFormatting>
  <conditionalFormatting sqref="E158:H158">
    <cfRule type="cellIs" dxfId="3806" priority="646" stopIfTrue="1" operator="lessThanOrEqual">
      <formula>3000</formula>
    </cfRule>
    <cfRule type="cellIs" dxfId="3805" priority="647" stopIfTrue="1" operator="between">
      <formula>3000</formula>
      <formula>9000</formula>
    </cfRule>
    <cfRule type="cellIs" dxfId="3804" priority="648" stopIfTrue="1" operator="greaterThanOrEqual">
      <formula>9000</formula>
    </cfRule>
  </conditionalFormatting>
  <conditionalFormatting sqref="J158:M158">
    <cfRule type="cellIs" dxfId="3803" priority="643" stopIfTrue="1" operator="lessThanOrEqual">
      <formula>3000</formula>
    </cfRule>
    <cfRule type="cellIs" dxfId="3802" priority="644" stopIfTrue="1" operator="between">
      <formula>3000</formula>
      <formula>9000</formula>
    </cfRule>
    <cfRule type="cellIs" dxfId="3801" priority="645" stopIfTrue="1" operator="greaterThanOrEqual">
      <formula>9000</formula>
    </cfRule>
  </conditionalFormatting>
  <conditionalFormatting sqref="O158">
    <cfRule type="cellIs" dxfId="3800" priority="640" stopIfTrue="1" operator="lessThanOrEqual">
      <formula>3000</formula>
    </cfRule>
    <cfRule type="cellIs" dxfId="3799" priority="641" stopIfTrue="1" operator="between">
      <formula>3000</formula>
      <formula>9000</formula>
    </cfRule>
    <cfRule type="cellIs" dxfId="3798" priority="642" stopIfTrue="1" operator="greaterThanOrEqual">
      <formula>9000</formula>
    </cfRule>
  </conditionalFormatting>
  <conditionalFormatting sqref="P158:S158">
    <cfRule type="cellIs" dxfId="3797" priority="637" stopIfTrue="1" operator="lessThanOrEqual">
      <formula>3000</formula>
    </cfRule>
    <cfRule type="cellIs" dxfId="3796" priority="638" stopIfTrue="1" operator="between">
      <formula>3000</formula>
      <formula>9000</formula>
    </cfRule>
    <cfRule type="cellIs" dxfId="3795" priority="639" stopIfTrue="1" operator="greaterThanOrEqual">
      <formula>9000</formula>
    </cfRule>
  </conditionalFormatting>
  <conditionalFormatting sqref="E164:H164">
    <cfRule type="cellIs" dxfId="3794" priority="634" stopIfTrue="1" operator="lessThanOrEqual">
      <formula>3000</formula>
    </cfRule>
    <cfRule type="cellIs" dxfId="3793" priority="635" stopIfTrue="1" operator="between">
      <formula>3000</formula>
      <formula>9000</formula>
    </cfRule>
    <cfRule type="cellIs" dxfId="3792" priority="636" stopIfTrue="1" operator="greaterThanOrEqual">
      <formula>9000</formula>
    </cfRule>
  </conditionalFormatting>
  <conditionalFormatting sqref="J164:M164">
    <cfRule type="cellIs" dxfId="3791" priority="631" stopIfTrue="1" operator="lessThanOrEqual">
      <formula>3000</formula>
    </cfRule>
    <cfRule type="cellIs" dxfId="3790" priority="632" stopIfTrue="1" operator="between">
      <formula>3000</formula>
      <formula>9000</formula>
    </cfRule>
    <cfRule type="cellIs" dxfId="3789" priority="633" stopIfTrue="1" operator="greaterThanOrEqual">
      <formula>9000</formula>
    </cfRule>
  </conditionalFormatting>
  <conditionalFormatting sqref="O164">
    <cfRule type="cellIs" dxfId="3788" priority="628" stopIfTrue="1" operator="lessThanOrEqual">
      <formula>3000</formula>
    </cfRule>
    <cfRule type="cellIs" dxfId="3787" priority="629" stopIfTrue="1" operator="between">
      <formula>3000</formula>
      <formula>9000</formula>
    </cfRule>
    <cfRule type="cellIs" dxfId="3786" priority="630" stopIfTrue="1" operator="greaterThanOrEqual">
      <formula>9000</formula>
    </cfRule>
  </conditionalFormatting>
  <conditionalFormatting sqref="P164:S164">
    <cfRule type="cellIs" dxfId="3785" priority="625" stopIfTrue="1" operator="lessThanOrEqual">
      <formula>3000</formula>
    </cfRule>
    <cfRule type="cellIs" dxfId="3784" priority="626" stopIfTrue="1" operator="between">
      <formula>3000</formula>
      <formula>9000</formula>
    </cfRule>
    <cfRule type="cellIs" dxfId="3783" priority="627" stopIfTrue="1" operator="greaterThanOrEqual">
      <formula>9000</formula>
    </cfRule>
  </conditionalFormatting>
  <conditionalFormatting sqref="E170:H170">
    <cfRule type="cellIs" dxfId="3782" priority="622" stopIfTrue="1" operator="lessThanOrEqual">
      <formula>3000</formula>
    </cfRule>
    <cfRule type="cellIs" dxfId="3781" priority="623" stopIfTrue="1" operator="between">
      <formula>3000</formula>
      <formula>9000</formula>
    </cfRule>
    <cfRule type="cellIs" dxfId="3780" priority="624" stopIfTrue="1" operator="greaterThanOrEqual">
      <formula>9000</formula>
    </cfRule>
  </conditionalFormatting>
  <conditionalFormatting sqref="J170:M170">
    <cfRule type="cellIs" dxfId="3779" priority="619" stopIfTrue="1" operator="lessThanOrEqual">
      <formula>3000</formula>
    </cfRule>
    <cfRule type="cellIs" dxfId="3778" priority="620" stopIfTrue="1" operator="between">
      <formula>3000</formula>
      <formula>9000</formula>
    </cfRule>
    <cfRule type="cellIs" dxfId="3777" priority="621" stopIfTrue="1" operator="greaterThanOrEqual">
      <formula>9000</formula>
    </cfRule>
  </conditionalFormatting>
  <conditionalFormatting sqref="O170">
    <cfRule type="cellIs" dxfId="3776" priority="616" stopIfTrue="1" operator="lessThanOrEqual">
      <formula>3000</formula>
    </cfRule>
    <cfRule type="cellIs" dxfId="3775" priority="617" stopIfTrue="1" operator="between">
      <formula>3000</formula>
      <formula>9000</formula>
    </cfRule>
    <cfRule type="cellIs" dxfId="3774" priority="618" stopIfTrue="1" operator="greaterThanOrEqual">
      <formula>9000</formula>
    </cfRule>
  </conditionalFormatting>
  <conditionalFormatting sqref="P170:S170">
    <cfRule type="cellIs" dxfId="3773" priority="613" stopIfTrue="1" operator="lessThanOrEqual">
      <formula>3000</formula>
    </cfRule>
    <cfRule type="cellIs" dxfId="3772" priority="614" stopIfTrue="1" operator="between">
      <formula>3000</formula>
      <formula>9000</formula>
    </cfRule>
    <cfRule type="cellIs" dxfId="3771" priority="615" stopIfTrue="1" operator="greaterThanOrEqual">
      <formula>9000</formula>
    </cfRule>
  </conditionalFormatting>
  <conditionalFormatting sqref="E176:H176">
    <cfRule type="cellIs" dxfId="3770" priority="610" stopIfTrue="1" operator="lessThanOrEqual">
      <formula>3000</formula>
    </cfRule>
    <cfRule type="cellIs" dxfId="3769" priority="611" stopIfTrue="1" operator="between">
      <formula>3000</formula>
      <formula>9000</formula>
    </cfRule>
    <cfRule type="cellIs" dxfId="3768" priority="612" stopIfTrue="1" operator="greaterThanOrEqual">
      <formula>9000</formula>
    </cfRule>
  </conditionalFormatting>
  <conditionalFormatting sqref="J176:M176">
    <cfRule type="cellIs" dxfId="3767" priority="607" stopIfTrue="1" operator="lessThanOrEqual">
      <formula>3000</formula>
    </cfRule>
    <cfRule type="cellIs" dxfId="3766" priority="608" stopIfTrue="1" operator="between">
      <formula>3000</formula>
      <formula>9000</formula>
    </cfRule>
    <cfRule type="cellIs" dxfId="3765" priority="609" stopIfTrue="1" operator="greaterThanOrEqual">
      <formula>9000</formula>
    </cfRule>
  </conditionalFormatting>
  <conditionalFormatting sqref="O176">
    <cfRule type="cellIs" dxfId="3764" priority="604" stopIfTrue="1" operator="lessThanOrEqual">
      <formula>3000</formula>
    </cfRule>
    <cfRule type="cellIs" dxfId="3763" priority="605" stopIfTrue="1" operator="between">
      <formula>3000</formula>
      <formula>9000</formula>
    </cfRule>
    <cfRule type="cellIs" dxfId="3762" priority="606" stopIfTrue="1" operator="greaterThanOrEqual">
      <formula>9000</formula>
    </cfRule>
  </conditionalFormatting>
  <conditionalFormatting sqref="P176:S176">
    <cfRule type="cellIs" dxfId="3761" priority="601" stopIfTrue="1" operator="lessThanOrEqual">
      <formula>3000</formula>
    </cfRule>
    <cfRule type="cellIs" dxfId="3760" priority="602" stopIfTrue="1" operator="between">
      <formula>3000</formula>
      <formula>9000</formula>
    </cfRule>
    <cfRule type="cellIs" dxfId="3759" priority="603" stopIfTrue="1" operator="greaterThanOrEqual">
      <formula>9000</formula>
    </cfRule>
  </conditionalFormatting>
  <conditionalFormatting sqref="E182:H182">
    <cfRule type="cellIs" dxfId="3758" priority="598" stopIfTrue="1" operator="lessThanOrEqual">
      <formula>3000</formula>
    </cfRule>
    <cfRule type="cellIs" dxfId="3757" priority="599" stopIfTrue="1" operator="between">
      <formula>3000</formula>
      <formula>9000</formula>
    </cfRule>
    <cfRule type="cellIs" dxfId="3756" priority="600" stopIfTrue="1" operator="greaterThanOrEqual">
      <formula>9000</formula>
    </cfRule>
  </conditionalFormatting>
  <conditionalFormatting sqref="J182:M182">
    <cfRule type="cellIs" dxfId="3755" priority="595" stopIfTrue="1" operator="lessThanOrEqual">
      <formula>3000</formula>
    </cfRule>
    <cfRule type="cellIs" dxfId="3754" priority="596" stopIfTrue="1" operator="between">
      <formula>3000</formula>
      <formula>9000</formula>
    </cfRule>
    <cfRule type="cellIs" dxfId="3753" priority="597" stopIfTrue="1" operator="greaterThanOrEqual">
      <formula>9000</formula>
    </cfRule>
  </conditionalFormatting>
  <conditionalFormatting sqref="O182">
    <cfRule type="cellIs" dxfId="3752" priority="592" stopIfTrue="1" operator="lessThanOrEqual">
      <formula>3000</formula>
    </cfRule>
    <cfRule type="cellIs" dxfId="3751" priority="593" stopIfTrue="1" operator="between">
      <formula>3000</formula>
      <formula>9000</formula>
    </cfRule>
    <cfRule type="cellIs" dxfId="3750" priority="594" stopIfTrue="1" operator="greaterThanOrEqual">
      <formula>9000</formula>
    </cfRule>
  </conditionalFormatting>
  <conditionalFormatting sqref="P182:S182">
    <cfRule type="cellIs" dxfId="3749" priority="589" stopIfTrue="1" operator="lessThanOrEqual">
      <formula>3000</formula>
    </cfRule>
    <cfRule type="cellIs" dxfId="3748" priority="590" stopIfTrue="1" operator="between">
      <formula>3000</formula>
      <formula>9000</formula>
    </cfRule>
    <cfRule type="cellIs" dxfId="3747" priority="591" stopIfTrue="1" operator="greaterThanOrEqual">
      <formula>9000</formula>
    </cfRule>
  </conditionalFormatting>
  <conditionalFormatting sqref="E188:H188">
    <cfRule type="cellIs" dxfId="3746" priority="586" stopIfTrue="1" operator="lessThanOrEqual">
      <formula>3000</formula>
    </cfRule>
    <cfRule type="cellIs" dxfId="3745" priority="587" stopIfTrue="1" operator="between">
      <formula>3000</formula>
      <formula>9000</formula>
    </cfRule>
    <cfRule type="cellIs" dxfId="3744" priority="588" stopIfTrue="1" operator="greaterThanOrEqual">
      <formula>9000</formula>
    </cfRule>
  </conditionalFormatting>
  <conditionalFormatting sqref="J188:M188">
    <cfRule type="cellIs" dxfId="3743" priority="583" stopIfTrue="1" operator="lessThanOrEqual">
      <formula>3000</formula>
    </cfRule>
    <cfRule type="cellIs" dxfId="3742" priority="584" stopIfTrue="1" operator="between">
      <formula>3000</formula>
      <formula>9000</formula>
    </cfRule>
    <cfRule type="cellIs" dxfId="3741" priority="585" stopIfTrue="1" operator="greaterThanOrEqual">
      <formula>9000</formula>
    </cfRule>
  </conditionalFormatting>
  <conditionalFormatting sqref="O188">
    <cfRule type="cellIs" dxfId="3740" priority="580" stopIfTrue="1" operator="lessThanOrEqual">
      <formula>3000</formula>
    </cfRule>
    <cfRule type="cellIs" dxfId="3739" priority="581" stopIfTrue="1" operator="between">
      <formula>3000</formula>
      <formula>9000</formula>
    </cfRule>
    <cfRule type="cellIs" dxfId="3738" priority="582" stopIfTrue="1" operator="greaterThanOrEqual">
      <formula>9000</formula>
    </cfRule>
  </conditionalFormatting>
  <conditionalFormatting sqref="P188:S188">
    <cfRule type="cellIs" dxfId="3737" priority="577" stopIfTrue="1" operator="lessThanOrEqual">
      <formula>3000</formula>
    </cfRule>
    <cfRule type="cellIs" dxfId="3736" priority="578" stopIfTrue="1" operator="between">
      <formula>3000</formula>
      <formula>9000</formula>
    </cfRule>
    <cfRule type="cellIs" dxfId="3735" priority="579" stopIfTrue="1" operator="greaterThanOrEqual">
      <formula>9000</formula>
    </cfRule>
  </conditionalFormatting>
  <conditionalFormatting sqref="E194:H194">
    <cfRule type="cellIs" dxfId="3734" priority="574" stopIfTrue="1" operator="lessThanOrEqual">
      <formula>3000</formula>
    </cfRule>
    <cfRule type="cellIs" dxfId="3733" priority="575" stopIfTrue="1" operator="between">
      <formula>3000</formula>
      <formula>9000</formula>
    </cfRule>
    <cfRule type="cellIs" dxfId="3732" priority="576" stopIfTrue="1" operator="greaterThanOrEqual">
      <formula>9000</formula>
    </cfRule>
  </conditionalFormatting>
  <conditionalFormatting sqref="J194:M194">
    <cfRule type="cellIs" dxfId="3731" priority="571" stopIfTrue="1" operator="lessThanOrEqual">
      <formula>3000</formula>
    </cfRule>
    <cfRule type="cellIs" dxfId="3730" priority="572" stopIfTrue="1" operator="between">
      <formula>3000</formula>
      <formula>9000</formula>
    </cfRule>
    <cfRule type="cellIs" dxfId="3729" priority="573" stopIfTrue="1" operator="greaterThanOrEqual">
      <formula>9000</formula>
    </cfRule>
  </conditionalFormatting>
  <conditionalFormatting sqref="O194">
    <cfRule type="cellIs" dxfId="3728" priority="568" stopIfTrue="1" operator="lessThanOrEqual">
      <formula>3000</formula>
    </cfRule>
    <cfRule type="cellIs" dxfId="3727" priority="569" stopIfTrue="1" operator="between">
      <formula>3000</formula>
      <formula>9000</formula>
    </cfRule>
    <cfRule type="cellIs" dxfId="3726" priority="570" stopIfTrue="1" operator="greaterThanOrEqual">
      <formula>9000</formula>
    </cfRule>
  </conditionalFormatting>
  <conditionalFormatting sqref="P194:S194">
    <cfRule type="cellIs" dxfId="3725" priority="565" stopIfTrue="1" operator="lessThanOrEqual">
      <formula>3000</formula>
    </cfRule>
    <cfRule type="cellIs" dxfId="3724" priority="566" stopIfTrue="1" operator="between">
      <formula>3000</formula>
      <formula>9000</formula>
    </cfRule>
    <cfRule type="cellIs" dxfId="3723" priority="567" stopIfTrue="1" operator="greaterThanOrEqual">
      <formula>9000</formula>
    </cfRule>
  </conditionalFormatting>
  <conditionalFormatting sqref="E200:H200">
    <cfRule type="cellIs" dxfId="3722" priority="562" stopIfTrue="1" operator="lessThanOrEqual">
      <formula>3000</formula>
    </cfRule>
    <cfRule type="cellIs" dxfId="3721" priority="563" stopIfTrue="1" operator="between">
      <formula>3000</formula>
      <formula>9000</formula>
    </cfRule>
    <cfRule type="cellIs" dxfId="3720" priority="564" stopIfTrue="1" operator="greaterThanOrEqual">
      <formula>9000</formula>
    </cfRule>
  </conditionalFormatting>
  <conditionalFormatting sqref="J200:M200">
    <cfRule type="cellIs" dxfId="3719" priority="559" stopIfTrue="1" operator="lessThanOrEqual">
      <formula>3000</formula>
    </cfRule>
    <cfRule type="cellIs" dxfId="3718" priority="560" stopIfTrue="1" operator="between">
      <formula>3000</formula>
      <formula>9000</formula>
    </cfRule>
    <cfRule type="cellIs" dxfId="3717" priority="561" stopIfTrue="1" operator="greaterThanOrEqual">
      <formula>9000</formula>
    </cfRule>
  </conditionalFormatting>
  <conditionalFormatting sqref="O200">
    <cfRule type="cellIs" dxfId="3716" priority="556" stopIfTrue="1" operator="lessThanOrEqual">
      <formula>3000</formula>
    </cfRule>
    <cfRule type="cellIs" dxfId="3715" priority="557" stopIfTrue="1" operator="between">
      <formula>3000</formula>
      <formula>9000</formula>
    </cfRule>
    <cfRule type="cellIs" dxfId="3714" priority="558" stopIfTrue="1" operator="greaterThanOrEqual">
      <formula>9000</formula>
    </cfRule>
  </conditionalFormatting>
  <conditionalFormatting sqref="P200:S200">
    <cfRule type="cellIs" dxfId="3713" priority="553" stopIfTrue="1" operator="lessThanOrEqual">
      <formula>3000</formula>
    </cfRule>
    <cfRule type="cellIs" dxfId="3712" priority="554" stopIfTrue="1" operator="between">
      <formula>3000</formula>
      <formula>9000</formula>
    </cfRule>
    <cfRule type="cellIs" dxfId="3711" priority="555" stopIfTrue="1" operator="greaterThanOrEqual">
      <formula>9000</formula>
    </cfRule>
  </conditionalFormatting>
  <conditionalFormatting sqref="E206:H206">
    <cfRule type="cellIs" dxfId="3710" priority="550" stopIfTrue="1" operator="lessThanOrEqual">
      <formula>3000</formula>
    </cfRule>
    <cfRule type="cellIs" dxfId="3709" priority="551" stopIfTrue="1" operator="between">
      <formula>3000</formula>
      <formula>9000</formula>
    </cfRule>
    <cfRule type="cellIs" dxfId="3708" priority="552" stopIfTrue="1" operator="greaterThanOrEqual">
      <formula>9000</formula>
    </cfRule>
  </conditionalFormatting>
  <conditionalFormatting sqref="J206:M206">
    <cfRule type="cellIs" dxfId="3707" priority="547" stopIfTrue="1" operator="lessThanOrEqual">
      <formula>3000</formula>
    </cfRule>
    <cfRule type="cellIs" dxfId="3706" priority="548" stopIfTrue="1" operator="between">
      <formula>3000</formula>
      <formula>9000</formula>
    </cfRule>
    <cfRule type="cellIs" dxfId="3705" priority="549" stopIfTrue="1" operator="greaterThanOrEqual">
      <formula>9000</formula>
    </cfRule>
  </conditionalFormatting>
  <conditionalFormatting sqref="O206">
    <cfRule type="cellIs" dxfId="3704" priority="544" stopIfTrue="1" operator="lessThanOrEqual">
      <formula>3000</formula>
    </cfRule>
    <cfRule type="cellIs" dxfId="3703" priority="545" stopIfTrue="1" operator="between">
      <formula>3000</formula>
      <formula>9000</formula>
    </cfRule>
    <cfRule type="cellIs" dxfId="3702" priority="546" stopIfTrue="1" operator="greaterThanOrEqual">
      <formula>9000</formula>
    </cfRule>
  </conditionalFormatting>
  <conditionalFormatting sqref="P206:S206">
    <cfRule type="cellIs" dxfId="3701" priority="541" stopIfTrue="1" operator="lessThanOrEqual">
      <formula>3000</formula>
    </cfRule>
    <cfRule type="cellIs" dxfId="3700" priority="542" stopIfTrue="1" operator="between">
      <formula>3000</formula>
      <formula>9000</formula>
    </cfRule>
    <cfRule type="cellIs" dxfId="3699" priority="543" stopIfTrue="1" operator="greaterThanOrEqual">
      <formula>9000</formula>
    </cfRule>
  </conditionalFormatting>
  <conditionalFormatting sqref="E218:H218">
    <cfRule type="cellIs" dxfId="3698" priority="526" stopIfTrue="1" operator="lessThanOrEqual">
      <formula>3000</formula>
    </cfRule>
    <cfRule type="cellIs" dxfId="3697" priority="527" stopIfTrue="1" operator="between">
      <formula>3000</formula>
      <formula>9000</formula>
    </cfRule>
    <cfRule type="cellIs" dxfId="3696" priority="528" stopIfTrue="1" operator="greaterThanOrEqual">
      <formula>9000</formula>
    </cfRule>
  </conditionalFormatting>
  <conditionalFormatting sqref="J218:M218">
    <cfRule type="cellIs" dxfId="3695" priority="523" stopIfTrue="1" operator="lessThanOrEqual">
      <formula>3000</formula>
    </cfRule>
    <cfRule type="cellIs" dxfId="3694" priority="524" stopIfTrue="1" operator="between">
      <formula>3000</formula>
      <formula>9000</formula>
    </cfRule>
    <cfRule type="cellIs" dxfId="3693" priority="525" stopIfTrue="1" operator="greaterThanOrEqual">
      <formula>9000</formula>
    </cfRule>
  </conditionalFormatting>
  <conditionalFormatting sqref="O218">
    <cfRule type="cellIs" dxfId="3692" priority="520" stopIfTrue="1" operator="lessThanOrEqual">
      <formula>3000</formula>
    </cfRule>
    <cfRule type="cellIs" dxfId="3691" priority="521" stopIfTrue="1" operator="between">
      <formula>3000</formula>
      <formula>9000</formula>
    </cfRule>
    <cfRule type="cellIs" dxfId="3690" priority="522" stopIfTrue="1" operator="greaterThanOrEqual">
      <formula>9000</formula>
    </cfRule>
  </conditionalFormatting>
  <conditionalFormatting sqref="P218:S218">
    <cfRule type="cellIs" dxfId="3689" priority="517" stopIfTrue="1" operator="lessThanOrEqual">
      <formula>3000</formula>
    </cfRule>
    <cfRule type="cellIs" dxfId="3688" priority="518" stopIfTrue="1" operator="between">
      <formula>3000</formula>
      <formula>9000</formula>
    </cfRule>
    <cfRule type="cellIs" dxfId="3687" priority="519" stopIfTrue="1" operator="greaterThanOrEqual">
      <formula>9000</formula>
    </cfRule>
  </conditionalFormatting>
  <conditionalFormatting sqref="E224:H224">
    <cfRule type="cellIs" dxfId="3686" priority="514" stopIfTrue="1" operator="lessThanOrEqual">
      <formula>3000</formula>
    </cfRule>
    <cfRule type="cellIs" dxfId="3685" priority="515" stopIfTrue="1" operator="between">
      <formula>3000</formula>
      <formula>9000</formula>
    </cfRule>
    <cfRule type="cellIs" dxfId="3684" priority="516" stopIfTrue="1" operator="greaterThanOrEqual">
      <formula>9000</formula>
    </cfRule>
  </conditionalFormatting>
  <conditionalFormatting sqref="J224:M224">
    <cfRule type="cellIs" dxfId="3683" priority="511" stopIfTrue="1" operator="lessThanOrEqual">
      <formula>3000</formula>
    </cfRule>
    <cfRule type="cellIs" dxfId="3682" priority="512" stopIfTrue="1" operator="between">
      <formula>3000</formula>
      <formula>9000</formula>
    </cfRule>
    <cfRule type="cellIs" dxfId="3681" priority="513" stopIfTrue="1" operator="greaterThanOrEqual">
      <formula>9000</formula>
    </cfRule>
  </conditionalFormatting>
  <conditionalFormatting sqref="O224">
    <cfRule type="cellIs" dxfId="3680" priority="508" stopIfTrue="1" operator="lessThanOrEqual">
      <formula>3000</formula>
    </cfRule>
    <cfRule type="cellIs" dxfId="3679" priority="509" stopIfTrue="1" operator="between">
      <formula>3000</formula>
      <formula>9000</formula>
    </cfRule>
    <cfRule type="cellIs" dxfId="3678" priority="510" stopIfTrue="1" operator="greaterThanOrEqual">
      <formula>9000</formula>
    </cfRule>
  </conditionalFormatting>
  <conditionalFormatting sqref="P224:S224">
    <cfRule type="cellIs" dxfId="3677" priority="505" stopIfTrue="1" operator="lessThanOrEqual">
      <formula>3000</formula>
    </cfRule>
    <cfRule type="cellIs" dxfId="3676" priority="506" stopIfTrue="1" operator="between">
      <formula>3000</formula>
      <formula>9000</formula>
    </cfRule>
    <cfRule type="cellIs" dxfId="3675" priority="507" stopIfTrue="1" operator="greaterThanOrEqual">
      <formula>9000</formula>
    </cfRule>
  </conditionalFormatting>
  <conditionalFormatting sqref="E230:H230">
    <cfRule type="cellIs" dxfId="3674" priority="502" stopIfTrue="1" operator="lessThanOrEqual">
      <formula>3000</formula>
    </cfRule>
    <cfRule type="cellIs" dxfId="3673" priority="503" stopIfTrue="1" operator="between">
      <formula>3000</formula>
      <formula>9000</formula>
    </cfRule>
    <cfRule type="cellIs" dxfId="3672" priority="504" stopIfTrue="1" operator="greaterThanOrEqual">
      <formula>9000</formula>
    </cfRule>
  </conditionalFormatting>
  <conditionalFormatting sqref="J230:M230">
    <cfRule type="cellIs" dxfId="3671" priority="499" stopIfTrue="1" operator="lessThanOrEqual">
      <formula>3000</formula>
    </cfRule>
    <cfRule type="cellIs" dxfId="3670" priority="500" stopIfTrue="1" operator="between">
      <formula>3000</formula>
      <formula>9000</formula>
    </cfRule>
    <cfRule type="cellIs" dxfId="3669" priority="501" stopIfTrue="1" operator="greaterThanOrEqual">
      <formula>9000</formula>
    </cfRule>
  </conditionalFormatting>
  <conditionalFormatting sqref="O230">
    <cfRule type="cellIs" dxfId="3668" priority="496" stopIfTrue="1" operator="lessThanOrEqual">
      <formula>3000</formula>
    </cfRule>
    <cfRule type="cellIs" dxfId="3667" priority="497" stopIfTrue="1" operator="between">
      <formula>3000</formula>
      <formula>9000</formula>
    </cfRule>
    <cfRule type="cellIs" dxfId="3666" priority="498" stopIfTrue="1" operator="greaterThanOrEqual">
      <formula>9000</formula>
    </cfRule>
  </conditionalFormatting>
  <conditionalFormatting sqref="P230:S230">
    <cfRule type="cellIs" dxfId="3665" priority="493" stopIfTrue="1" operator="lessThanOrEqual">
      <formula>3000</formula>
    </cfRule>
    <cfRule type="cellIs" dxfId="3664" priority="494" stopIfTrue="1" operator="between">
      <formula>3000</formula>
      <formula>9000</formula>
    </cfRule>
    <cfRule type="cellIs" dxfId="3663" priority="495" stopIfTrue="1" operator="greaterThanOrEqual">
      <formula>9000</formula>
    </cfRule>
  </conditionalFormatting>
  <conditionalFormatting sqref="E236:H236">
    <cfRule type="cellIs" dxfId="3662" priority="490" stopIfTrue="1" operator="lessThanOrEqual">
      <formula>3000</formula>
    </cfRule>
    <cfRule type="cellIs" dxfId="3661" priority="491" stopIfTrue="1" operator="between">
      <formula>3000</formula>
      <formula>9000</formula>
    </cfRule>
    <cfRule type="cellIs" dxfId="3660" priority="492" stopIfTrue="1" operator="greaterThanOrEqual">
      <formula>9000</formula>
    </cfRule>
  </conditionalFormatting>
  <conditionalFormatting sqref="J236:M236">
    <cfRule type="cellIs" dxfId="3659" priority="487" stopIfTrue="1" operator="lessThanOrEqual">
      <formula>3000</formula>
    </cfRule>
    <cfRule type="cellIs" dxfId="3658" priority="488" stopIfTrue="1" operator="between">
      <formula>3000</formula>
      <formula>9000</formula>
    </cfRule>
    <cfRule type="cellIs" dxfId="3657" priority="489" stopIfTrue="1" operator="greaterThanOrEqual">
      <formula>9000</formula>
    </cfRule>
  </conditionalFormatting>
  <conditionalFormatting sqref="O236">
    <cfRule type="cellIs" dxfId="3656" priority="484" stopIfTrue="1" operator="lessThanOrEqual">
      <formula>3000</formula>
    </cfRule>
    <cfRule type="cellIs" dxfId="3655" priority="485" stopIfTrue="1" operator="between">
      <formula>3000</formula>
      <formula>9000</formula>
    </cfRule>
    <cfRule type="cellIs" dxfId="3654" priority="486" stopIfTrue="1" operator="greaterThanOrEqual">
      <formula>9000</formula>
    </cfRule>
  </conditionalFormatting>
  <conditionalFormatting sqref="P236:S236">
    <cfRule type="cellIs" dxfId="3653" priority="481" stopIfTrue="1" operator="lessThanOrEqual">
      <formula>3000</formula>
    </cfRule>
    <cfRule type="cellIs" dxfId="3652" priority="482" stopIfTrue="1" operator="between">
      <formula>3000</formula>
      <formula>9000</formula>
    </cfRule>
    <cfRule type="cellIs" dxfId="3651" priority="483" stopIfTrue="1" operator="greaterThanOrEqual">
      <formula>9000</formula>
    </cfRule>
  </conditionalFormatting>
  <conditionalFormatting sqref="V242:Y242">
    <cfRule type="cellIs" dxfId="3650" priority="478" stopIfTrue="1" operator="lessThanOrEqual">
      <formula>3000</formula>
    </cfRule>
    <cfRule type="cellIs" dxfId="3649" priority="479" stopIfTrue="1" operator="between">
      <formula>3000</formula>
      <formula>9000</formula>
    </cfRule>
    <cfRule type="cellIs" dxfId="3648" priority="480" stopIfTrue="1" operator="greaterThanOrEqual">
      <formula>9000</formula>
    </cfRule>
  </conditionalFormatting>
  <conditionalFormatting sqref="AA242:AD242">
    <cfRule type="cellIs" dxfId="3647" priority="475" stopIfTrue="1" operator="lessThanOrEqual">
      <formula>3000</formula>
    </cfRule>
    <cfRule type="cellIs" dxfId="3646" priority="476" stopIfTrue="1" operator="between">
      <formula>3000</formula>
      <formula>9000</formula>
    </cfRule>
    <cfRule type="cellIs" dxfId="3645" priority="477" stopIfTrue="1" operator="greaterThanOrEqual">
      <formula>9000</formula>
    </cfRule>
  </conditionalFormatting>
  <conditionalFormatting sqref="AF242">
    <cfRule type="cellIs" dxfId="3644" priority="472" stopIfTrue="1" operator="lessThanOrEqual">
      <formula>3000</formula>
    </cfRule>
    <cfRule type="cellIs" dxfId="3643" priority="473" stopIfTrue="1" operator="between">
      <formula>3000</formula>
      <formula>9000</formula>
    </cfRule>
    <cfRule type="cellIs" dxfId="3642" priority="474" stopIfTrue="1" operator="greaterThanOrEqual">
      <formula>9000</formula>
    </cfRule>
  </conditionalFormatting>
  <conditionalFormatting sqref="AG242:AJ242">
    <cfRule type="cellIs" dxfId="3641" priority="469" stopIfTrue="1" operator="lessThanOrEqual">
      <formula>3000</formula>
    </cfRule>
    <cfRule type="cellIs" dxfId="3640" priority="470" stopIfTrue="1" operator="between">
      <formula>3000</formula>
      <formula>9000</formula>
    </cfRule>
    <cfRule type="cellIs" dxfId="3639" priority="471" stopIfTrue="1" operator="greaterThanOrEqual">
      <formula>9000</formula>
    </cfRule>
  </conditionalFormatting>
  <conditionalFormatting sqref="AF20">
    <cfRule type="cellIs" dxfId="3638" priority="436" stopIfTrue="1" operator="lessThanOrEqual">
      <formula>3000</formula>
    </cfRule>
    <cfRule type="cellIs" dxfId="3637" priority="437" stopIfTrue="1" operator="between">
      <formula>3000</formula>
      <formula>9000</formula>
    </cfRule>
    <cfRule type="cellIs" dxfId="3636" priority="438" stopIfTrue="1" operator="greaterThanOrEqual">
      <formula>9000</formula>
    </cfRule>
  </conditionalFormatting>
  <conditionalFormatting sqref="AA20:AD20">
    <cfRule type="cellIs" dxfId="3635" priority="439" stopIfTrue="1" operator="lessThanOrEqual">
      <formula>3000</formula>
    </cfRule>
    <cfRule type="cellIs" dxfId="3634" priority="440" stopIfTrue="1" operator="between">
      <formula>3000</formula>
      <formula>9000</formula>
    </cfRule>
    <cfRule type="cellIs" dxfId="3633" priority="441" stopIfTrue="1" operator="greaterThanOrEqual">
      <formula>9000</formula>
    </cfRule>
  </conditionalFormatting>
  <conditionalFormatting sqref="AF14">
    <cfRule type="cellIs" dxfId="3632" priority="448" stopIfTrue="1" operator="lessThanOrEqual">
      <formula>3000</formula>
    </cfRule>
    <cfRule type="cellIs" dxfId="3631" priority="449" stopIfTrue="1" operator="between">
      <formula>3000</formula>
      <formula>9000</formula>
    </cfRule>
    <cfRule type="cellIs" dxfId="3630" priority="450" stopIfTrue="1" operator="greaterThanOrEqual">
      <formula>9000</formula>
    </cfRule>
  </conditionalFormatting>
  <conditionalFormatting sqref="AG8:AJ8">
    <cfRule type="cellIs" dxfId="3629" priority="457" stopIfTrue="1" operator="lessThanOrEqual">
      <formula>3000</formula>
    </cfRule>
    <cfRule type="cellIs" dxfId="3628" priority="458" stopIfTrue="1" operator="between">
      <formula>3000</formula>
      <formula>9000</formula>
    </cfRule>
    <cfRule type="cellIs" dxfId="3627" priority="459" stopIfTrue="1" operator="greaterThanOrEqual">
      <formula>9000</formula>
    </cfRule>
  </conditionalFormatting>
  <conditionalFormatting sqref="V8:Y8">
    <cfRule type="cellIs" dxfId="3626" priority="466" stopIfTrue="1" operator="lessThanOrEqual">
      <formula>3000</formula>
    </cfRule>
    <cfRule type="cellIs" dxfId="3625" priority="467" stopIfTrue="1" operator="between">
      <formula>3000</formula>
      <formula>9000</formula>
    </cfRule>
    <cfRule type="cellIs" dxfId="3624" priority="468" stopIfTrue="1" operator="greaterThanOrEqual">
      <formula>9000</formula>
    </cfRule>
  </conditionalFormatting>
  <conditionalFormatting sqref="AG74:AJ74">
    <cfRule type="cellIs" dxfId="3623" priority="325" stopIfTrue="1" operator="lessThanOrEqual">
      <formula>3000</formula>
    </cfRule>
    <cfRule type="cellIs" dxfId="3622" priority="326" stopIfTrue="1" operator="between">
      <formula>3000</formula>
      <formula>9000</formula>
    </cfRule>
    <cfRule type="cellIs" dxfId="3621" priority="327" stopIfTrue="1" operator="greaterThanOrEqual">
      <formula>9000</formula>
    </cfRule>
  </conditionalFormatting>
  <conditionalFormatting sqref="AF74">
    <cfRule type="cellIs" dxfId="3620" priority="328" stopIfTrue="1" operator="lessThanOrEqual">
      <formula>3000</formula>
    </cfRule>
    <cfRule type="cellIs" dxfId="3619" priority="329" stopIfTrue="1" operator="between">
      <formula>3000</formula>
      <formula>9000</formula>
    </cfRule>
    <cfRule type="cellIs" dxfId="3618" priority="330" stopIfTrue="1" operator="greaterThanOrEqual">
      <formula>9000</formula>
    </cfRule>
  </conditionalFormatting>
  <conditionalFormatting sqref="AG68:AJ68">
    <cfRule type="cellIs" dxfId="3617" priority="337" stopIfTrue="1" operator="lessThanOrEqual">
      <formula>3000</formula>
    </cfRule>
    <cfRule type="cellIs" dxfId="3616" priority="338" stopIfTrue="1" operator="between">
      <formula>3000</formula>
      <formula>9000</formula>
    </cfRule>
    <cfRule type="cellIs" dxfId="3615" priority="339" stopIfTrue="1" operator="greaterThanOrEqual">
      <formula>9000</formula>
    </cfRule>
  </conditionalFormatting>
  <conditionalFormatting sqref="V68:Y68">
    <cfRule type="cellIs" dxfId="3614" priority="346" stopIfTrue="1" operator="lessThanOrEqual">
      <formula>3000</formula>
    </cfRule>
    <cfRule type="cellIs" dxfId="3613" priority="347" stopIfTrue="1" operator="between">
      <formula>3000</formula>
      <formula>9000</formula>
    </cfRule>
    <cfRule type="cellIs" dxfId="3612" priority="348" stopIfTrue="1" operator="greaterThanOrEqual">
      <formula>9000</formula>
    </cfRule>
  </conditionalFormatting>
  <conditionalFormatting sqref="AA62:AD62">
    <cfRule type="cellIs" dxfId="3611" priority="355" stopIfTrue="1" operator="lessThanOrEqual">
      <formula>3000</formula>
    </cfRule>
    <cfRule type="cellIs" dxfId="3610" priority="356" stopIfTrue="1" operator="between">
      <formula>3000</formula>
      <formula>9000</formula>
    </cfRule>
    <cfRule type="cellIs" dxfId="3609" priority="357" stopIfTrue="1" operator="greaterThanOrEqual">
      <formula>9000</formula>
    </cfRule>
  </conditionalFormatting>
  <conditionalFormatting sqref="AF56">
    <cfRule type="cellIs" dxfId="3608" priority="364" stopIfTrue="1" operator="lessThanOrEqual">
      <formula>3000</formula>
    </cfRule>
    <cfRule type="cellIs" dxfId="3607" priority="365" stopIfTrue="1" operator="between">
      <formula>3000</formula>
      <formula>9000</formula>
    </cfRule>
    <cfRule type="cellIs" dxfId="3606" priority="366" stopIfTrue="1" operator="greaterThanOrEqual">
      <formula>9000</formula>
    </cfRule>
  </conditionalFormatting>
  <conditionalFormatting sqref="AG50:AJ50">
    <cfRule type="cellIs" dxfId="3605" priority="373" stopIfTrue="1" operator="lessThanOrEqual">
      <formula>3000</formula>
    </cfRule>
    <cfRule type="cellIs" dxfId="3604" priority="374" stopIfTrue="1" operator="between">
      <formula>3000</formula>
      <formula>9000</formula>
    </cfRule>
    <cfRule type="cellIs" dxfId="3603" priority="375" stopIfTrue="1" operator="greaterThanOrEqual">
      <formula>9000</formula>
    </cfRule>
  </conditionalFormatting>
  <conditionalFormatting sqref="V50:Y50">
    <cfRule type="cellIs" dxfId="3602" priority="382" stopIfTrue="1" operator="lessThanOrEqual">
      <formula>3000</formula>
    </cfRule>
    <cfRule type="cellIs" dxfId="3601" priority="383" stopIfTrue="1" operator="between">
      <formula>3000</formula>
      <formula>9000</formula>
    </cfRule>
    <cfRule type="cellIs" dxfId="3600" priority="384" stopIfTrue="1" operator="greaterThanOrEqual">
      <formula>9000</formula>
    </cfRule>
  </conditionalFormatting>
  <conditionalFormatting sqref="AA44:AD44">
    <cfRule type="cellIs" dxfId="3599" priority="391" stopIfTrue="1" operator="lessThanOrEqual">
      <formula>3000</formula>
    </cfRule>
    <cfRule type="cellIs" dxfId="3598" priority="392" stopIfTrue="1" operator="between">
      <formula>3000</formula>
      <formula>9000</formula>
    </cfRule>
    <cfRule type="cellIs" dxfId="3597" priority="393" stopIfTrue="1" operator="greaterThanOrEqual">
      <formula>9000</formula>
    </cfRule>
  </conditionalFormatting>
  <conditionalFormatting sqref="AG38:AJ38">
    <cfRule type="cellIs" dxfId="3596" priority="397" stopIfTrue="1" operator="lessThanOrEqual">
      <formula>3000</formula>
    </cfRule>
    <cfRule type="cellIs" dxfId="3595" priority="398" stopIfTrue="1" operator="between">
      <formula>3000</formula>
      <formula>9000</formula>
    </cfRule>
    <cfRule type="cellIs" dxfId="3594" priority="399" stopIfTrue="1" operator="greaterThanOrEqual">
      <formula>9000</formula>
    </cfRule>
  </conditionalFormatting>
  <conditionalFormatting sqref="V38:Y38">
    <cfRule type="cellIs" dxfId="3593" priority="406" stopIfTrue="1" operator="lessThanOrEqual">
      <formula>3000</formula>
    </cfRule>
    <cfRule type="cellIs" dxfId="3592" priority="407" stopIfTrue="1" operator="between">
      <formula>3000</formula>
      <formula>9000</formula>
    </cfRule>
    <cfRule type="cellIs" dxfId="3591" priority="408" stopIfTrue="1" operator="greaterThanOrEqual">
      <formula>9000</formula>
    </cfRule>
  </conditionalFormatting>
  <conditionalFormatting sqref="AA32:AD32">
    <cfRule type="cellIs" dxfId="3590" priority="415" stopIfTrue="1" operator="lessThanOrEqual">
      <formula>3000</formula>
    </cfRule>
    <cfRule type="cellIs" dxfId="3589" priority="416" stopIfTrue="1" operator="between">
      <formula>3000</formula>
      <formula>9000</formula>
    </cfRule>
    <cfRule type="cellIs" dxfId="3588" priority="417" stopIfTrue="1" operator="greaterThanOrEqual">
      <formula>9000</formula>
    </cfRule>
  </conditionalFormatting>
  <conditionalFormatting sqref="AF26">
    <cfRule type="cellIs" dxfId="3587" priority="424" stopIfTrue="1" operator="lessThanOrEqual">
      <formula>3000</formula>
    </cfRule>
    <cfRule type="cellIs" dxfId="3586" priority="425" stopIfTrue="1" operator="between">
      <formula>3000</formula>
      <formula>9000</formula>
    </cfRule>
    <cfRule type="cellIs" dxfId="3585" priority="426" stopIfTrue="1" operator="greaterThanOrEqual">
      <formula>9000</formula>
    </cfRule>
  </conditionalFormatting>
  <conditionalFormatting sqref="AG20:AJ20">
    <cfRule type="cellIs" dxfId="3584" priority="433" stopIfTrue="1" operator="lessThanOrEqual">
      <formula>3000</formula>
    </cfRule>
    <cfRule type="cellIs" dxfId="3583" priority="434" stopIfTrue="1" operator="between">
      <formula>3000</formula>
      <formula>9000</formula>
    </cfRule>
    <cfRule type="cellIs" dxfId="3582" priority="435" stopIfTrue="1" operator="greaterThanOrEqual">
      <formula>9000</formula>
    </cfRule>
  </conditionalFormatting>
  <conditionalFormatting sqref="V20:Y20">
    <cfRule type="cellIs" dxfId="3581" priority="442" stopIfTrue="1" operator="lessThanOrEqual">
      <formula>3000</formula>
    </cfRule>
    <cfRule type="cellIs" dxfId="3580" priority="443" stopIfTrue="1" operator="between">
      <formula>3000</formula>
      <formula>9000</formula>
    </cfRule>
    <cfRule type="cellIs" dxfId="3579" priority="444" stopIfTrue="1" operator="greaterThanOrEqual">
      <formula>9000</formula>
    </cfRule>
  </conditionalFormatting>
  <conditionalFormatting sqref="AA14:AD14">
    <cfRule type="cellIs" dxfId="3578" priority="451" stopIfTrue="1" operator="lessThanOrEqual">
      <formula>3000</formula>
    </cfRule>
    <cfRule type="cellIs" dxfId="3577" priority="452" stopIfTrue="1" operator="between">
      <formula>3000</formula>
      <formula>9000</formula>
    </cfRule>
    <cfRule type="cellIs" dxfId="3576" priority="453" stopIfTrue="1" operator="greaterThanOrEqual">
      <formula>9000</formula>
    </cfRule>
  </conditionalFormatting>
  <conditionalFormatting sqref="AF8">
    <cfRule type="cellIs" dxfId="3575" priority="460" stopIfTrue="1" operator="lessThanOrEqual">
      <formula>3000</formula>
    </cfRule>
    <cfRule type="cellIs" dxfId="3574" priority="461" stopIfTrue="1" operator="between">
      <formula>3000</formula>
      <formula>9000</formula>
    </cfRule>
    <cfRule type="cellIs" dxfId="3573" priority="462" stopIfTrue="1" operator="greaterThanOrEqual">
      <formula>9000</formula>
    </cfRule>
  </conditionalFormatting>
  <conditionalFormatting sqref="AA128:AD128">
    <cfRule type="cellIs" dxfId="3572" priority="223" stopIfTrue="1" operator="lessThanOrEqual">
      <formula>3000</formula>
    </cfRule>
    <cfRule type="cellIs" dxfId="3571" priority="224" stopIfTrue="1" operator="between">
      <formula>3000</formula>
      <formula>9000</formula>
    </cfRule>
    <cfRule type="cellIs" dxfId="3570" priority="225" stopIfTrue="1" operator="greaterThanOrEqual">
      <formula>9000</formula>
    </cfRule>
  </conditionalFormatting>
  <conditionalFormatting sqref="V128:Y128">
    <cfRule type="cellIs" dxfId="3569" priority="226" stopIfTrue="1" operator="lessThanOrEqual">
      <formula>3000</formula>
    </cfRule>
    <cfRule type="cellIs" dxfId="3568" priority="227" stopIfTrue="1" operator="between">
      <formula>3000</formula>
      <formula>9000</formula>
    </cfRule>
    <cfRule type="cellIs" dxfId="3567" priority="228" stopIfTrue="1" operator="greaterThanOrEqual">
      <formula>9000</formula>
    </cfRule>
  </conditionalFormatting>
  <conditionalFormatting sqref="AA122:AD122">
    <cfRule type="cellIs" dxfId="3566" priority="235" stopIfTrue="1" operator="lessThanOrEqual">
      <formula>3000</formula>
    </cfRule>
    <cfRule type="cellIs" dxfId="3565" priority="236" stopIfTrue="1" operator="between">
      <formula>3000</formula>
      <formula>9000</formula>
    </cfRule>
    <cfRule type="cellIs" dxfId="3564" priority="237" stopIfTrue="1" operator="greaterThanOrEqual">
      <formula>9000</formula>
    </cfRule>
  </conditionalFormatting>
  <conditionalFormatting sqref="AA116:AD116">
    <cfRule type="cellIs" dxfId="3563" priority="247" stopIfTrue="1" operator="lessThanOrEqual">
      <formula>3000</formula>
    </cfRule>
    <cfRule type="cellIs" dxfId="3562" priority="248" stopIfTrue="1" operator="between">
      <formula>3000</formula>
      <formula>9000</formula>
    </cfRule>
    <cfRule type="cellIs" dxfId="3561" priority="249" stopIfTrue="1" operator="greaterThanOrEqual">
      <formula>9000</formula>
    </cfRule>
  </conditionalFormatting>
  <conditionalFormatting sqref="AF110">
    <cfRule type="cellIs" dxfId="3560" priority="256" stopIfTrue="1" operator="lessThanOrEqual">
      <formula>3000</formula>
    </cfRule>
    <cfRule type="cellIs" dxfId="3559" priority="257" stopIfTrue="1" operator="between">
      <formula>3000</formula>
      <formula>9000</formula>
    </cfRule>
    <cfRule type="cellIs" dxfId="3558" priority="258" stopIfTrue="1" operator="greaterThanOrEqual">
      <formula>9000</formula>
    </cfRule>
  </conditionalFormatting>
  <conditionalFormatting sqref="AG104:AJ104">
    <cfRule type="cellIs" dxfId="3557" priority="265" stopIfTrue="1" operator="lessThanOrEqual">
      <formula>3000</formula>
    </cfRule>
    <cfRule type="cellIs" dxfId="3556" priority="266" stopIfTrue="1" operator="between">
      <formula>3000</formula>
      <formula>9000</formula>
    </cfRule>
    <cfRule type="cellIs" dxfId="3555" priority="267" stopIfTrue="1" operator="greaterThanOrEqual">
      <formula>9000</formula>
    </cfRule>
  </conditionalFormatting>
  <conditionalFormatting sqref="V104:Y104">
    <cfRule type="cellIs" dxfId="3554" priority="274" stopIfTrue="1" operator="lessThanOrEqual">
      <formula>3000</formula>
    </cfRule>
    <cfRule type="cellIs" dxfId="3553" priority="275" stopIfTrue="1" operator="between">
      <formula>3000</formula>
      <formula>9000</formula>
    </cfRule>
    <cfRule type="cellIs" dxfId="3552" priority="276" stopIfTrue="1" operator="greaterThanOrEqual">
      <formula>9000</formula>
    </cfRule>
  </conditionalFormatting>
  <conditionalFormatting sqref="AA98:AD98">
    <cfRule type="cellIs" dxfId="3551" priority="283" stopIfTrue="1" operator="lessThanOrEqual">
      <formula>3000</formula>
    </cfRule>
    <cfRule type="cellIs" dxfId="3550" priority="284" stopIfTrue="1" operator="between">
      <formula>3000</formula>
      <formula>9000</formula>
    </cfRule>
    <cfRule type="cellIs" dxfId="3549" priority="285" stopIfTrue="1" operator="greaterThanOrEqual">
      <formula>9000</formula>
    </cfRule>
  </conditionalFormatting>
  <conditionalFormatting sqref="AF92">
    <cfRule type="cellIs" dxfId="3548" priority="292" stopIfTrue="1" operator="lessThanOrEqual">
      <formula>3000</formula>
    </cfRule>
    <cfRule type="cellIs" dxfId="3547" priority="293" stopIfTrue="1" operator="between">
      <formula>3000</formula>
      <formula>9000</formula>
    </cfRule>
    <cfRule type="cellIs" dxfId="3546" priority="294" stopIfTrue="1" operator="greaterThanOrEqual">
      <formula>9000</formula>
    </cfRule>
  </conditionalFormatting>
  <conditionalFormatting sqref="AG86:AJ86">
    <cfRule type="cellIs" dxfId="3545" priority="301" stopIfTrue="1" operator="lessThanOrEqual">
      <formula>3000</formula>
    </cfRule>
    <cfRule type="cellIs" dxfId="3544" priority="302" stopIfTrue="1" operator="between">
      <formula>3000</formula>
      <formula>9000</formula>
    </cfRule>
    <cfRule type="cellIs" dxfId="3543" priority="303" stopIfTrue="1" operator="greaterThanOrEqual">
      <formula>9000</formula>
    </cfRule>
  </conditionalFormatting>
  <conditionalFormatting sqref="V86:Y86">
    <cfRule type="cellIs" dxfId="3542" priority="310" stopIfTrue="1" operator="lessThanOrEqual">
      <formula>3000</formula>
    </cfRule>
    <cfRule type="cellIs" dxfId="3541" priority="311" stopIfTrue="1" operator="between">
      <formula>3000</formula>
      <formula>9000</formula>
    </cfRule>
    <cfRule type="cellIs" dxfId="3540" priority="312" stopIfTrue="1" operator="greaterThanOrEqual">
      <formula>9000</formula>
    </cfRule>
  </conditionalFormatting>
  <conditionalFormatting sqref="AA80:AD80">
    <cfRule type="cellIs" dxfId="3539" priority="319" stopIfTrue="1" operator="lessThanOrEqual">
      <formula>3000</formula>
    </cfRule>
    <cfRule type="cellIs" dxfId="3538" priority="320" stopIfTrue="1" operator="between">
      <formula>3000</formula>
      <formula>9000</formula>
    </cfRule>
    <cfRule type="cellIs" dxfId="3537" priority="321" stopIfTrue="1" operator="greaterThanOrEqual">
      <formula>9000</formula>
    </cfRule>
  </conditionalFormatting>
  <conditionalFormatting sqref="AF80">
    <cfRule type="cellIs" dxfId="3536" priority="316" stopIfTrue="1" operator="lessThanOrEqual">
      <formula>3000</formula>
    </cfRule>
    <cfRule type="cellIs" dxfId="3535" priority="317" stopIfTrue="1" operator="between">
      <formula>3000</formula>
      <formula>9000</formula>
    </cfRule>
    <cfRule type="cellIs" dxfId="3534" priority="318" stopIfTrue="1" operator="greaterThanOrEqual">
      <formula>9000</formula>
    </cfRule>
  </conditionalFormatting>
  <conditionalFormatting sqref="AG80:AJ80">
    <cfRule type="cellIs" dxfId="3533" priority="313" stopIfTrue="1" operator="lessThanOrEqual">
      <formula>3000</formula>
    </cfRule>
    <cfRule type="cellIs" dxfId="3532" priority="314" stopIfTrue="1" operator="between">
      <formula>3000</formula>
      <formula>9000</formula>
    </cfRule>
    <cfRule type="cellIs" dxfId="3531" priority="315" stopIfTrue="1" operator="greaterThanOrEqual">
      <formula>9000</formula>
    </cfRule>
  </conditionalFormatting>
  <conditionalFormatting sqref="V74:Y74">
    <cfRule type="cellIs" dxfId="3530" priority="334" stopIfTrue="1" operator="lessThanOrEqual">
      <formula>3000</formula>
    </cfRule>
    <cfRule type="cellIs" dxfId="3529" priority="335" stopIfTrue="1" operator="between">
      <formula>3000</formula>
      <formula>9000</formula>
    </cfRule>
    <cfRule type="cellIs" dxfId="3528" priority="336" stopIfTrue="1" operator="greaterThanOrEqual">
      <formula>9000</formula>
    </cfRule>
  </conditionalFormatting>
  <conditionalFormatting sqref="AA68:AD68">
    <cfRule type="cellIs" dxfId="3527" priority="343" stopIfTrue="1" operator="lessThanOrEqual">
      <formula>3000</formula>
    </cfRule>
    <cfRule type="cellIs" dxfId="3526" priority="344" stopIfTrue="1" operator="between">
      <formula>3000</formula>
      <formula>9000</formula>
    </cfRule>
    <cfRule type="cellIs" dxfId="3525" priority="345" stopIfTrue="1" operator="greaterThanOrEqual">
      <formula>9000</formula>
    </cfRule>
  </conditionalFormatting>
  <conditionalFormatting sqref="AF50">
    <cfRule type="cellIs" dxfId="3524" priority="376" stopIfTrue="1" operator="lessThanOrEqual">
      <formula>3000</formula>
    </cfRule>
    <cfRule type="cellIs" dxfId="3523" priority="377" stopIfTrue="1" operator="between">
      <formula>3000</formula>
      <formula>9000</formula>
    </cfRule>
    <cfRule type="cellIs" dxfId="3522" priority="378" stopIfTrue="1" operator="greaterThanOrEqual">
      <formula>9000</formula>
    </cfRule>
  </conditionalFormatting>
  <conditionalFormatting sqref="AG44:AJ44">
    <cfRule type="cellIs" dxfId="3521" priority="385" stopIfTrue="1" operator="lessThanOrEqual">
      <formula>3000</formula>
    </cfRule>
    <cfRule type="cellIs" dxfId="3520" priority="386" stopIfTrue="1" operator="between">
      <formula>3000</formula>
      <formula>9000</formula>
    </cfRule>
    <cfRule type="cellIs" dxfId="3519" priority="387" stopIfTrue="1" operator="greaterThanOrEqual">
      <formula>9000</formula>
    </cfRule>
  </conditionalFormatting>
  <conditionalFormatting sqref="V44:Y44">
    <cfRule type="cellIs" dxfId="3518" priority="394" stopIfTrue="1" operator="lessThanOrEqual">
      <formula>3000</formula>
    </cfRule>
    <cfRule type="cellIs" dxfId="3517" priority="395" stopIfTrue="1" operator="between">
      <formula>3000</formula>
      <formula>9000</formula>
    </cfRule>
    <cfRule type="cellIs" dxfId="3516" priority="396" stopIfTrue="1" operator="greaterThanOrEqual">
      <formula>9000</formula>
    </cfRule>
  </conditionalFormatting>
  <conditionalFormatting sqref="AA38:AD38">
    <cfRule type="cellIs" dxfId="3515" priority="403" stopIfTrue="1" operator="lessThanOrEqual">
      <formula>3000</formula>
    </cfRule>
    <cfRule type="cellIs" dxfId="3514" priority="404" stopIfTrue="1" operator="between">
      <formula>3000</formula>
      <formula>9000</formula>
    </cfRule>
    <cfRule type="cellIs" dxfId="3513" priority="405" stopIfTrue="1" operator="greaterThanOrEqual">
      <formula>9000</formula>
    </cfRule>
  </conditionalFormatting>
  <conditionalFormatting sqref="AF32">
    <cfRule type="cellIs" dxfId="3512" priority="412" stopIfTrue="1" operator="lessThanOrEqual">
      <formula>3000</formula>
    </cfRule>
    <cfRule type="cellIs" dxfId="3511" priority="413" stopIfTrue="1" operator="between">
      <formula>3000</formula>
      <formula>9000</formula>
    </cfRule>
    <cfRule type="cellIs" dxfId="3510" priority="414" stopIfTrue="1" operator="greaterThanOrEqual">
      <formula>9000</formula>
    </cfRule>
  </conditionalFormatting>
  <conditionalFormatting sqref="V80:Y80">
    <cfRule type="cellIs" dxfId="3509" priority="322" stopIfTrue="1" operator="lessThanOrEqual">
      <formula>3000</formula>
    </cfRule>
    <cfRule type="cellIs" dxfId="3508" priority="323" stopIfTrue="1" operator="between">
      <formula>3000</formula>
      <formula>9000</formula>
    </cfRule>
    <cfRule type="cellIs" dxfId="3507" priority="324" stopIfTrue="1" operator="greaterThanOrEqual">
      <formula>9000</formula>
    </cfRule>
  </conditionalFormatting>
  <conditionalFormatting sqref="AA50:AD50">
    <cfRule type="cellIs" dxfId="3506" priority="379" stopIfTrue="1" operator="lessThanOrEqual">
      <formula>3000</formula>
    </cfRule>
    <cfRule type="cellIs" dxfId="3505" priority="380" stopIfTrue="1" operator="between">
      <formula>3000</formula>
      <formula>9000</formula>
    </cfRule>
    <cfRule type="cellIs" dxfId="3504" priority="381" stopIfTrue="1" operator="greaterThanOrEqual">
      <formula>9000</formula>
    </cfRule>
  </conditionalFormatting>
  <conditionalFormatting sqref="AF38">
    <cfRule type="cellIs" dxfId="3503" priority="400" stopIfTrue="1" operator="lessThanOrEqual">
      <formula>3000</formula>
    </cfRule>
    <cfRule type="cellIs" dxfId="3502" priority="401" stopIfTrue="1" operator="between">
      <formula>3000</formula>
      <formula>9000</formula>
    </cfRule>
    <cfRule type="cellIs" dxfId="3501" priority="402" stopIfTrue="1" operator="greaterThanOrEqual">
      <formula>9000</formula>
    </cfRule>
  </conditionalFormatting>
  <conditionalFormatting sqref="AG32:AJ32">
    <cfRule type="cellIs" dxfId="3500" priority="409" stopIfTrue="1" operator="lessThanOrEqual">
      <formula>3000</formula>
    </cfRule>
    <cfRule type="cellIs" dxfId="3499" priority="410" stopIfTrue="1" operator="between">
      <formula>3000</formula>
      <formula>9000</formula>
    </cfRule>
    <cfRule type="cellIs" dxfId="3498" priority="411" stopIfTrue="1" operator="greaterThanOrEqual">
      <formula>9000</formula>
    </cfRule>
  </conditionalFormatting>
  <conditionalFormatting sqref="V32:Y32">
    <cfRule type="cellIs" dxfId="3497" priority="418" stopIfTrue="1" operator="lessThanOrEqual">
      <formula>3000</formula>
    </cfRule>
    <cfRule type="cellIs" dxfId="3496" priority="419" stopIfTrue="1" operator="between">
      <formula>3000</formula>
      <formula>9000</formula>
    </cfRule>
    <cfRule type="cellIs" dxfId="3495" priority="420" stopIfTrue="1" operator="greaterThanOrEqual">
      <formula>9000</formula>
    </cfRule>
  </conditionalFormatting>
  <conditionalFormatting sqref="AA26:AD26">
    <cfRule type="cellIs" dxfId="3494" priority="427" stopIfTrue="1" operator="lessThanOrEqual">
      <formula>3000</formula>
    </cfRule>
    <cfRule type="cellIs" dxfId="3493" priority="428" stopIfTrue="1" operator="between">
      <formula>3000</formula>
      <formula>9000</formula>
    </cfRule>
    <cfRule type="cellIs" dxfId="3492" priority="429" stopIfTrue="1" operator="greaterThanOrEqual">
      <formula>9000</formula>
    </cfRule>
  </conditionalFormatting>
  <conditionalFormatting sqref="AG14:AJ14">
    <cfRule type="cellIs" dxfId="3491" priority="445" stopIfTrue="1" operator="lessThanOrEqual">
      <formula>3000</formula>
    </cfRule>
    <cfRule type="cellIs" dxfId="3490" priority="446" stopIfTrue="1" operator="between">
      <formula>3000</formula>
      <formula>9000</formula>
    </cfRule>
    <cfRule type="cellIs" dxfId="3489" priority="447" stopIfTrue="1" operator="greaterThanOrEqual">
      <formula>9000</formula>
    </cfRule>
  </conditionalFormatting>
  <conditionalFormatting sqref="V14:Y14">
    <cfRule type="cellIs" dxfId="3488" priority="454" stopIfTrue="1" operator="lessThanOrEqual">
      <formula>3000</formula>
    </cfRule>
    <cfRule type="cellIs" dxfId="3487" priority="455" stopIfTrue="1" operator="between">
      <formula>3000</formula>
      <formula>9000</formula>
    </cfRule>
    <cfRule type="cellIs" dxfId="3486" priority="456" stopIfTrue="1" operator="greaterThanOrEqual">
      <formula>9000</formula>
    </cfRule>
  </conditionalFormatting>
  <conditionalFormatting sqref="AA8:AD8">
    <cfRule type="cellIs" dxfId="3485" priority="463" stopIfTrue="1" operator="lessThanOrEqual">
      <formula>3000</formula>
    </cfRule>
    <cfRule type="cellIs" dxfId="3484" priority="464" stopIfTrue="1" operator="between">
      <formula>3000</formula>
      <formula>9000</formula>
    </cfRule>
    <cfRule type="cellIs" dxfId="3483" priority="465" stopIfTrue="1" operator="greaterThanOrEqual">
      <formula>9000</formula>
    </cfRule>
  </conditionalFormatting>
  <conditionalFormatting sqref="V212:Y212">
    <cfRule type="cellIs" dxfId="3482" priority="58" stopIfTrue="1" operator="lessThanOrEqual">
      <formula>3000</formula>
    </cfRule>
    <cfRule type="cellIs" dxfId="3481" priority="59" stopIfTrue="1" operator="between">
      <formula>3000</formula>
      <formula>9000</formula>
    </cfRule>
    <cfRule type="cellIs" dxfId="3480" priority="60" stopIfTrue="1" operator="greaterThanOrEqual">
      <formula>9000</formula>
    </cfRule>
  </conditionalFormatting>
  <conditionalFormatting sqref="AA212:AD212">
    <cfRule type="cellIs" dxfId="3479" priority="55" stopIfTrue="1" operator="lessThanOrEqual">
      <formula>3000</formula>
    </cfRule>
    <cfRule type="cellIs" dxfId="3478" priority="56" stopIfTrue="1" operator="between">
      <formula>3000</formula>
      <formula>9000</formula>
    </cfRule>
    <cfRule type="cellIs" dxfId="3477" priority="57" stopIfTrue="1" operator="greaterThanOrEqual">
      <formula>9000</formula>
    </cfRule>
  </conditionalFormatting>
  <conditionalFormatting sqref="AF212">
    <cfRule type="cellIs" dxfId="3476" priority="52" stopIfTrue="1" operator="lessThanOrEqual">
      <formula>3000</formula>
    </cfRule>
    <cfRule type="cellIs" dxfId="3475" priority="53" stopIfTrue="1" operator="between">
      <formula>3000</formula>
      <formula>9000</formula>
    </cfRule>
    <cfRule type="cellIs" dxfId="3474" priority="54" stopIfTrue="1" operator="greaterThanOrEqual">
      <formula>9000</formula>
    </cfRule>
  </conditionalFormatting>
  <conditionalFormatting sqref="AG212:AJ212">
    <cfRule type="cellIs" dxfId="3473" priority="49" stopIfTrue="1" operator="lessThanOrEqual">
      <formula>3000</formula>
    </cfRule>
    <cfRule type="cellIs" dxfId="3472" priority="50" stopIfTrue="1" operator="between">
      <formula>3000</formula>
      <formula>9000</formula>
    </cfRule>
    <cfRule type="cellIs" dxfId="3471" priority="51" stopIfTrue="1" operator="greaterThanOrEqual">
      <formula>9000</formula>
    </cfRule>
  </conditionalFormatting>
  <conditionalFormatting sqref="V26:Y26">
    <cfRule type="cellIs" dxfId="3470" priority="430" stopIfTrue="1" operator="lessThanOrEqual">
      <formula>3000</formula>
    </cfRule>
    <cfRule type="cellIs" dxfId="3469" priority="431" stopIfTrue="1" operator="between">
      <formula>3000</formula>
      <formula>9000</formula>
    </cfRule>
    <cfRule type="cellIs" dxfId="3468" priority="432" stopIfTrue="1" operator="greaterThanOrEqual">
      <formula>9000</formula>
    </cfRule>
  </conditionalFormatting>
  <conditionalFormatting sqref="AG26:AJ26">
    <cfRule type="cellIs" dxfId="3467" priority="421" stopIfTrue="1" operator="lessThanOrEqual">
      <formula>3000</formula>
    </cfRule>
    <cfRule type="cellIs" dxfId="3466" priority="422" stopIfTrue="1" operator="between">
      <formula>3000</formula>
      <formula>9000</formula>
    </cfRule>
    <cfRule type="cellIs" dxfId="3465" priority="423" stopIfTrue="1" operator="greaterThanOrEqual">
      <formula>9000</formula>
    </cfRule>
  </conditionalFormatting>
  <conditionalFormatting sqref="AF44">
    <cfRule type="cellIs" dxfId="3464" priority="388" stopIfTrue="1" operator="lessThanOrEqual">
      <formula>3000</formula>
    </cfRule>
    <cfRule type="cellIs" dxfId="3463" priority="389" stopIfTrue="1" operator="between">
      <formula>3000</formula>
      <formula>9000</formula>
    </cfRule>
    <cfRule type="cellIs" dxfId="3462" priority="390" stopIfTrue="1" operator="greaterThanOrEqual">
      <formula>9000</formula>
    </cfRule>
  </conditionalFormatting>
  <conditionalFormatting sqref="V56:Y56">
    <cfRule type="cellIs" dxfId="3461" priority="370" stopIfTrue="1" operator="lessThanOrEqual">
      <formula>3000</formula>
    </cfRule>
    <cfRule type="cellIs" dxfId="3460" priority="371" stopIfTrue="1" operator="between">
      <formula>3000</formula>
      <formula>9000</formula>
    </cfRule>
    <cfRule type="cellIs" dxfId="3459" priority="372" stopIfTrue="1" operator="greaterThanOrEqual">
      <formula>9000</formula>
    </cfRule>
  </conditionalFormatting>
  <conditionalFormatting sqref="AA56:AD56">
    <cfRule type="cellIs" dxfId="3458" priority="367" stopIfTrue="1" operator="lessThanOrEqual">
      <formula>3000</formula>
    </cfRule>
    <cfRule type="cellIs" dxfId="3457" priority="368" stopIfTrue="1" operator="between">
      <formula>3000</formula>
      <formula>9000</formula>
    </cfRule>
    <cfRule type="cellIs" dxfId="3456" priority="369" stopIfTrue="1" operator="greaterThanOrEqual">
      <formula>9000</formula>
    </cfRule>
  </conditionalFormatting>
  <conditionalFormatting sqref="AG56:AJ56">
    <cfRule type="cellIs" dxfId="3455" priority="361" stopIfTrue="1" operator="lessThanOrEqual">
      <formula>3000</formula>
    </cfRule>
    <cfRule type="cellIs" dxfId="3454" priority="362" stopIfTrue="1" operator="between">
      <formula>3000</formula>
      <formula>9000</formula>
    </cfRule>
    <cfRule type="cellIs" dxfId="3453" priority="363" stopIfTrue="1" operator="greaterThanOrEqual">
      <formula>9000</formula>
    </cfRule>
  </conditionalFormatting>
  <conditionalFormatting sqref="AF62">
    <cfRule type="cellIs" dxfId="3452" priority="352" stopIfTrue="1" operator="lessThanOrEqual">
      <formula>3000</formula>
    </cfRule>
    <cfRule type="cellIs" dxfId="3451" priority="353" stopIfTrue="1" operator="between">
      <formula>3000</formula>
      <formula>9000</formula>
    </cfRule>
    <cfRule type="cellIs" dxfId="3450" priority="354" stopIfTrue="1" operator="greaterThanOrEqual">
      <formula>9000</formula>
    </cfRule>
  </conditionalFormatting>
  <conditionalFormatting sqref="V62:Y62">
    <cfRule type="cellIs" dxfId="3449" priority="358" stopIfTrue="1" operator="lessThanOrEqual">
      <formula>3000</formula>
    </cfRule>
    <cfRule type="cellIs" dxfId="3448" priority="359" stopIfTrue="1" operator="between">
      <formula>3000</formula>
      <formula>9000</formula>
    </cfRule>
    <cfRule type="cellIs" dxfId="3447" priority="360" stopIfTrue="1" operator="greaterThanOrEqual">
      <formula>9000</formula>
    </cfRule>
  </conditionalFormatting>
  <conditionalFormatting sqref="AG62:AJ62">
    <cfRule type="cellIs" dxfId="3446" priority="349" stopIfTrue="1" operator="lessThanOrEqual">
      <formula>3000</formula>
    </cfRule>
    <cfRule type="cellIs" dxfId="3445" priority="350" stopIfTrue="1" operator="between">
      <formula>3000</formula>
      <formula>9000</formula>
    </cfRule>
    <cfRule type="cellIs" dxfId="3444" priority="351" stopIfTrue="1" operator="greaterThanOrEqual">
      <formula>9000</formula>
    </cfRule>
  </conditionalFormatting>
  <conditionalFormatting sqref="AA74:AD74">
    <cfRule type="cellIs" dxfId="3443" priority="331" stopIfTrue="1" operator="lessThanOrEqual">
      <formula>3000</formula>
    </cfRule>
    <cfRule type="cellIs" dxfId="3442" priority="332" stopIfTrue="1" operator="between">
      <formula>3000</formula>
      <formula>9000</formula>
    </cfRule>
    <cfRule type="cellIs" dxfId="3441" priority="333" stopIfTrue="1" operator="greaterThanOrEqual">
      <formula>9000</formula>
    </cfRule>
  </conditionalFormatting>
  <conditionalFormatting sqref="AF68">
    <cfRule type="cellIs" dxfId="3440" priority="340" stopIfTrue="1" operator="lessThanOrEqual">
      <formula>3000</formula>
    </cfRule>
    <cfRule type="cellIs" dxfId="3439" priority="341" stopIfTrue="1" operator="between">
      <formula>3000</formula>
      <formula>9000</formula>
    </cfRule>
    <cfRule type="cellIs" dxfId="3438" priority="342" stopIfTrue="1" operator="greaterThanOrEqual">
      <formula>9000</formula>
    </cfRule>
  </conditionalFormatting>
  <conditionalFormatting sqref="AF86">
    <cfRule type="cellIs" dxfId="3437" priority="304" stopIfTrue="1" operator="lessThanOrEqual">
      <formula>3000</formula>
    </cfRule>
    <cfRule type="cellIs" dxfId="3436" priority="305" stopIfTrue="1" operator="between">
      <formula>3000</formula>
      <formula>9000</formula>
    </cfRule>
    <cfRule type="cellIs" dxfId="3435" priority="306" stopIfTrue="1" operator="greaterThanOrEqual">
      <formula>9000</formula>
    </cfRule>
  </conditionalFormatting>
  <conditionalFormatting sqref="AA86:AD86">
    <cfRule type="cellIs" dxfId="3434" priority="307" stopIfTrue="1" operator="lessThanOrEqual">
      <formula>3000</formula>
    </cfRule>
    <cfRule type="cellIs" dxfId="3433" priority="308" stopIfTrue="1" operator="between">
      <formula>3000</formula>
      <formula>9000</formula>
    </cfRule>
    <cfRule type="cellIs" dxfId="3432" priority="309" stopIfTrue="1" operator="greaterThanOrEqual">
      <formula>9000</formula>
    </cfRule>
  </conditionalFormatting>
  <conditionalFormatting sqref="V92:Y92">
    <cfRule type="cellIs" dxfId="3431" priority="298" stopIfTrue="1" operator="lessThanOrEqual">
      <formula>3000</formula>
    </cfRule>
    <cfRule type="cellIs" dxfId="3430" priority="299" stopIfTrue="1" operator="between">
      <formula>3000</formula>
      <formula>9000</formula>
    </cfRule>
    <cfRule type="cellIs" dxfId="3429" priority="300" stopIfTrue="1" operator="greaterThanOrEqual">
      <formula>9000</formula>
    </cfRule>
  </conditionalFormatting>
  <conditionalFormatting sqref="AA92:AD92">
    <cfRule type="cellIs" dxfId="3428" priority="295" stopIfTrue="1" operator="lessThanOrEqual">
      <formula>3000</formula>
    </cfRule>
    <cfRule type="cellIs" dxfId="3427" priority="296" stopIfTrue="1" operator="between">
      <formula>3000</formula>
      <formula>9000</formula>
    </cfRule>
    <cfRule type="cellIs" dxfId="3426" priority="297" stopIfTrue="1" operator="greaterThanOrEqual">
      <formula>9000</formula>
    </cfRule>
  </conditionalFormatting>
  <conditionalFormatting sqref="AG92:AJ92">
    <cfRule type="cellIs" dxfId="3425" priority="289" stopIfTrue="1" operator="lessThanOrEqual">
      <formula>3000</formula>
    </cfRule>
    <cfRule type="cellIs" dxfId="3424" priority="290" stopIfTrue="1" operator="between">
      <formula>3000</formula>
      <formula>9000</formula>
    </cfRule>
    <cfRule type="cellIs" dxfId="3423" priority="291" stopIfTrue="1" operator="greaterThanOrEqual">
      <formula>9000</formula>
    </cfRule>
  </conditionalFormatting>
  <conditionalFormatting sqref="V98:Y98">
    <cfRule type="cellIs" dxfId="3422" priority="286" stopIfTrue="1" operator="lessThanOrEqual">
      <formula>3000</formula>
    </cfRule>
    <cfRule type="cellIs" dxfId="3421" priority="287" stopIfTrue="1" operator="between">
      <formula>3000</formula>
      <formula>9000</formula>
    </cfRule>
    <cfRule type="cellIs" dxfId="3420" priority="288" stopIfTrue="1" operator="greaterThanOrEqual">
      <formula>9000</formula>
    </cfRule>
  </conditionalFormatting>
  <conditionalFormatting sqref="AF98">
    <cfRule type="cellIs" dxfId="3419" priority="280" stopIfTrue="1" operator="lessThanOrEqual">
      <formula>3000</formula>
    </cfRule>
    <cfRule type="cellIs" dxfId="3418" priority="281" stopIfTrue="1" operator="between">
      <formula>3000</formula>
      <formula>9000</formula>
    </cfRule>
    <cfRule type="cellIs" dxfId="3417" priority="282" stopIfTrue="1" operator="greaterThanOrEqual">
      <formula>9000</formula>
    </cfRule>
  </conditionalFormatting>
  <conditionalFormatting sqref="AG98:AJ98">
    <cfRule type="cellIs" dxfId="3416" priority="277" stopIfTrue="1" operator="lessThanOrEqual">
      <formula>3000</formula>
    </cfRule>
    <cfRule type="cellIs" dxfId="3415" priority="278" stopIfTrue="1" operator="between">
      <formula>3000</formula>
      <formula>9000</formula>
    </cfRule>
    <cfRule type="cellIs" dxfId="3414" priority="279" stopIfTrue="1" operator="greaterThanOrEqual">
      <formula>9000</formula>
    </cfRule>
  </conditionalFormatting>
  <conditionalFormatting sqref="AA104:AD104">
    <cfRule type="cellIs" dxfId="3413" priority="271" stopIfTrue="1" operator="lessThanOrEqual">
      <formula>3000</formula>
    </cfRule>
    <cfRule type="cellIs" dxfId="3412" priority="272" stopIfTrue="1" operator="between">
      <formula>3000</formula>
      <formula>9000</formula>
    </cfRule>
    <cfRule type="cellIs" dxfId="3411" priority="273" stopIfTrue="1" operator="greaterThanOrEqual">
      <formula>9000</formula>
    </cfRule>
  </conditionalFormatting>
  <conditionalFormatting sqref="AF104">
    <cfRule type="cellIs" dxfId="3410" priority="268" stopIfTrue="1" operator="lessThanOrEqual">
      <formula>3000</formula>
    </cfRule>
    <cfRule type="cellIs" dxfId="3409" priority="269" stopIfTrue="1" operator="between">
      <formula>3000</formula>
      <formula>9000</formula>
    </cfRule>
    <cfRule type="cellIs" dxfId="3408" priority="270" stopIfTrue="1" operator="greaterThanOrEqual">
      <formula>9000</formula>
    </cfRule>
  </conditionalFormatting>
  <conditionalFormatting sqref="V110:Y110">
    <cfRule type="cellIs" dxfId="3407" priority="262" stopIfTrue="1" operator="lessThanOrEqual">
      <formula>3000</formula>
    </cfRule>
    <cfRule type="cellIs" dxfId="3406" priority="263" stopIfTrue="1" operator="between">
      <formula>3000</formula>
      <formula>9000</formula>
    </cfRule>
    <cfRule type="cellIs" dxfId="3405" priority="264" stopIfTrue="1" operator="greaterThanOrEqual">
      <formula>9000</formula>
    </cfRule>
  </conditionalFormatting>
  <conditionalFormatting sqref="AA110:AD110">
    <cfRule type="cellIs" dxfId="3404" priority="259" stopIfTrue="1" operator="lessThanOrEqual">
      <formula>3000</formula>
    </cfRule>
    <cfRule type="cellIs" dxfId="3403" priority="260" stopIfTrue="1" operator="between">
      <formula>3000</formula>
      <formula>9000</formula>
    </cfRule>
    <cfRule type="cellIs" dxfId="3402" priority="261" stopIfTrue="1" operator="greaterThanOrEqual">
      <formula>9000</formula>
    </cfRule>
  </conditionalFormatting>
  <conditionalFormatting sqref="AG110:AJ110">
    <cfRule type="cellIs" dxfId="3401" priority="253" stopIfTrue="1" operator="lessThanOrEqual">
      <formula>3000</formula>
    </cfRule>
    <cfRule type="cellIs" dxfId="3400" priority="254" stopIfTrue="1" operator="between">
      <formula>3000</formula>
      <formula>9000</formula>
    </cfRule>
    <cfRule type="cellIs" dxfId="3399" priority="255" stopIfTrue="1" operator="greaterThanOrEqual">
      <formula>9000</formula>
    </cfRule>
  </conditionalFormatting>
  <conditionalFormatting sqref="V116:Y116">
    <cfRule type="cellIs" dxfId="3398" priority="250" stopIfTrue="1" operator="lessThanOrEqual">
      <formula>3000</formula>
    </cfRule>
    <cfRule type="cellIs" dxfId="3397" priority="251" stopIfTrue="1" operator="between">
      <formula>3000</formula>
      <formula>9000</formula>
    </cfRule>
    <cfRule type="cellIs" dxfId="3396" priority="252" stopIfTrue="1" operator="greaterThanOrEqual">
      <formula>9000</formula>
    </cfRule>
  </conditionalFormatting>
  <conditionalFormatting sqref="AF116">
    <cfRule type="cellIs" dxfId="3395" priority="244" stopIfTrue="1" operator="lessThanOrEqual">
      <formula>3000</formula>
    </cfRule>
    <cfRule type="cellIs" dxfId="3394" priority="245" stopIfTrue="1" operator="between">
      <formula>3000</formula>
      <formula>9000</formula>
    </cfRule>
    <cfRule type="cellIs" dxfId="3393" priority="246" stopIfTrue="1" operator="greaterThanOrEqual">
      <formula>9000</formula>
    </cfRule>
  </conditionalFormatting>
  <conditionalFormatting sqref="AG116:AJ116">
    <cfRule type="cellIs" dxfId="3392" priority="241" stopIfTrue="1" operator="lessThanOrEqual">
      <formula>3000</formula>
    </cfRule>
    <cfRule type="cellIs" dxfId="3391" priority="242" stopIfTrue="1" operator="between">
      <formula>3000</formula>
      <formula>9000</formula>
    </cfRule>
    <cfRule type="cellIs" dxfId="3390" priority="243" stopIfTrue="1" operator="greaterThanOrEqual">
      <formula>9000</formula>
    </cfRule>
  </conditionalFormatting>
  <conditionalFormatting sqref="V122:Y122">
    <cfRule type="cellIs" dxfId="3389" priority="238" stopIfTrue="1" operator="lessThanOrEqual">
      <formula>3000</formula>
    </cfRule>
    <cfRule type="cellIs" dxfId="3388" priority="239" stopIfTrue="1" operator="between">
      <formula>3000</formula>
      <formula>9000</formula>
    </cfRule>
    <cfRule type="cellIs" dxfId="3387" priority="240" stopIfTrue="1" operator="greaterThanOrEqual">
      <formula>9000</formula>
    </cfRule>
  </conditionalFormatting>
  <conditionalFormatting sqref="AF122">
    <cfRule type="cellIs" dxfId="3386" priority="232" stopIfTrue="1" operator="lessThanOrEqual">
      <formula>3000</formula>
    </cfRule>
    <cfRule type="cellIs" dxfId="3385" priority="233" stopIfTrue="1" operator="between">
      <formula>3000</formula>
      <formula>9000</formula>
    </cfRule>
    <cfRule type="cellIs" dxfId="3384" priority="234" stopIfTrue="1" operator="greaterThanOrEqual">
      <formula>9000</formula>
    </cfRule>
  </conditionalFormatting>
  <conditionalFormatting sqref="AG122:AJ122">
    <cfRule type="cellIs" dxfId="3383" priority="229" stopIfTrue="1" operator="lessThanOrEqual">
      <formula>3000</formula>
    </cfRule>
    <cfRule type="cellIs" dxfId="3382" priority="230" stopIfTrue="1" operator="between">
      <formula>3000</formula>
      <formula>9000</formula>
    </cfRule>
    <cfRule type="cellIs" dxfId="3381" priority="231" stopIfTrue="1" operator="greaterThanOrEqual">
      <formula>9000</formula>
    </cfRule>
  </conditionalFormatting>
  <conditionalFormatting sqref="AA134:AD134">
    <cfRule type="cellIs" dxfId="3380" priority="211" stopIfTrue="1" operator="lessThanOrEqual">
      <formula>3000</formula>
    </cfRule>
    <cfRule type="cellIs" dxfId="3379" priority="212" stopIfTrue="1" operator="between">
      <formula>3000</formula>
      <formula>9000</formula>
    </cfRule>
    <cfRule type="cellIs" dxfId="3378" priority="213" stopIfTrue="1" operator="greaterThanOrEqual">
      <formula>9000</formula>
    </cfRule>
  </conditionalFormatting>
  <conditionalFormatting sqref="AF128">
    <cfRule type="cellIs" dxfId="3377" priority="220" stopIfTrue="1" operator="lessThanOrEqual">
      <formula>3000</formula>
    </cfRule>
    <cfRule type="cellIs" dxfId="3376" priority="221" stopIfTrue="1" operator="between">
      <formula>3000</formula>
      <formula>9000</formula>
    </cfRule>
    <cfRule type="cellIs" dxfId="3375" priority="222" stopIfTrue="1" operator="greaterThanOrEqual">
      <formula>9000</formula>
    </cfRule>
  </conditionalFormatting>
  <conditionalFormatting sqref="V134:Y134">
    <cfRule type="cellIs" dxfId="3374" priority="214" stopIfTrue="1" operator="lessThanOrEqual">
      <formula>3000</formula>
    </cfRule>
    <cfRule type="cellIs" dxfId="3373" priority="215" stopIfTrue="1" operator="between">
      <formula>3000</formula>
      <formula>9000</formula>
    </cfRule>
    <cfRule type="cellIs" dxfId="3372" priority="216" stopIfTrue="1" operator="greaterThanOrEqual">
      <formula>9000</formula>
    </cfRule>
  </conditionalFormatting>
  <conditionalFormatting sqref="AG128:AJ128">
    <cfRule type="cellIs" dxfId="3371" priority="217" stopIfTrue="1" operator="lessThanOrEqual">
      <formula>3000</formula>
    </cfRule>
    <cfRule type="cellIs" dxfId="3370" priority="218" stopIfTrue="1" operator="between">
      <formula>3000</formula>
      <formula>9000</formula>
    </cfRule>
    <cfRule type="cellIs" dxfId="3369" priority="219" stopIfTrue="1" operator="greaterThanOrEqual">
      <formula>9000</formula>
    </cfRule>
  </conditionalFormatting>
  <conditionalFormatting sqref="V140:Y140">
    <cfRule type="cellIs" dxfId="3368" priority="202" stopIfTrue="1" operator="lessThanOrEqual">
      <formula>3000</formula>
    </cfRule>
    <cfRule type="cellIs" dxfId="3367" priority="203" stopIfTrue="1" operator="between">
      <formula>3000</formula>
      <formula>9000</formula>
    </cfRule>
    <cfRule type="cellIs" dxfId="3366" priority="204" stopIfTrue="1" operator="greaterThanOrEqual">
      <formula>9000</formula>
    </cfRule>
  </conditionalFormatting>
  <conditionalFormatting sqref="AA140:AD140">
    <cfRule type="cellIs" dxfId="3365" priority="199" stopIfTrue="1" operator="lessThanOrEqual">
      <formula>3000</formula>
    </cfRule>
    <cfRule type="cellIs" dxfId="3364" priority="200" stopIfTrue="1" operator="between">
      <formula>3000</formula>
      <formula>9000</formula>
    </cfRule>
    <cfRule type="cellIs" dxfId="3363" priority="201" stopIfTrue="1" operator="greaterThanOrEqual">
      <formula>9000</formula>
    </cfRule>
  </conditionalFormatting>
  <conditionalFormatting sqref="AF134">
    <cfRule type="cellIs" dxfId="3362" priority="208" stopIfTrue="1" operator="lessThanOrEqual">
      <formula>3000</formula>
    </cfRule>
    <cfRule type="cellIs" dxfId="3361" priority="209" stopIfTrue="1" operator="between">
      <formula>3000</formula>
      <formula>9000</formula>
    </cfRule>
    <cfRule type="cellIs" dxfId="3360" priority="210" stopIfTrue="1" operator="greaterThanOrEqual">
      <formula>9000</formula>
    </cfRule>
  </conditionalFormatting>
  <conditionalFormatting sqref="AG134:AJ134">
    <cfRule type="cellIs" dxfId="3359" priority="205" stopIfTrue="1" operator="lessThanOrEqual">
      <formula>3000</formula>
    </cfRule>
    <cfRule type="cellIs" dxfId="3358" priority="206" stopIfTrue="1" operator="between">
      <formula>3000</formula>
      <formula>9000</formula>
    </cfRule>
    <cfRule type="cellIs" dxfId="3357" priority="207" stopIfTrue="1" operator="greaterThanOrEqual">
      <formula>9000</formula>
    </cfRule>
  </conditionalFormatting>
  <conditionalFormatting sqref="AF140">
    <cfRule type="cellIs" dxfId="3356" priority="196" stopIfTrue="1" operator="lessThanOrEqual">
      <formula>3000</formula>
    </cfRule>
    <cfRule type="cellIs" dxfId="3355" priority="197" stopIfTrue="1" operator="between">
      <formula>3000</formula>
      <formula>9000</formula>
    </cfRule>
    <cfRule type="cellIs" dxfId="3354" priority="198" stopIfTrue="1" operator="greaterThanOrEqual">
      <formula>9000</formula>
    </cfRule>
  </conditionalFormatting>
  <conditionalFormatting sqref="AG140:AJ140">
    <cfRule type="cellIs" dxfId="3353" priority="193" stopIfTrue="1" operator="lessThanOrEqual">
      <formula>3000</formula>
    </cfRule>
    <cfRule type="cellIs" dxfId="3352" priority="194" stopIfTrue="1" operator="between">
      <formula>3000</formula>
      <formula>9000</formula>
    </cfRule>
    <cfRule type="cellIs" dxfId="3351" priority="195" stopIfTrue="1" operator="greaterThanOrEqual">
      <formula>9000</formula>
    </cfRule>
  </conditionalFormatting>
  <conditionalFormatting sqref="V146:Y146">
    <cfRule type="cellIs" dxfId="3350" priority="190" stopIfTrue="1" operator="lessThanOrEqual">
      <formula>3000</formula>
    </cfRule>
    <cfRule type="cellIs" dxfId="3349" priority="191" stopIfTrue="1" operator="between">
      <formula>3000</formula>
      <formula>9000</formula>
    </cfRule>
    <cfRule type="cellIs" dxfId="3348" priority="192" stopIfTrue="1" operator="greaterThanOrEqual">
      <formula>9000</formula>
    </cfRule>
  </conditionalFormatting>
  <conditionalFormatting sqref="AA146:AD146">
    <cfRule type="cellIs" dxfId="3347" priority="187" stopIfTrue="1" operator="lessThanOrEqual">
      <formula>3000</formula>
    </cfRule>
    <cfRule type="cellIs" dxfId="3346" priority="188" stopIfTrue="1" operator="between">
      <formula>3000</formula>
      <formula>9000</formula>
    </cfRule>
    <cfRule type="cellIs" dxfId="3345" priority="189" stopIfTrue="1" operator="greaterThanOrEqual">
      <formula>9000</formula>
    </cfRule>
  </conditionalFormatting>
  <conditionalFormatting sqref="AF146">
    <cfRule type="cellIs" dxfId="3344" priority="184" stopIfTrue="1" operator="lessThanOrEqual">
      <formula>3000</formula>
    </cfRule>
    <cfRule type="cellIs" dxfId="3343" priority="185" stopIfTrue="1" operator="between">
      <formula>3000</formula>
      <formula>9000</formula>
    </cfRule>
    <cfRule type="cellIs" dxfId="3342" priority="186" stopIfTrue="1" operator="greaterThanOrEqual">
      <formula>9000</formula>
    </cfRule>
  </conditionalFormatting>
  <conditionalFormatting sqref="AG146:AJ146">
    <cfRule type="cellIs" dxfId="3341" priority="181" stopIfTrue="1" operator="lessThanOrEqual">
      <formula>3000</formula>
    </cfRule>
    <cfRule type="cellIs" dxfId="3340" priority="182" stopIfTrue="1" operator="between">
      <formula>3000</formula>
      <formula>9000</formula>
    </cfRule>
    <cfRule type="cellIs" dxfId="3339" priority="183" stopIfTrue="1" operator="greaterThanOrEqual">
      <formula>9000</formula>
    </cfRule>
  </conditionalFormatting>
  <conditionalFormatting sqref="V152:Y152">
    <cfRule type="cellIs" dxfId="3338" priority="178" stopIfTrue="1" operator="lessThanOrEqual">
      <formula>3000</formula>
    </cfRule>
    <cfRule type="cellIs" dxfId="3337" priority="179" stopIfTrue="1" operator="between">
      <formula>3000</formula>
      <formula>9000</formula>
    </cfRule>
    <cfRule type="cellIs" dxfId="3336" priority="180" stopIfTrue="1" operator="greaterThanOrEqual">
      <formula>9000</formula>
    </cfRule>
  </conditionalFormatting>
  <conditionalFormatting sqref="AA152:AD152">
    <cfRule type="cellIs" dxfId="3335" priority="175" stopIfTrue="1" operator="lessThanOrEqual">
      <formula>3000</formula>
    </cfRule>
    <cfRule type="cellIs" dxfId="3334" priority="176" stopIfTrue="1" operator="between">
      <formula>3000</formula>
      <formula>9000</formula>
    </cfRule>
    <cfRule type="cellIs" dxfId="3333" priority="177" stopIfTrue="1" operator="greaterThanOrEqual">
      <formula>9000</formula>
    </cfRule>
  </conditionalFormatting>
  <conditionalFormatting sqref="AF152">
    <cfRule type="cellIs" dxfId="3332" priority="172" stopIfTrue="1" operator="lessThanOrEqual">
      <formula>3000</formula>
    </cfRule>
    <cfRule type="cellIs" dxfId="3331" priority="173" stopIfTrue="1" operator="between">
      <formula>3000</formula>
      <formula>9000</formula>
    </cfRule>
    <cfRule type="cellIs" dxfId="3330" priority="174" stopIfTrue="1" operator="greaterThanOrEqual">
      <formula>9000</formula>
    </cfRule>
  </conditionalFormatting>
  <conditionalFormatting sqref="AG152:AJ152">
    <cfRule type="cellIs" dxfId="3329" priority="169" stopIfTrue="1" operator="lessThanOrEqual">
      <formula>3000</formula>
    </cfRule>
    <cfRule type="cellIs" dxfId="3328" priority="170" stopIfTrue="1" operator="between">
      <formula>3000</formula>
      <formula>9000</formula>
    </cfRule>
    <cfRule type="cellIs" dxfId="3327" priority="171" stopIfTrue="1" operator="greaterThanOrEqual">
      <formula>9000</formula>
    </cfRule>
  </conditionalFormatting>
  <conditionalFormatting sqref="V158:Y158">
    <cfRule type="cellIs" dxfId="3326" priority="166" stopIfTrue="1" operator="lessThanOrEqual">
      <formula>3000</formula>
    </cfRule>
    <cfRule type="cellIs" dxfId="3325" priority="167" stopIfTrue="1" operator="between">
      <formula>3000</formula>
      <formula>9000</formula>
    </cfRule>
    <cfRule type="cellIs" dxfId="3324" priority="168" stopIfTrue="1" operator="greaterThanOrEqual">
      <formula>9000</formula>
    </cfRule>
  </conditionalFormatting>
  <conditionalFormatting sqref="AA158:AD158">
    <cfRule type="cellIs" dxfId="3323" priority="163" stopIfTrue="1" operator="lessThanOrEqual">
      <formula>3000</formula>
    </cfRule>
    <cfRule type="cellIs" dxfId="3322" priority="164" stopIfTrue="1" operator="between">
      <formula>3000</formula>
      <formula>9000</formula>
    </cfRule>
    <cfRule type="cellIs" dxfId="3321" priority="165" stopIfTrue="1" operator="greaterThanOrEqual">
      <formula>9000</formula>
    </cfRule>
  </conditionalFormatting>
  <conditionalFormatting sqref="AF158">
    <cfRule type="cellIs" dxfId="3320" priority="160" stopIfTrue="1" operator="lessThanOrEqual">
      <formula>3000</formula>
    </cfRule>
    <cfRule type="cellIs" dxfId="3319" priority="161" stopIfTrue="1" operator="between">
      <formula>3000</formula>
      <formula>9000</formula>
    </cfRule>
    <cfRule type="cellIs" dxfId="3318" priority="162" stopIfTrue="1" operator="greaterThanOrEqual">
      <formula>9000</formula>
    </cfRule>
  </conditionalFormatting>
  <conditionalFormatting sqref="AG158:AJ158">
    <cfRule type="cellIs" dxfId="3317" priority="157" stopIfTrue="1" operator="lessThanOrEqual">
      <formula>3000</formula>
    </cfRule>
    <cfRule type="cellIs" dxfId="3316" priority="158" stopIfTrue="1" operator="between">
      <formula>3000</formula>
      <formula>9000</formula>
    </cfRule>
    <cfRule type="cellIs" dxfId="3315" priority="159" stopIfTrue="1" operator="greaterThanOrEqual">
      <formula>9000</formula>
    </cfRule>
  </conditionalFormatting>
  <conditionalFormatting sqref="V164:Y164">
    <cfRule type="cellIs" dxfId="3314" priority="154" stopIfTrue="1" operator="lessThanOrEqual">
      <formula>3000</formula>
    </cfRule>
    <cfRule type="cellIs" dxfId="3313" priority="155" stopIfTrue="1" operator="between">
      <formula>3000</formula>
      <formula>9000</formula>
    </cfRule>
    <cfRule type="cellIs" dxfId="3312" priority="156" stopIfTrue="1" operator="greaterThanOrEqual">
      <formula>9000</formula>
    </cfRule>
  </conditionalFormatting>
  <conditionalFormatting sqref="AA164:AD164">
    <cfRule type="cellIs" dxfId="3311" priority="151" stopIfTrue="1" operator="lessThanOrEqual">
      <formula>3000</formula>
    </cfRule>
    <cfRule type="cellIs" dxfId="3310" priority="152" stopIfTrue="1" operator="between">
      <formula>3000</formula>
      <formula>9000</formula>
    </cfRule>
    <cfRule type="cellIs" dxfId="3309" priority="153" stopIfTrue="1" operator="greaterThanOrEqual">
      <formula>9000</formula>
    </cfRule>
  </conditionalFormatting>
  <conditionalFormatting sqref="AF164">
    <cfRule type="cellIs" dxfId="3308" priority="148" stopIfTrue="1" operator="lessThanOrEqual">
      <formula>3000</formula>
    </cfRule>
    <cfRule type="cellIs" dxfId="3307" priority="149" stopIfTrue="1" operator="between">
      <formula>3000</formula>
      <formula>9000</formula>
    </cfRule>
    <cfRule type="cellIs" dxfId="3306" priority="150" stopIfTrue="1" operator="greaterThanOrEqual">
      <formula>9000</formula>
    </cfRule>
  </conditionalFormatting>
  <conditionalFormatting sqref="AG164:AJ164">
    <cfRule type="cellIs" dxfId="3305" priority="145" stopIfTrue="1" operator="lessThanOrEqual">
      <formula>3000</formula>
    </cfRule>
    <cfRule type="cellIs" dxfId="3304" priority="146" stopIfTrue="1" operator="between">
      <formula>3000</formula>
      <formula>9000</formula>
    </cfRule>
    <cfRule type="cellIs" dxfId="3303" priority="147" stopIfTrue="1" operator="greaterThanOrEqual">
      <formula>9000</formula>
    </cfRule>
  </conditionalFormatting>
  <conditionalFormatting sqref="V170:Y170">
    <cfRule type="cellIs" dxfId="3302" priority="142" stopIfTrue="1" operator="lessThanOrEqual">
      <formula>3000</formula>
    </cfRule>
    <cfRule type="cellIs" dxfId="3301" priority="143" stopIfTrue="1" operator="between">
      <formula>3000</formula>
      <formula>9000</formula>
    </cfRule>
    <cfRule type="cellIs" dxfId="3300" priority="144" stopIfTrue="1" operator="greaterThanOrEqual">
      <formula>9000</formula>
    </cfRule>
  </conditionalFormatting>
  <conditionalFormatting sqref="AA170:AD170">
    <cfRule type="cellIs" dxfId="3299" priority="139" stopIfTrue="1" operator="lessThanOrEqual">
      <formula>3000</formula>
    </cfRule>
    <cfRule type="cellIs" dxfId="3298" priority="140" stopIfTrue="1" operator="between">
      <formula>3000</formula>
      <formula>9000</formula>
    </cfRule>
    <cfRule type="cellIs" dxfId="3297" priority="141" stopIfTrue="1" operator="greaterThanOrEqual">
      <formula>9000</formula>
    </cfRule>
  </conditionalFormatting>
  <conditionalFormatting sqref="AF170">
    <cfRule type="cellIs" dxfId="3296" priority="136" stopIfTrue="1" operator="lessThanOrEqual">
      <formula>3000</formula>
    </cfRule>
    <cfRule type="cellIs" dxfId="3295" priority="137" stopIfTrue="1" operator="between">
      <formula>3000</formula>
      <formula>9000</formula>
    </cfRule>
    <cfRule type="cellIs" dxfId="3294" priority="138" stopIfTrue="1" operator="greaterThanOrEqual">
      <formula>9000</formula>
    </cfRule>
  </conditionalFormatting>
  <conditionalFormatting sqref="AG170:AJ170">
    <cfRule type="cellIs" dxfId="3293" priority="133" stopIfTrue="1" operator="lessThanOrEqual">
      <formula>3000</formula>
    </cfRule>
    <cfRule type="cellIs" dxfId="3292" priority="134" stopIfTrue="1" operator="between">
      <formula>3000</formula>
      <formula>9000</formula>
    </cfRule>
    <cfRule type="cellIs" dxfId="3291" priority="135" stopIfTrue="1" operator="greaterThanOrEqual">
      <formula>9000</formula>
    </cfRule>
  </conditionalFormatting>
  <conditionalFormatting sqref="V176:Y176">
    <cfRule type="cellIs" dxfId="3290" priority="130" stopIfTrue="1" operator="lessThanOrEqual">
      <formula>3000</formula>
    </cfRule>
    <cfRule type="cellIs" dxfId="3289" priority="131" stopIfTrue="1" operator="between">
      <formula>3000</formula>
      <formula>9000</formula>
    </cfRule>
    <cfRule type="cellIs" dxfId="3288" priority="132" stopIfTrue="1" operator="greaterThanOrEqual">
      <formula>9000</formula>
    </cfRule>
  </conditionalFormatting>
  <conditionalFormatting sqref="AA176:AD176">
    <cfRule type="cellIs" dxfId="3287" priority="127" stopIfTrue="1" operator="lessThanOrEqual">
      <formula>3000</formula>
    </cfRule>
    <cfRule type="cellIs" dxfId="3286" priority="128" stopIfTrue="1" operator="between">
      <formula>3000</formula>
      <formula>9000</formula>
    </cfRule>
    <cfRule type="cellIs" dxfId="3285" priority="129" stopIfTrue="1" operator="greaterThanOrEqual">
      <formula>9000</formula>
    </cfRule>
  </conditionalFormatting>
  <conditionalFormatting sqref="AF176">
    <cfRule type="cellIs" dxfId="3284" priority="124" stopIfTrue="1" operator="lessThanOrEqual">
      <formula>3000</formula>
    </cfRule>
    <cfRule type="cellIs" dxfId="3283" priority="125" stopIfTrue="1" operator="between">
      <formula>3000</formula>
      <formula>9000</formula>
    </cfRule>
    <cfRule type="cellIs" dxfId="3282" priority="126" stopIfTrue="1" operator="greaterThanOrEqual">
      <formula>9000</formula>
    </cfRule>
  </conditionalFormatting>
  <conditionalFormatting sqref="AG176:AJ176">
    <cfRule type="cellIs" dxfId="3281" priority="121" stopIfTrue="1" operator="lessThanOrEqual">
      <formula>3000</formula>
    </cfRule>
    <cfRule type="cellIs" dxfId="3280" priority="122" stopIfTrue="1" operator="between">
      <formula>3000</formula>
      <formula>9000</formula>
    </cfRule>
    <cfRule type="cellIs" dxfId="3279" priority="123" stopIfTrue="1" operator="greaterThanOrEqual">
      <formula>9000</formula>
    </cfRule>
  </conditionalFormatting>
  <conditionalFormatting sqref="V182:Y182">
    <cfRule type="cellIs" dxfId="3278" priority="118" stopIfTrue="1" operator="lessThanOrEqual">
      <formula>3000</formula>
    </cfRule>
    <cfRule type="cellIs" dxfId="3277" priority="119" stopIfTrue="1" operator="between">
      <formula>3000</formula>
      <formula>9000</formula>
    </cfRule>
    <cfRule type="cellIs" dxfId="3276" priority="120" stopIfTrue="1" operator="greaterThanOrEqual">
      <formula>9000</formula>
    </cfRule>
  </conditionalFormatting>
  <conditionalFormatting sqref="AA182:AD182">
    <cfRule type="cellIs" dxfId="3275" priority="115" stopIfTrue="1" operator="lessThanOrEqual">
      <formula>3000</formula>
    </cfRule>
    <cfRule type="cellIs" dxfId="3274" priority="116" stopIfTrue="1" operator="between">
      <formula>3000</formula>
      <formula>9000</formula>
    </cfRule>
    <cfRule type="cellIs" dxfId="3273" priority="117" stopIfTrue="1" operator="greaterThanOrEqual">
      <formula>9000</formula>
    </cfRule>
  </conditionalFormatting>
  <conditionalFormatting sqref="AF182">
    <cfRule type="cellIs" dxfId="3272" priority="112" stopIfTrue="1" operator="lessThanOrEqual">
      <formula>3000</formula>
    </cfRule>
    <cfRule type="cellIs" dxfId="3271" priority="113" stopIfTrue="1" operator="between">
      <formula>3000</formula>
      <formula>9000</formula>
    </cfRule>
    <cfRule type="cellIs" dxfId="3270" priority="114" stopIfTrue="1" operator="greaterThanOrEqual">
      <formula>9000</formula>
    </cfRule>
  </conditionalFormatting>
  <conditionalFormatting sqref="AG182:AJ182">
    <cfRule type="cellIs" dxfId="3269" priority="109" stopIfTrue="1" operator="lessThanOrEqual">
      <formula>3000</formula>
    </cfRule>
    <cfRule type="cellIs" dxfId="3268" priority="110" stopIfTrue="1" operator="between">
      <formula>3000</formula>
      <formula>9000</formula>
    </cfRule>
    <cfRule type="cellIs" dxfId="3267" priority="111" stopIfTrue="1" operator="greaterThanOrEqual">
      <formula>9000</formula>
    </cfRule>
  </conditionalFormatting>
  <conditionalFormatting sqref="V188:Y188">
    <cfRule type="cellIs" dxfId="3266" priority="106" stopIfTrue="1" operator="lessThanOrEqual">
      <formula>3000</formula>
    </cfRule>
    <cfRule type="cellIs" dxfId="3265" priority="107" stopIfTrue="1" operator="between">
      <formula>3000</formula>
      <formula>9000</formula>
    </cfRule>
    <cfRule type="cellIs" dxfId="3264" priority="108" stopIfTrue="1" operator="greaterThanOrEqual">
      <formula>9000</formula>
    </cfRule>
  </conditionalFormatting>
  <conditionalFormatting sqref="AA188:AD188">
    <cfRule type="cellIs" dxfId="3263" priority="103" stopIfTrue="1" operator="lessThanOrEqual">
      <formula>3000</formula>
    </cfRule>
    <cfRule type="cellIs" dxfId="3262" priority="104" stopIfTrue="1" operator="between">
      <formula>3000</formula>
      <formula>9000</formula>
    </cfRule>
    <cfRule type="cellIs" dxfId="3261" priority="105" stopIfTrue="1" operator="greaterThanOrEqual">
      <formula>9000</formula>
    </cfRule>
  </conditionalFormatting>
  <conditionalFormatting sqref="AF188">
    <cfRule type="cellIs" dxfId="3260" priority="100" stopIfTrue="1" operator="lessThanOrEqual">
      <formula>3000</formula>
    </cfRule>
    <cfRule type="cellIs" dxfId="3259" priority="101" stopIfTrue="1" operator="between">
      <formula>3000</formula>
      <formula>9000</formula>
    </cfRule>
    <cfRule type="cellIs" dxfId="3258" priority="102" stopIfTrue="1" operator="greaterThanOrEqual">
      <formula>9000</formula>
    </cfRule>
  </conditionalFormatting>
  <conditionalFormatting sqref="AG188:AJ188">
    <cfRule type="cellIs" dxfId="3257" priority="97" stopIfTrue="1" operator="lessThanOrEqual">
      <formula>3000</formula>
    </cfRule>
    <cfRule type="cellIs" dxfId="3256" priority="98" stopIfTrue="1" operator="between">
      <formula>3000</formula>
      <formula>9000</formula>
    </cfRule>
    <cfRule type="cellIs" dxfId="3255" priority="99" stopIfTrue="1" operator="greaterThanOrEqual">
      <formula>9000</formula>
    </cfRule>
  </conditionalFormatting>
  <conditionalFormatting sqref="V194:Y194">
    <cfRule type="cellIs" dxfId="3254" priority="94" stopIfTrue="1" operator="lessThanOrEqual">
      <formula>3000</formula>
    </cfRule>
    <cfRule type="cellIs" dxfId="3253" priority="95" stopIfTrue="1" operator="between">
      <formula>3000</formula>
      <formula>9000</formula>
    </cfRule>
    <cfRule type="cellIs" dxfId="3252" priority="96" stopIfTrue="1" operator="greaterThanOrEqual">
      <formula>9000</formula>
    </cfRule>
  </conditionalFormatting>
  <conditionalFormatting sqref="AA194:AD194">
    <cfRule type="cellIs" dxfId="3251" priority="91" stopIfTrue="1" operator="lessThanOrEqual">
      <formula>3000</formula>
    </cfRule>
    <cfRule type="cellIs" dxfId="3250" priority="92" stopIfTrue="1" operator="between">
      <formula>3000</formula>
      <formula>9000</formula>
    </cfRule>
    <cfRule type="cellIs" dxfId="3249" priority="93" stopIfTrue="1" operator="greaterThanOrEqual">
      <formula>9000</formula>
    </cfRule>
  </conditionalFormatting>
  <conditionalFormatting sqref="AF194">
    <cfRule type="cellIs" dxfId="3248" priority="88" stopIfTrue="1" operator="lessThanOrEqual">
      <formula>3000</formula>
    </cfRule>
    <cfRule type="cellIs" dxfId="3247" priority="89" stopIfTrue="1" operator="between">
      <formula>3000</formula>
      <formula>9000</formula>
    </cfRule>
    <cfRule type="cellIs" dxfId="3246" priority="90" stopIfTrue="1" operator="greaterThanOrEqual">
      <formula>9000</formula>
    </cfRule>
  </conditionalFormatting>
  <conditionalFormatting sqref="AG194:AJ194">
    <cfRule type="cellIs" dxfId="3245" priority="85" stopIfTrue="1" operator="lessThanOrEqual">
      <formula>3000</formula>
    </cfRule>
    <cfRule type="cellIs" dxfId="3244" priority="86" stopIfTrue="1" operator="between">
      <formula>3000</formula>
      <formula>9000</formula>
    </cfRule>
    <cfRule type="cellIs" dxfId="3243" priority="87" stopIfTrue="1" operator="greaterThanOrEqual">
      <formula>9000</formula>
    </cfRule>
  </conditionalFormatting>
  <conditionalFormatting sqref="V200:Y200">
    <cfRule type="cellIs" dxfId="3242" priority="82" stopIfTrue="1" operator="lessThanOrEqual">
      <formula>3000</formula>
    </cfRule>
    <cfRule type="cellIs" dxfId="3241" priority="83" stopIfTrue="1" operator="between">
      <formula>3000</formula>
      <formula>9000</formula>
    </cfRule>
    <cfRule type="cellIs" dxfId="3240" priority="84" stopIfTrue="1" operator="greaterThanOrEqual">
      <formula>9000</formula>
    </cfRule>
  </conditionalFormatting>
  <conditionalFormatting sqref="AA200:AD200">
    <cfRule type="cellIs" dxfId="3239" priority="79" stopIfTrue="1" operator="lessThanOrEqual">
      <formula>3000</formula>
    </cfRule>
    <cfRule type="cellIs" dxfId="3238" priority="80" stopIfTrue="1" operator="between">
      <formula>3000</formula>
      <formula>9000</formula>
    </cfRule>
    <cfRule type="cellIs" dxfId="3237" priority="81" stopIfTrue="1" operator="greaterThanOrEqual">
      <formula>9000</formula>
    </cfRule>
  </conditionalFormatting>
  <conditionalFormatting sqref="AF200">
    <cfRule type="cellIs" dxfId="3236" priority="76" stopIfTrue="1" operator="lessThanOrEqual">
      <formula>3000</formula>
    </cfRule>
    <cfRule type="cellIs" dxfId="3235" priority="77" stopIfTrue="1" operator="between">
      <formula>3000</formula>
      <formula>9000</formula>
    </cfRule>
    <cfRule type="cellIs" dxfId="3234" priority="78" stopIfTrue="1" operator="greaterThanOrEqual">
      <formula>9000</formula>
    </cfRule>
  </conditionalFormatting>
  <conditionalFormatting sqref="AG200:AJ200">
    <cfRule type="cellIs" dxfId="3233" priority="73" stopIfTrue="1" operator="lessThanOrEqual">
      <formula>3000</formula>
    </cfRule>
    <cfRule type="cellIs" dxfId="3232" priority="74" stopIfTrue="1" operator="between">
      <formula>3000</formula>
      <formula>9000</formula>
    </cfRule>
    <cfRule type="cellIs" dxfId="3231" priority="75" stopIfTrue="1" operator="greaterThanOrEqual">
      <formula>9000</formula>
    </cfRule>
  </conditionalFormatting>
  <conditionalFormatting sqref="V206:Y206">
    <cfRule type="cellIs" dxfId="3230" priority="70" stopIfTrue="1" operator="lessThanOrEqual">
      <formula>3000</formula>
    </cfRule>
    <cfRule type="cellIs" dxfId="3229" priority="71" stopIfTrue="1" operator="between">
      <formula>3000</formula>
      <formula>9000</formula>
    </cfRule>
    <cfRule type="cellIs" dxfId="3228" priority="72" stopIfTrue="1" operator="greaterThanOrEqual">
      <formula>9000</formula>
    </cfRule>
  </conditionalFormatting>
  <conditionalFormatting sqref="AA206:AD206">
    <cfRule type="cellIs" dxfId="3227" priority="67" stopIfTrue="1" operator="lessThanOrEqual">
      <formula>3000</formula>
    </cfRule>
    <cfRule type="cellIs" dxfId="3226" priority="68" stopIfTrue="1" operator="between">
      <formula>3000</formula>
      <formula>9000</formula>
    </cfRule>
    <cfRule type="cellIs" dxfId="3225" priority="69" stopIfTrue="1" operator="greaterThanOrEqual">
      <formula>9000</formula>
    </cfRule>
  </conditionalFormatting>
  <conditionalFormatting sqref="AF206">
    <cfRule type="cellIs" dxfId="3224" priority="64" stopIfTrue="1" operator="lessThanOrEqual">
      <formula>3000</formula>
    </cfRule>
    <cfRule type="cellIs" dxfId="3223" priority="65" stopIfTrue="1" operator="between">
      <formula>3000</formula>
      <formula>9000</formula>
    </cfRule>
    <cfRule type="cellIs" dxfId="3222" priority="66" stopIfTrue="1" operator="greaterThanOrEqual">
      <formula>9000</formula>
    </cfRule>
  </conditionalFormatting>
  <conditionalFormatting sqref="AG206:AJ206">
    <cfRule type="cellIs" dxfId="3221" priority="61" stopIfTrue="1" operator="lessThanOrEqual">
      <formula>3000</formula>
    </cfRule>
    <cfRule type="cellIs" dxfId="3220" priority="62" stopIfTrue="1" operator="between">
      <formula>3000</formula>
      <formula>9000</formula>
    </cfRule>
    <cfRule type="cellIs" dxfId="3219" priority="63" stopIfTrue="1" operator="greaterThanOrEqual">
      <formula>9000</formula>
    </cfRule>
  </conditionalFormatting>
  <conditionalFormatting sqref="V218:Y218">
    <cfRule type="cellIs" dxfId="3218" priority="46" stopIfTrue="1" operator="lessThanOrEqual">
      <formula>3000</formula>
    </cfRule>
    <cfRule type="cellIs" dxfId="3217" priority="47" stopIfTrue="1" operator="between">
      <formula>3000</formula>
      <formula>9000</formula>
    </cfRule>
    <cfRule type="cellIs" dxfId="3216" priority="48" stopIfTrue="1" operator="greaterThanOrEqual">
      <formula>9000</formula>
    </cfRule>
  </conditionalFormatting>
  <conditionalFormatting sqref="AA218:AD218">
    <cfRule type="cellIs" dxfId="3215" priority="43" stopIfTrue="1" operator="lessThanOrEqual">
      <formula>3000</formula>
    </cfRule>
    <cfRule type="cellIs" dxfId="3214" priority="44" stopIfTrue="1" operator="between">
      <formula>3000</formula>
      <formula>9000</formula>
    </cfRule>
    <cfRule type="cellIs" dxfId="3213" priority="45" stopIfTrue="1" operator="greaterThanOrEqual">
      <formula>9000</formula>
    </cfRule>
  </conditionalFormatting>
  <conditionalFormatting sqref="AF218">
    <cfRule type="cellIs" dxfId="3212" priority="40" stopIfTrue="1" operator="lessThanOrEqual">
      <formula>3000</formula>
    </cfRule>
    <cfRule type="cellIs" dxfId="3211" priority="41" stopIfTrue="1" operator="between">
      <formula>3000</formula>
      <formula>9000</formula>
    </cfRule>
    <cfRule type="cellIs" dxfId="3210" priority="42" stopIfTrue="1" operator="greaterThanOrEqual">
      <formula>9000</formula>
    </cfRule>
  </conditionalFormatting>
  <conditionalFormatting sqref="AG218:AJ218">
    <cfRule type="cellIs" dxfId="3209" priority="37" stopIfTrue="1" operator="lessThanOrEqual">
      <formula>3000</formula>
    </cfRule>
    <cfRule type="cellIs" dxfId="3208" priority="38" stopIfTrue="1" operator="between">
      <formula>3000</formula>
      <formula>9000</formula>
    </cfRule>
    <cfRule type="cellIs" dxfId="3207" priority="39" stopIfTrue="1" operator="greaterThanOrEqual">
      <formula>9000</formula>
    </cfRule>
  </conditionalFormatting>
  <conditionalFormatting sqref="V224:Y224">
    <cfRule type="cellIs" dxfId="3206" priority="34" stopIfTrue="1" operator="lessThanOrEqual">
      <formula>3000</formula>
    </cfRule>
    <cfRule type="cellIs" dxfId="3205" priority="35" stopIfTrue="1" operator="between">
      <formula>3000</formula>
      <formula>9000</formula>
    </cfRule>
    <cfRule type="cellIs" dxfId="3204" priority="36" stopIfTrue="1" operator="greaterThanOrEqual">
      <formula>9000</formula>
    </cfRule>
  </conditionalFormatting>
  <conditionalFormatting sqref="AA224:AD224">
    <cfRule type="cellIs" dxfId="3203" priority="31" stopIfTrue="1" operator="lessThanOrEqual">
      <formula>3000</formula>
    </cfRule>
    <cfRule type="cellIs" dxfId="3202" priority="32" stopIfTrue="1" operator="between">
      <formula>3000</formula>
      <formula>9000</formula>
    </cfRule>
    <cfRule type="cellIs" dxfId="3201" priority="33" stopIfTrue="1" operator="greaterThanOrEqual">
      <formula>9000</formula>
    </cfRule>
  </conditionalFormatting>
  <conditionalFormatting sqref="AF224">
    <cfRule type="cellIs" dxfId="3200" priority="28" stopIfTrue="1" operator="lessThanOrEqual">
      <formula>3000</formula>
    </cfRule>
    <cfRule type="cellIs" dxfId="3199" priority="29" stopIfTrue="1" operator="between">
      <formula>3000</formula>
      <formula>9000</formula>
    </cfRule>
    <cfRule type="cellIs" dxfId="3198" priority="30" stopIfTrue="1" operator="greaterThanOrEqual">
      <formula>9000</formula>
    </cfRule>
  </conditionalFormatting>
  <conditionalFormatting sqref="AG224:AJ224">
    <cfRule type="cellIs" dxfId="3197" priority="25" stopIfTrue="1" operator="lessThanOrEqual">
      <formula>3000</formula>
    </cfRule>
    <cfRule type="cellIs" dxfId="3196" priority="26" stopIfTrue="1" operator="between">
      <formula>3000</formula>
      <formula>9000</formula>
    </cfRule>
    <cfRule type="cellIs" dxfId="3195" priority="27" stopIfTrue="1" operator="greaterThanOrEqual">
      <formula>9000</formula>
    </cfRule>
  </conditionalFormatting>
  <conditionalFormatting sqref="V230:Y230">
    <cfRule type="cellIs" dxfId="3194" priority="22" stopIfTrue="1" operator="lessThanOrEqual">
      <formula>3000</formula>
    </cfRule>
    <cfRule type="cellIs" dxfId="3193" priority="23" stopIfTrue="1" operator="between">
      <formula>3000</formula>
      <formula>9000</formula>
    </cfRule>
    <cfRule type="cellIs" dxfId="3192" priority="24" stopIfTrue="1" operator="greaterThanOrEqual">
      <formula>9000</formula>
    </cfRule>
  </conditionalFormatting>
  <conditionalFormatting sqref="AA230:AD230">
    <cfRule type="cellIs" dxfId="3191" priority="19" stopIfTrue="1" operator="lessThanOrEqual">
      <formula>3000</formula>
    </cfRule>
    <cfRule type="cellIs" dxfId="3190" priority="20" stopIfTrue="1" operator="between">
      <formula>3000</formula>
      <formula>9000</formula>
    </cfRule>
    <cfRule type="cellIs" dxfId="3189" priority="21" stopIfTrue="1" operator="greaterThanOrEqual">
      <formula>9000</formula>
    </cfRule>
  </conditionalFormatting>
  <conditionalFormatting sqref="AF230">
    <cfRule type="cellIs" dxfId="3188" priority="16" stopIfTrue="1" operator="lessThanOrEqual">
      <formula>3000</formula>
    </cfRule>
    <cfRule type="cellIs" dxfId="3187" priority="17" stopIfTrue="1" operator="between">
      <formula>3000</formula>
      <formula>9000</formula>
    </cfRule>
    <cfRule type="cellIs" dxfId="3186" priority="18" stopIfTrue="1" operator="greaterThanOrEqual">
      <formula>9000</formula>
    </cfRule>
  </conditionalFormatting>
  <conditionalFormatting sqref="AG230:AJ230">
    <cfRule type="cellIs" dxfId="3185" priority="13" stopIfTrue="1" operator="lessThanOrEqual">
      <formula>3000</formula>
    </cfRule>
    <cfRule type="cellIs" dxfId="3184" priority="14" stopIfTrue="1" operator="between">
      <formula>3000</formula>
      <formula>9000</formula>
    </cfRule>
    <cfRule type="cellIs" dxfId="3183" priority="15" stopIfTrue="1" operator="greaterThanOrEqual">
      <formula>9000</formula>
    </cfRule>
  </conditionalFormatting>
  <conditionalFormatting sqref="V236:Y236">
    <cfRule type="cellIs" dxfId="3182" priority="10" stopIfTrue="1" operator="lessThanOrEqual">
      <formula>3000</formula>
    </cfRule>
    <cfRule type="cellIs" dxfId="3181" priority="11" stopIfTrue="1" operator="between">
      <formula>3000</formula>
      <formula>9000</formula>
    </cfRule>
    <cfRule type="cellIs" dxfId="3180" priority="12" stopIfTrue="1" operator="greaterThanOrEqual">
      <formula>9000</formula>
    </cfRule>
  </conditionalFormatting>
  <conditionalFormatting sqref="AA236:AD236">
    <cfRule type="cellIs" dxfId="3179" priority="7" stopIfTrue="1" operator="lessThanOrEqual">
      <formula>3000</formula>
    </cfRule>
    <cfRule type="cellIs" dxfId="3178" priority="8" stopIfTrue="1" operator="between">
      <formula>3000</formula>
      <formula>9000</formula>
    </cfRule>
    <cfRule type="cellIs" dxfId="3177" priority="9" stopIfTrue="1" operator="greaterThanOrEqual">
      <formula>9000</formula>
    </cfRule>
  </conditionalFormatting>
  <conditionalFormatting sqref="AF236">
    <cfRule type="cellIs" dxfId="3176" priority="4" stopIfTrue="1" operator="lessThanOrEqual">
      <formula>3000</formula>
    </cfRule>
    <cfRule type="cellIs" dxfId="3175" priority="5" stopIfTrue="1" operator="between">
      <formula>3000</formula>
      <formula>9000</formula>
    </cfRule>
    <cfRule type="cellIs" dxfId="3174" priority="6" stopIfTrue="1" operator="greaterThanOrEqual">
      <formula>9000</formula>
    </cfRule>
  </conditionalFormatting>
  <conditionalFormatting sqref="AG236:AJ236">
    <cfRule type="cellIs" dxfId="3173" priority="1" stopIfTrue="1" operator="lessThanOrEqual">
      <formula>3000</formula>
    </cfRule>
    <cfRule type="cellIs" dxfId="3172" priority="2" stopIfTrue="1" operator="between">
      <formula>3000</formula>
      <formula>9000</formula>
    </cfRule>
    <cfRule type="cellIs" dxfId="3171" priority="3" stopIfTrue="1" operator="greaterThanOrEqual">
      <formula>9000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92D050"/>
  </sheetPr>
  <dimension ref="A1:AO264"/>
  <sheetViews>
    <sheetView zoomScale="50" zoomScaleNormal="50" workbookViewId="0">
      <selection activeCell="AN1" sqref="AN1:AN1048576"/>
    </sheetView>
  </sheetViews>
  <sheetFormatPr defaultColWidth="9" defaultRowHeight="15.5" x14ac:dyDescent="0.3"/>
  <cols>
    <col min="1" max="1" width="37.83203125" style="43" bestFit="1" customWidth="1"/>
    <col min="2" max="2" width="9" style="43"/>
    <col min="3" max="9" width="9.25" style="43" bestFit="1" customWidth="1"/>
    <col min="10" max="11" width="10.83203125" style="43" bestFit="1" customWidth="1"/>
    <col min="12" max="12" width="10.58203125" style="43" bestFit="1" customWidth="1"/>
    <col min="13" max="13" width="10.83203125" style="43" bestFit="1" customWidth="1"/>
    <col min="14" max="14" width="10.58203125" style="43" bestFit="1" customWidth="1"/>
    <col min="15" max="16" width="10.83203125" style="43" bestFit="1" customWidth="1"/>
    <col min="17" max="17" width="10.58203125" style="43" bestFit="1" customWidth="1"/>
    <col min="18" max="19" width="10.83203125" style="43" bestFit="1" customWidth="1"/>
    <col min="20" max="21" width="10.58203125" style="43" bestFit="1" customWidth="1"/>
    <col min="22" max="26" width="9.25" style="43" bestFit="1" customWidth="1"/>
    <col min="27" max="28" width="10.83203125" style="43" bestFit="1" customWidth="1"/>
    <col min="29" max="29" width="10.58203125" style="43" bestFit="1" customWidth="1"/>
    <col min="30" max="30" width="10.83203125" style="43" bestFit="1" customWidth="1"/>
    <col min="31" max="31" width="10.58203125" style="43" bestFit="1" customWidth="1"/>
    <col min="32" max="33" width="10.83203125" style="43" bestFit="1" customWidth="1"/>
    <col min="34" max="34" width="10.58203125" style="43" bestFit="1" customWidth="1"/>
    <col min="35" max="36" width="10.83203125" style="43" bestFit="1" customWidth="1"/>
    <col min="37" max="38" width="10.58203125" style="43" bestFit="1" customWidth="1"/>
    <col min="39" max="39" width="9.75" style="43" customWidth="1"/>
    <col min="40" max="41" width="12.9140625" style="63" customWidth="1"/>
    <col min="42" max="16384" width="9" style="43"/>
  </cols>
  <sheetData>
    <row r="1" spans="1:41" s="3" customFormat="1" ht="14.25" customHeight="1" thickBot="1" x14ac:dyDescent="0.35">
      <c r="A1" s="183" t="s">
        <v>32</v>
      </c>
      <c r="B1" s="184"/>
      <c r="C1" s="1" t="s">
        <v>33</v>
      </c>
      <c r="D1" s="74" t="s">
        <v>122</v>
      </c>
      <c r="E1" s="151" t="s">
        <v>112</v>
      </c>
      <c r="F1" s="151"/>
      <c r="G1" s="151"/>
      <c r="H1" s="151"/>
      <c r="I1" s="142" t="s">
        <v>112</v>
      </c>
      <c r="J1" s="150" t="s">
        <v>113</v>
      </c>
      <c r="K1" s="150"/>
      <c r="L1" s="150"/>
      <c r="M1" s="150"/>
      <c r="N1" s="135" t="s">
        <v>113</v>
      </c>
      <c r="O1" s="150" t="s">
        <v>114</v>
      </c>
      <c r="P1" s="150"/>
      <c r="Q1" s="150"/>
      <c r="R1" s="150"/>
      <c r="S1" s="150"/>
      <c r="T1" s="135" t="s">
        <v>114</v>
      </c>
      <c r="U1" s="75" t="s">
        <v>115</v>
      </c>
      <c r="V1" s="151" t="s">
        <v>127</v>
      </c>
      <c r="W1" s="151"/>
      <c r="X1" s="151"/>
      <c r="Y1" s="151"/>
      <c r="Z1" s="145" t="s">
        <v>127</v>
      </c>
      <c r="AA1" s="150" t="s">
        <v>128</v>
      </c>
      <c r="AB1" s="150"/>
      <c r="AC1" s="150"/>
      <c r="AD1" s="150"/>
      <c r="AE1" s="135" t="s">
        <v>128</v>
      </c>
      <c r="AF1" s="150" t="s">
        <v>129</v>
      </c>
      <c r="AG1" s="150"/>
      <c r="AH1" s="150"/>
      <c r="AI1" s="150"/>
      <c r="AJ1" s="150"/>
      <c r="AK1" s="135" t="s">
        <v>129</v>
      </c>
      <c r="AL1" s="136" t="s">
        <v>130</v>
      </c>
      <c r="AN1" s="2" t="s">
        <v>115</v>
      </c>
      <c r="AO1" s="2" t="s">
        <v>130</v>
      </c>
    </row>
    <row r="2" spans="1:41" s="3" customFormat="1" ht="17.149999999999999" customHeight="1" thickBot="1" x14ac:dyDescent="0.35">
      <c r="A2" s="185" t="s">
        <v>2</v>
      </c>
      <c r="B2" s="186"/>
      <c r="C2" s="1" t="s">
        <v>3</v>
      </c>
      <c r="D2" s="74" t="s">
        <v>4</v>
      </c>
      <c r="E2" s="139"/>
      <c r="F2" s="139" t="s">
        <v>123</v>
      </c>
      <c r="G2" s="139">
        <v>44847</v>
      </c>
      <c r="H2" s="139">
        <v>44851</v>
      </c>
      <c r="I2" s="140" t="s">
        <v>70</v>
      </c>
      <c r="J2" s="139">
        <v>44858</v>
      </c>
      <c r="K2" s="139">
        <v>44865</v>
      </c>
      <c r="L2" s="139">
        <v>44872</v>
      </c>
      <c r="M2" s="139">
        <v>44879</v>
      </c>
      <c r="N2" s="135" t="s">
        <v>86</v>
      </c>
      <c r="O2" s="139">
        <v>44886</v>
      </c>
      <c r="P2" s="139">
        <v>44893</v>
      </c>
      <c r="Q2" s="139">
        <v>44900</v>
      </c>
      <c r="R2" s="139">
        <v>44907</v>
      </c>
      <c r="S2" s="139">
        <v>44914</v>
      </c>
      <c r="T2" s="135" t="s">
        <v>86</v>
      </c>
      <c r="U2" s="75" t="s">
        <v>0</v>
      </c>
      <c r="V2" s="139">
        <v>44921</v>
      </c>
      <c r="W2" s="139">
        <v>44928</v>
      </c>
      <c r="X2" s="139">
        <v>44935</v>
      </c>
      <c r="Y2" s="139">
        <v>44942</v>
      </c>
      <c r="Z2" s="140" t="s">
        <v>70</v>
      </c>
      <c r="AA2" s="139">
        <v>44949</v>
      </c>
      <c r="AB2" s="139">
        <v>44956</v>
      </c>
      <c r="AC2" s="139">
        <v>44963</v>
      </c>
      <c r="AD2" s="139">
        <v>44970</v>
      </c>
      <c r="AE2" s="135" t="s">
        <v>86</v>
      </c>
      <c r="AF2" s="139">
        <v>44977</v>
      </c>
      <c r="AG2" s="139">
        <v>44984</v>
      </c>
      <c r="AH2" s="139">
        <v>44991</v>
      </c>
      <c r="AI2" s="139">
        <v>44998</v>
      </c>
      <c r="AJ2" s="139">
        <v>45005</v>
      </c>
      <c r="AK2" s="135" t="s">
        <v>86</v>
      </c>
      <c r="AL2" s="136" t="s">
        <v>0</v>
      </c>
      <c r="AN2" s="4"/>
      <c r="AO2" s="4"/>
    </row>
    <row r="3" spans="1:41" s="3" customFormat="1" ht="14.25" customHeight="1" x14ac:dyDescent="0.3">
      <c r="A3" s="180" t="s">
        <v>14</v>
      </c>
      <c r="B3" s="5" t="s">
        <v>5</v>
      </c>
      <c r="C3" s="77"/>
      <c r="D3" s="77"/>
      <c r="E3" s="79"/>
      <c r="F3" s="79"/>
      <c r="G3" s="79"/>
      <c r="H3" s="79"/>
      <c r="I3" s="77">
        <f>SUM(E3:H3)</f>
        <v>0</v>
      </c>
      <c r="J3" s="79"/>
      <c r="K3" s="79">
        <v>2619</v>
      </c>
      <c r="L3" s="79">
        <v>2814</v>
      </c>
      <c r="M3" s="79">
        <v>1128</v>
      </c>
      <c r="N3" s="77">
        <f>SUM(J3:M3)</f>
        <v>6561</v>
      </c>
      <c r="O3" s="79">
        <v>1964</v>
      </c>
      <c r="P3" s="79">
        <v>1998</v>
      </c>
      <c r="Q3" s="79">
        <v>1024</v>
      </c>
      <c r="R3" s="79">
        <v>1708</v>
      </c>
      <c r="S3" s="79">
        <v>528</v>
      </c>
      <c r="T3" s="77">
        <f>SUM(O3:S3)</f>
        <v>7222</v>
      </c>
      <c r="U3" s="80">
        <f>T3+N3+I3+D7</f>
        <v>27113</v>
      </c>
      <c r="V3" s="79">
        <v>1022</v>
      </c>
      <c r="W3" s="79">
        <v>440</v>
      </c>
      <c r="X3" s="79">
        <v>568</v>
      </c>
      <c r="Y3" s="79">
        <v>372</v>
      </c>
      <c r="Z3" s="77">
        <f>SUM(V3:Y3)</f>
        <v>2402</v>
      </c>
      <c r="AA3" s="79">
        <v>568</v>
      </c>
      <c r="AB3" s="79">
        <v>568</v>
      </c>
      <c r="AC3" s="79">
        <v>732</v>
      </c>
      <c r="AD3" s="79">
        <v>212</v>
      </c>
      <c r="AE3" s="77">
        <f>SUM(AA3:AD3)</f>
        <v>2080</v>
      </c>
      <c r="AF3" s="79">
        <v>288</v>
      </c>
      <c r="AG3" s="79">
        <v>290</v>
      </c>
      <c r="AH3" s="79">
        <v>286</v>
      </c>
      <c r="AI3" s="79">
        <v>206</v>
      </c>
      <c r="AJ3" s="79">
        <v>0</v>
      </c>
      <c r="AK3" s="77">
        <f>SUM(AF3:AJ3)</f>
        <v>1070</v>
      </c>
      <c r="AL3" s="80">
        <f>AK3+AE3+Z3</f>
        <v>5552</v>
      </c>
      <c r="AM3" s="45">
        <v>8</v>
      </c>
      <c r="AN3" s="61">
        <f t="shared" ref="AN3:AN66" si="0">AM3*U3</f>
        <v>216904</v>
      </c>
      <c r="AO3" s="61">
        <f>AM3*AL3</f>
        <v>44416</v>
      </c>
    </row>
    <row r="4" spans="1:41" s="3" customFormat="1" ht="13" customHeight="1" x14ac:dyDescent="0.3">
      <c r="A4" s="181"/>
      <c r="B4" s="17" t="s">
        <v>6</v>
      </c>
      <c r="C4" s="77"/>
      <c r="D4" s="77"/>
      <c r="E4" s="79"/>
      <c r="F4" s="79"/>
      <c r="G4" s="79"/>
      <c r="H4" s="79"/>
      <c r="I4" s="77">
        <f>SUM(E4:H4)</f>
        <v>0</v>
      </c>
      <c r="J4" s="79"/>
      <c r="K4" s="79">
        <v>0</v>
      </c>
      <c r="L4" s="79">
        <v>0</v>
      </c>
      <c r="M4" s="79">
        <v>0</v>
      </c>
      <c r="N4" s="77">
        <f>SUM(J4:M4)</f>
        <v>0</v>
      </c>
      <c r="O4" s="79">
        <v>0</v>
      </c>
      <c r="P4" s="79">
        <v>0</v>
      </c>
      <c r="Q4" s="79">
        <v>0</v>
      </c>
      <c r="R4" s="79">
        <v>0</v>
      </c>
      <c r="S4" s="79">
        <v>0</v>
      </c>
      <c r="T4" s="77">
        <f>SUM(O4:S4)</f>
        <v>0</v>
      </c>
      <c r="U4" s="80">
        <f>I4+N4+T4</f>
        <v>0</v>
      </c>
      <c r="V4" s="79">
        <v>0</v>
      </c>
      <c r="W4" s="79">
        <v>0</v>
      </c>
      <c r="X4" s="79">
        <v>0</v>
      </c>
      <c r="Y4" s="79">
        <v>0</v>
      </c>
      <c r="Z4" s="77">
        <f>SUM(V4:Y4)</f>
        <v>0</v>
      </c>
      <c r="AA4" s="79">
        <v>0</v>
      </c>
      <c r="AB4" s="79">
        <v>0</v>
      </c>
      <c r="AC4" s="79">
        <v>0</v>
      </c>
      <c r="AD4" s="79">
        <v>0</v>
      </c>
      <c r="AE4" s="77">
        <f>SUM(AA4:AD4)</f>
        <v>0</v>
      </c>
      <c r="AF4" s="79">
        <v>0</v>
      </c>
      <c r="AG4" s="79">
        <v>0</v>
      </c>
      <c r="AH4" s="79">
        <v>0</v>
      </c>
      <c r="AI4" s="79">
        <v>0</v>
      </c>
      <c r="AJ4" s="79">
        <v>0</v>
      </c>
      <c r="AK4" s="77">
        <f>SUM(AF4:AJ4)</f>
        <v>0</v>
      </c>
      <c r="AL4" s="80">
        <f>Z4+AE4+AK4</f>
        <v>0</v>
      </c>
      <c r="AM4" s="45"/>
      <c r="AN4" s="61">
        <f t="shared" si="0"/>
        <v>0</v>
      </c>
      <c r="AO4" s="61">
        <f t="shared" ref="AO4:AO67" si="1">AM4*AL4</f>
        <v>0</v>
      </c>
    </row>
    <row r="5" spans="1:41" s="3" customFormat="1" ht="13" customHeight="1" x14ac:dyDescent="0.3">
      <c r="A5" s="181"/>
      <c r="B5" s="17" t="s">
        <v>10</v>
      </c>
      <c r="C5" s="77">
        <v>0</v>
      </c>
      <c r="D5" s="77"/>
      <c r="E5" s="79"/>
      <c r="F5" s="79"/>
      <c r="G5" s="79"/>
      <c r="H5" s="79"/>
      <c r="I5" s="77"/>
      <c r="J5" s="79"/>
      <c r="K5" s="79"/>
      <c r="L5" s="79"/>
      <c r="M5" s="79"/>
      <c r="N5" s="77"/>
      <c r="O5" s="79"/>
      <c r="P5" s="79"/>
      <c r="Q5" s="79"/>
      <c r="R5" s="79"/>
      <c r="S5" s="79"/>
      <c r="T5" s="77"/>
      <c r="U5" s="80"/>
      <c r="V5" s="79"/>
      <c r="W5" s="79"/>
      <c r="X5" s="79"/>
      <c r="Y5" s="79"/>
      <c r="Z5" s="77"/>
      <c r="AA5" s="79"/>
      <c r="AB5" s="79"/>
      <c r="AC5" s="79"/>
      <c r="AD5" s="79"/>
      <c r="AE5" s="77"/>
      <c r="AF5" s="79"/>
      <c r="AG5" s="79"/>
      <c r="AH5" s="79"/>
      <c r="AI5" s="79"/>
      <c r="AJ5" s="79"/>
      <c r="AK5" s="77"/>
      <c r="AL5" s="80"/>
      <c r="AM5" s="45"/>
      <c r="AN5" s="61">
        <f t="shared" si="0"/>
        <v>0</v>
      </c>
      <c r="AO5" s="61">
        <f t="shared" si="1"/>
        <v>0</v>
      </c>
    </row>
    <row r="6" spans="1:41" s="3" customFormat="1" x14ac:dyDescent="0.3">
      <c r="A6" s="181"/>
      <c r="B6" s="17" t="s">
        <v>7</v>
      </c>
      <c r="C6" s="77"/>
      <c r="D6" s="77"/>
      <c r="E6" s="79">
        <f>E5+E4</f>
        <v>0</v>
      </c>
      <c r="F6" s="79">
        <f>F5+F4</f>
        <v>0</v>
      </c>
      <c r="G6" s="79">
        <f>G5+G4</f>
        <v>0</v>
      </c>
      <c r="H6" s="79">
        <f>H5+H4</f>
        <v>0</v>
      </c>
      <c r="I6" s="77">
        <f>SUM(E6:H6)</f>
        <v>0</v>
      </c>
      <c r="J6" s="79">
        <f>J5+J4</f>
        <v>0</v>
      </c>
      <c r="K6" s="79">
        <f>K5+K4</f>
        <v>0</v>
      </c>
      <c r="L6" s="79">
        <f>L5+L4</f>
        <v>0</v>
      </c>
      <c r="M6" s="79">
        <f>M5+M4</f>
        <v>0</v>
      </c>
      <c r="N6" s="77">
        <f>SUM(J6:M6)</f>
        <v>0</v>
      </c>
      <c r="O6" s="79">
        <f>O5+O4</f>
        <v>0</v>
      </c>
      <c r="P6" s="79">
        <f>P5+P4</f>
        <v>0</v>
      </c>
      <c r="Q6" s="79">
        <f>Q5+Q4</f>
        <v>0</v>
      </c>
      <c r="R6" s="79">
        <f>R5+R4</f>
        <v>0</v>
      </c>
      <c r="S6" s="79">
        <f>S5+S4</f>
        <v>0</v>
      </c>
      <c r="T6" s="77">
        <f>SUM(O6:S6)</f>
        <v>0</v>
      </c>
      <c r="U6" s="80">
        <f>T6+N6+I6+D7</f>
        <v>13330</v>
      </c>
      <c r="V6" s="79">
        <f>V5+V4</f>
        <v>0</v>
      </c>
      <c r="W6" s="79">
        <f>W5+W4</f>
        <v>0</v>
      </c>
      <c r="X6" s="79">
        <f>X5+X4</f>
        <v>0</v>
      </c>
      <c r="Y6" s="79">
        <f>Y5+Y4</f>
        <v>0</v>
      </c>
      <c r="Z6" s="77">
        <f>SUM(V6:Y6)</f>
        <v>0</v>
      </c>
      <c r="AA6" s="79">
        <f>AA5+AA4</f>
        <v>0</v>
      </c>
      <c r="AB6" s="79">
        <f>AB5+AB4</f>
        <v>0</v>
      </c>
      <c r="AC6" s="79">
        <f>AC5+AC4</f>
        <v>0</v>
      </c>
      <c r="AD6" s="79">
        <f>AD5+AD4</f>
        <v>0</v>
      </c>
      <c r="AE6" s="77">
        <f>SUM(AA6:AD6)</f>
        <v>0</v>
      </c>
      <c r="AF6" s="79">
        <f>AF5+AF4</f>
        <v>0</v>
      </c>
      <c r="AG6" s="79">
        <f>AG5+AG4</f>
        <v>0</v>
      </c>
      <c r="AH6" s="79">
        <f>AH5+AH4</f>
        <v>0</v>
      </c>
      <c r="AI6" s="79">
        <f>AI5+AI4</f>
        <v>0</v>
      </c>
      <c r="AJ6" s="79">
        <f>AJ5+AJ4</f>
        <v>0</v>
      </c>
      <c r="AK6" s="77">
        <f>SUM(AF6:AJ6)</f>
        <v>0</v>
      </c>
      <c r="AL6" s="80">
        <f>AK6+AE6+Z6</f>
        <v>0</v>
      </c>
      <c r="AM6" s="45"/>
      <c r="AN6" s="61">
        <f t="shared" si="0"/>
        <v>0</v>
      </c>
      <c r="AO6" s="61">
        <f t="shared" si="1"/>
        <v>0</v>
      </c>
    </row>
    <row r="7" spans="1:41" s="3" customFormat="1" ht="14.25" customHeight="1" x14ac:dyDescent="0.3">
      <c r="A7" s="182"/>
      <c r="B7" s="6" t="s">
        <v>8</v>
      </c>
      <c r="C7" s="81">
        <v>12659</v>
      </c>
      <c r="D7" s="143">
        <v>13330</v>
      </c>
      <c r="E7" s="128">
        <f>E6-E3</f>
        <v>0</v>
      </c>
      <c r="F7" s="128">
        <f>E7+F6-F3</f>
        <v>0</v>
      </c>
      <c r="G7" s="128">
        <f>F7+G6-G3</f>
        <v>0</v>
      </c>
      <c r="H7" s="79">
        <f>G7+H6-H3</f>
        <v>0</v>
      </c>
      <c r="I7" s="77">
        <f>I6-I3</f>
        <v>0</v>
      </c>
      <c r="J7" s="79">
        <f>I7+J6-J3</f>
        <v>0</v>
      </c>
      <c r="K7" s="79">
        <f>J7+K6-K3</f>
        <v>-2619</v>
      </c>
      <c r="L7" s="79">
        <f>K7+L6-L3</f>
        <v>-5433</v>
      </c>
      <c r="M7" s="79">
        <f>L7+M6-M3</f>
        <v>-6561</v>
      </c>
      <c r="N7" s="77">
        <f>I7+N6-N3</f>
        <v>-6561</v>
      </c>
      <c r="O7" s="79">
        <f>N7+O6-O3</f>
        <v>-8525</v>
      </c>
      <c r="P7" s="79">
        <f>O7+P6-P3</f>
        <v>-10523</v>
      </c>
      <c r="Q7" s="79">
        <f>P7+Q6-Q3</f>
        <v>-11547</v>
      </c>
      <c r="R7" s="79">
        <f t="shared" ref="R7:S7" si="2">Q7+R6-R3</f>
        <v>-13255</v>
      </c>
      <c r="S7" s="79">
        <f t="shared" si="2"/>
        <v>-13783</v>
      </c>
      <c r="T7" s="77">
        <f>N7+T6-T3</f>
        <v>-13783</v>
      </c>
      <c r="U7" s="80">
        <f>U6-U3</f>
        <v>-13783</v>
      </c>
      <c r="V7" s="79">
        <f>U7+V6-V3</f>
        <v>-14805</v>
      </c>
      <c r="W7" s="79">
        <f>V7+W6-W3</f>
        <v>-15245</v>
      </c>
      <c r="X7" s="79">
        <f>W7+X6-X3</f>
        <v>-15813</v>
      </c>
      <c r="Y7" s="79">
        <f>W7+Y6-Y3</f>
        <v>-15617</v>
      </c>
      <c r="Z7" s="77">
        <f>T7+Z6-Z3</f>
        <v>-16185</v>
      </c>
      <c r="AA7" s="79">
        <f>Z7+AA6-AA3</f>
        <v>-16753</v>
      </c>
      <c r="AB7" s="79">
        <f>AA7+AB6-AB3</f>
        <v>-17321</v>
      </c>
      <c r="AC7" s="79">
        <f>AB7+AC6-AC3</f>
        <v>-18053</v>
      </c>
      <c r="AD7" s="79">
        <f>AC7+AD6-AD3</f>
        <v>-18265</v>
      </c>
      <c r="AE7" s="77">
        <f>Z7+AE6-AE3</f>
        <v>-18265</v>
      </c>
      <c r="AF7" s="79">
        <f>AE7+AF6-AF3</f>
        <v>-18553</v>
      </c>
      <c r="AG7" s="79">
        <f>AF7+AG6-AG3</f>
        <v>-18843</v>
      </c>
      <c r="AH7" s="79">
        <f>AG7+AH6-AH3</f>
        <v>-19129</v>
      </c>
      <c r="AI7" s="79">
        <f t="shared" ref="AI7:AJ7" si="3">AH7+AI6-AI3</f>
        <v>-19335</v>
      </c>
      <c r="AJ7" s="79">
        <f t="shared" si="3"/>
        <v>-19335</v>
      </c>
      <c r="AK7" s="77">
        <f>AE7+AK6-AK3</f>
        <v>-19335</v>
      </c>
      <c r="AL7" s="80">
        <f>T7+AL6-AL3</f>
        <v>-19335</v>
      </c>
      <c r="AM7" s="45"/>
      <c r="AN7" s="61">
        <f t="shared" si="0"/>
        <v>0</v>
      </c>
      <c r="AO7" s="61">
        <f t="shared" si="1"/>
        <v>0</v>
      </c>
    </row>
    <row r="8" spans="1:41" s="3" customFormat="1" ht="14.25" customHeight="1" x14ac:dyDescent="0.3">
      <c r="A8" s="18"/>
      <c r="B8" s="17" t="s">
        <v>9</v>
      </c>
      <c r="C8" s="77"/>
      <c r="D8" s="77"/>
      <c r="E8" s="82" t="e">
        <f>E7/(SUM(F3+H3+J3+G3)/20)*1000</f>
        <v>#DIV/0!</v>
      </c>
      <c r="F8" s="82">
        <f>F7/(SUM(G3+K3+J3+H3)/20)*1000</f>
        <v>0</v>
      </c>
      <c r="G8" s="82">
        <f>G7/(SUM(H3+J3+K3+L3)/20)*1000</f>
        <v>0</v>
      </c>
      <c r="H8" s="82">
        <f>H7/(SUM(M3+J3+K3+L3)/20)*1000</f>
        <v>0</v>
      </c>
      <c r="I8" s="83"/>
      <c r="J8" s="82">
        <f>J7/(SUM(K3+M3+O3+L3)/20)*1000</f>
        <v>0</v>
      </c>
      <c r="K8" s="82">
        <f>K7/(SUM(L3+O3+P3+M3)/20)*1000</f>
        <v>-6627.0242914979754</v>
      </c>
      <c r="L8" s="82">
        <f>L7/(SUM(M3+O3+P3+Q3)/20)*1000</f>
        <v>-17772.325809617272</v>
      </c>
      <c r="M8" s="82">
        <f>M7/(SUM(O3+P3+Q3+R3)/20)*1000</f>
        <v>-19602.629220197192</v>
      </c>
      <c r="N8" s="83"/>
      <c r="O8" s="82">
        <f>O7/(SUM(Q3+R3+S3+P3)/20)*1000</f>
        <v>-32426.778242677829</v>
      </c>
      <c r="P8" s="82" t="e">
        <f>P7/(SUM(Q3+R3+#REF!+S3)/20)*1000</f>
        <v>#REF!</v>
      </c>
      <c r="Q8" s="82" t="e">
        <f>Q7/(SUM(R3+#REF!+#REF!+S3)/20)*1000</f>
        <v>#REF!</v>
      </c>
      <c r="R8" s="82" t="e">
        <f>R7/(SUM(S3+#REF!+#REF!+#REF!)/20)*1000</f>
        <v>#REF!</v>
      </c>
      <c r="S8" s="82" t="e">
        <f>S7/(SUM(#REF!+#REF!+#REF!+#REF!)/20)*1000</f>
        <v>#REF!</v>
      </c>
      <c r="T8" s="83"/>
      <c r="U8" s="84"/>
      <c r="V8" s="82">
        <f>V7/(SUM(W3+Y3+AA3+X3)/20)*1000</f>
        <v>-152002.05338809034</v>
      </c>
      <c r="W8" s="82">
        <f>W7/(SUM(X3+AB3+AA3+Y3)/20)*1000</f>
        <v>-146868.97880539499</v>
      </c>
      <c r="X8" s="82">
        <f>X7/(SUM(Y3+AA3+AB3+AC3)/20)*1000</f>
        <v>-141187.5</v>
      </c>
      <c r="Y8" s="82">
        <f>Y7/(SUM(AD3+AA3+AB3+AC3)/20)*1000</f>
        <v>-150163.46153846156</v>
      </c>
      <c r="Z8" s="83"/>
      <c r="AA8" s="82">
        <f>AA7/(SUM(AB3+AD3+AF3+AC3)/20)*1000</f>
        <v>-186144.44444444444</v>
      </c>
      <c r="AB8" s="82">
        <f>AB7/(SUM(AC3+AF3+AG3+AD3)/20)*1000</f>
        <v>-227608.40998685942</v>
      </c>
      <c r="AC8" s="82">
        <f>AC7/(SUM(AD3+AF3+AG3+AH3)/20)*1000</f>
        <v>-335557.62081784388</v>
      </c>
      <c r="AD8" s="82">
        <f>AD7/(SUM(AF3+AG3+AH3+AI3)/20)*1000</f>
        <v>-341401.86915887852</v>
      </c>
      <c r="AE8" s="83"/>
      <c r="AF8" s="82">
        <f>AF7/(SUM(AH3+AI3+AJ3+AG3)/20)*1000</f>
        <v>-474501.27877237851</v>
      </c>
      <c r="AG8" s="82" t="e">
        <f>AG7/(SUM(AH3+AI3+#REF!+AJ3)/20)*1000</f>
        <v>#REF!</v>
      </c>
      <c r="AH8" s="82" t="e">
        <f>AH7/(SUM(AI3+#REF!+#REF!+AJ3)/20)*1000</f>
        <v>#REF!</v>
      </c>
      <c r="AI8" s="82" t="e">
        <f>AI7/(SUM(AJ3+#REF!+#REF!+#REF!)/20)*1000</f>
        <v>#REF!</v>
      </c>
      <c r="AJ8" s="82" t="e">
        <f>AJ7/(SUM(#REF!+#REF!+#REF!+#REF!)/20)*1000</f>
        <v>#REF!</v>
      </c>
      <c r="AK8" s="83"/>
      <c r="AL8" s="84"/>
      <c r="AM8" s="45"/>
      <c r="AN8" s="61">
        <f t="shared" si="0"/>
        <v>0</v>
      </c>
      <c r="AO8" s="61">
        <f t="shared" si="1"/>
        <v>0</v>
      </c>
    </row>
    <row r="9" spans="1:41" s="3" customFormat="1" ht="14.25" customHeight="1" x14ac:dyDescent="0.3">
      <c r="A9" s="180" t="s">
        <v>15</v>
      </c>
      <c r="B9" s="5" t="s">
        <v>5</v>
      </c>
      <c r="C9" s="77"/>
      <c r="D9" s="77"/>
      <c r="E9" s="79"/>
      <c r="F9" s="79"/>
      <c r="G9" s="79"/>
      <c r="H9" s="79"/>
      <c r="I9" s="77">
        <f>SUM(E9:H9)</f>
        <v>0</v>
      </c>
      <c r="J9" s="79">
        <v>20000</v>
      </c>
      <c r="K9" s="79">
        <v>-14654</v>
      </c>
      <c r="L9" s="79">
        <v>14316</v>
      </c>
      <c r="M9" s="79">
        <v>1152</v>
      </c>
      <c r="N9" s="77">
        <f>SUM(J9:M9)</f>
        <v>20814</v>
      </c>
      <c r="O9" s="79">
        <v>5843</v>
      </c>
      <c r="P9" s="79">
        <v>7640</v>
      </c>
      <c r="Q9" s="79">
        <v>8630</v>
      </c>
      <c r="R9" s="79">
        <v>8818</v>
      </c>
      <c r="S9" s="79">
        <v>7264</v>
      </c>
      <c r="T9" s="77">
        <f>SUM(O9:S9)</f>
        <v>38195</v>
      </c>
      <c r="U9" s="80">
        <f>T9+N9+I9+D13</f>
        <v>239154</v>
      </c>
      <c r="V9" s="79">
        <v>5739</v>
      </c>
      <c r="W9" s="79">
        <v>6320</v>
      </c>
      <c r="X9" s="79">
        <v>8104</v>
      </c>
      <c r="Y9" s="79">
        <v>1616</v>
      </c>
      <c r="Z9" s="77">
        <f>SUM(V9:Y9)</f>
        <v>21779</v>
      </c>
      <c r="AA9" s="79">
        <v>2168</v>
      </c>
      <c r="AB9" s="79">
        <v>2312</v>
      </c>
      <c r="AC9" s="79">
        <v>2972</v>
      </c>
      <c r="AD9" s="79">
        <v>4453</v>
      </c>
      <c r="AE9" s="77">
        <f>SUM(AA9:AD9)</f>
        <v>11905</v>
      </c>
      <c r="AF9" s="79">
        <v>6241</v>
      </c>
      <c r="AG9" s="79">
        <v>6218</v>
      </c>
      <c r="AH9" s="79">
        <v>6223</v>
      </c>
      <c r="AI9" s="79">
        <v>4442</v>
      </c>
      <c r="AJ9" s="79">
        <v>0</v>
      </c>
      <c r="AK9" s="77">
        <f>SUM(AF9:AJ9)</f>
        <v>23124</v>
      </c>
      <c r="AL9" s="80">
        <f>AK9+AE9+Z9</f>
        <v>56808</v>
      </c>
      <c r="AM9" s="45">
        <v>8</v>
      </c>
      <c r="AN9" s="61">
        <f t="shared" si="0"/>
        <v>1913232</v>
      </c>
      <c r="AO9" s="61">
        <f t="shared" si="1"/>
        <v>454464</v>
      </c>
    </row>
    <row r="10" spans="1:41" s="3" customFormat="1" ht="14.65" customHeight="1" x14ac:dyDescent="0.3">
      <c r="A10" s="181"/>
      <c r="B10" s="17" t="s">
        <v>6</v>
      </c>
      <c r="C10" s="77"/>
      <c r="D10" s="77"/>
      <c r="E10" s="79"/>
      <c r="F10" s="79"/>
      <c r="G10" s="79"/>
      <c r="H10" s="79"/>
      <c r="I10" s="77">
        <f>SUM(E10:H10)</f>
        <v>0</v>
      </c>
      <c r="J10" s="79">
        <v>20000</v>
      </c>
      <c r="K10" s="79">
        <v>0</v>
      </c>
      <c r="L10" s="79">
        <v>0</v>
      </c>
      <c r="M10" s="79">
        <v>0</v>
      </c>
      <c r="N10" s="77">
        <f>SUM(J10:M10)</f>
        <v>20000</v>
      </c>
      <c r="O10" s="79">
        <v>35000</v>
      </c>
      <c r="P10" s="79">
        <v>0</v>
      </c>
      <c r="Q10" s="79">
        <v>0</v>
      </c>
      <c r="R10" s="79">
        <v>0</v>
      </c>
      <c r="S10" s="79">
        <v>0</v>
      </c>
      <c r="T10" s="77">
        <f>SUM(O10:S10)</f>
        <v>35000</v>
      </c>
      <c r="U10" s="80">
        <f>I10+N10+T10</f>
        <v>55000</v>
      </c>
      <c r="V10" s="79">
        <v>10000</v>
      </c>
      <c r="W10" s="79">
        <v>0</v>
      </c>
      <c r="X10" s="79">
        <v>0</v>
      </c>
      <c r="Y10" s="79">
        <v>0</v>
      </c>
      <c r="Z10" s="77">
        <f>SUM(V10:Y10)</f>
        <v>10000</v>
      </c>
      <c r="AA10" s="79">
        <v>10000</v>
      </c>
      <c r="AB10" s="79">
        <v>0</v>
      </c>
      <c r="AC10" s="79">
        <v>0</v>
      </c>
      <c r="AD10" s="79">
        <v>0</v>
      </c>
      <c r="AE10" s="77">
        <f>SUM(AA10:AD10)</f>
        <v>10000</v>
      </c>
      <c r="AF10" s="79">
        <v>15000</v>
      </c>
      <c r="AG10" s="79">
        <v>0</v>
      </c>
      <c r="AH10" s="79">
        <v>0</v>
      </c>
      <c r="AI10" s="79">
        <v>0</v>
      </c>
      <c r="AJ10" s="79">
        <v>15000</v>
      </c>
      <c r="AK10" s="77">
        <f>SUM(AF10:AJ10)</f>
        <v>30000</v>
      </c>
      <c r="AL10" s="80">
        <f>Z10+AE10+AK10</f>
        <v>50000</v>
      </c>
      <c r="AM10" s="45"/>
      <c r="AN10" s="61">
        <f t="shared" si="0"/>
        <v>0</v>
      </c>
      <c r="AO10" s="61">
        <f t="shared" si="1"/>
        <v>0</v>
      </c>
    </row>
    <row r="11" spans="1:41" s="3" customFormat="1" ht="14.65" customHeight="1" x14ac:dyDescent="0.3">
      <c r="A11" s="181"/>
      <c r="B11" s="17" t="s">
        <v>10</v>
      </c>
      <c r="C11" s="77">
        <v>0</v>
      </c>
      <c r="D11" s="77"/>
      <c r="E11" s="79"/>
      <c r="F11" s="79"/>
      <c r="G11" s="79"/>
      <c r="H11" s="79"/>
      <c r="I11" s="77"/>
      <c r="J11" s="79"/>
      <c r="K11" s="79"/>
      <c r="L11" s="79"/>
      <c r="M11" s="79"/>
      <c r="N11" s="77"/>
      <c r="O11" s="79"/>
      <c r="P11" s="79"/>
      <c r="Q11" s="79"/>
      <c r="R11" s="79"/>
      <c r="S11" s="79">
        <v>60000</v>
      </c>
      <c r="T11" s="77"/>
      <c r="U11" s="80"/>
      <c r="V11" s="79"/>
      <c r="W11" s="79"/>
      <c r="X11" s="79"/>
      <c r="Y11" s="79"/>
      <c r="Z11" s="77"/>
      <c r="AA11" s="79"/>
      <c r="AB11" s="79"/>
      <c r="AC11" s="79"/>
      <c r="AD11" s="79"/>
      <c r="AE11" s="77"/>
      <c r="AF11" s="79"/>
      <c r="AG11" s="79"/>
      <c r="AH11" s="79"/>
      <c r="AI11" s="79"/>
      <c r="AJ11" s="79">
        <v>60000</v>
      </c>
      <c r="AK11" s="77"/>
      <c r="AL11" s="80"/>
      <c r="AM11" s="45"/>
      <c r="AN11" s="61">
        <f t="shared" si="0"/>
        <v>0</v>
      </c>
      <c r="AO11" s="61">
        <f t="shared" si="1"/>
        <v>0</v>
      </c>
    </row>
    <row r="12" spans="1:41" s="3" customFormat="1" ht="14.65" customHeight="1" x14ac:dyDescent="0.3">
      <c r="A12" s="181"/>
      <c r="B12" s="17" t="s">
        <v>7</v>
      </c>
      <c r="C12" s="77"/>
      <c r="D12" s="77"/>
      <c r="E12" s="79">
        <f>E11+E10</f>
        <v>0</v>
      </c>
      <c r="F12" s="79">
        <f>F11+F10</f>
        <v>0</v>
      </c>
      <c r="G12" s="79">
        <f>G11+G10</f>
        <v>0</v>
      </c>
      <c r="H12" s="79">
        <f>H11+H10</f>
        <v>0</v>
      </c>
      <c r="I12" s="77">
        <f>SUM(E12:H12)</f>
        <v>0</v>
      </c>
      <c r="J12" s="79">
        <f>J11+J10</f>
        <v>20000</v>
      </c>
      <c r="K12" s="79">
        <f>K11+K10</f>
        <v>0</v>
      </c>
      <c r="L12" s="79">
        <f>L11+L10</f>
        <v>0</v>
      </c>
      <c r="M12" s="79">
        <f>M11+M10</f>
        <v>0</v>
      </c>
      <c r="N12" s="77">
        <f>SUM(J12:M12)</f>
        <v>20000</v>
      </c>
      <c r="O12" s="79">
        <f>O11+O10</f>
        <v>35000</v>
      </c>
      <c r="P12" s="79">
        <f>P11+P10</f>
        <v>0</v>
      </c>
      <c r="Q12" s="79">
        <f>Q11+Q10</f>
        <v>0</v>
      </c>
      <c r="R12" s="79">
        <f>R11+R10</f>
        <v>0</v>
      </c>
      <c r="S12" s="79">
        <f>S11+S10</f>
        <v>60000</v>
      </c>
      <c r="T12" s="77">
        <f>SUM(O12:S12)</f>
        <v>95000</v>
      </c>
      <c r="U12" s="80">
        <f>T12+N12+I12+D13</f>
        <v>295145</v>
      </c>
      <c r="V12" s="79">
        <f>V11+V10</f>
        <v>10000</v>
      </c>
      <c r="W12" s="79">
        <f>W11+W10</f>
        <v>0</v>
      </c>
      <c r="X12" s="79">
        <f>X11+X10</f>
        <v>0</v>
      </c>
      <c r="Y12" s="79">
        <f>Y11+Y10</f>
        <v>0</v>
      </c>
      <c r="Z12" s="77">
        <f>SUM(V12:Y12)</f>
        <v>10000</v>
      </c>
      <c r="AA12" s="79">
        <f>AA11+AA10</f>
        <v>10000</v>
      </c>
      <c r="AB12" s="79">
        <f>AB11+AB10</f>
        <v>0</v>
      </c>
      <c r="AC12" s="79">
        <f>AC11+AC10</f>
        <v>0</v>
      </c>
      <c r="AD12" s="79">
        <f>AD11+AD10</f>
        <v>0</v>
      </c>
      <c r="AE12" s="77">
        <f>SUM(AA12:AD12)</f>
        <v>10000</v>
      </c>
      <c r="AF12" s="79">
        <f>AF11+AF10</f>
        <v>15000</v>
      </c>
      <c r="AG12" s="79">
        <f>AG11+AG10</f>
        <v>0</v>
      </c>
      <c r="AH12" s="79">
        <f>AH11+AH10</f>
        <v>0</v>
      </c>
      <c r="AI12" s="79">
        <f>AI11+AI10</f>
        <v>0</v>
      </c>
      <c r="AJ12" s="79">
        <f>AJ11+AJ10</f>
        <v>75000</v>
      </c>
      <c r="AK12" s="77">
        <f>SUM(AF12:AJ12)</f>
        <v>90000</v>
      </c>
      <c r="AL12" s="80">
        <f>AK12+AE12+Z12</f>
        <v>110000</v>
      </c>
      <c r="AM12" s="45"/>
      <c r="AN12" s="61">
        <f t="shared" si="0"/>
        <v>0</v>
      </c>
      <c r="AO12" s="61">
        <f t="shared" si="1"/>
        <v>0</v>
      </c>
    </row>
    <row r="13" spans="1:41" s="3" customFormat="1" ht="13" customHeight="1" x14ac:dyDescent="0.3">
      <c r="A13" s="182"/>
      <c r="B13" s="6" t="s">
        <v>8</v>
      </c>
      <c r="C13" s="81">
        <v>34130</v>
      </c>
      <c r="D13" s="143">
        <f>100297+79848</f>
        <v>180145</v>
      </c>
      <c r="E13" s="128">
        <f>E12-E9</f>
        <v>0</v>
      </c>
      <c r="F13" s="128">
        <f>E13+F12-F9</f>
        <v>0</v>
      </c>
      <c r="G13" s="128">
        <f>F13+G12-G9</f>
        <v>0</v>
      </c>
      <c r="H13" s="79">
        <f>G13+H12-H9</f>
        <v>0</v>
      </c>
      <c r="I13" s="77">
        <f>I12-I9</f>
        <v>0</v>
      </c>
      <c r="J13" s="79">
        <f>I13+J12-J9</f>
        <v>0</v>
      </c>
      <c r="K13" s="79">
        <f>J13+K12-K9</f>
        <v>14654</v>
      </c>
      <c r="L13" s="79">
        <f>K13+L12-L9</f>
        <v>338</v>
      </c>
      <c r="M13" s="79">
        <f>L13+M12-M9</f>
        <v>-814</v>
      </c>
      <c r="N13" s="77">
        <f>I13+N12-N9</f>
        <v>-814</v>
      </c>
      <c r="O13" s="79">
        <f>N13+O12-O9</f>
        <v>28343</v>
      </c>
      <c r="P13" s="79">
        <f>O13+P12-P9</f>
        <v>20703</v>
      </c>
      <c r="Q13" s="79">
        <f>P13+Q12-Q9</f>
        <v>12073</v>
      </c>
      <c r="R13" s="79">
        <f t="shared" ref="R13:S13" si="4">Q13+R12-R9</f>
        <v>3255</v>
      </c>
      <c r="S13" s="79">
        <f t="shared" si="4"/>
        <v>55991</v>
      </c>
      <c r="T13" s="77">
        <f>N13+T12-T9</f>
        <v>55991</v>
      </c>
      <c r="U13" s="80">
        <f>U12-U9</f>
        <v>55991</v>
      </c>
      <c r="V13" s="79">
        <f>U13+V12-V9</f>
        <v>60252</v>
      </c>
      <c r="W13" s="79">
        <f>V13+W12-W9</f>
        <v>53932</v>
      </c>
      <c r="X13" s="79">
        <f>W13+X12-X9</f>
        <v>45828</v>
      </c>
      <c r="Y13" s="79">
        <f>W13+Y12-Y9</f>
        <v>52316</v>
      </c>
      <c r="Z13" s="77">
        <f>T13+Z12-Z9</f>
        <v>44212</v>
      </c>
      <c r="AA13" s="79">
        <f>Z13+AA12-AA9</f>
        <v>52044</v>
      </c>
      <c r="AB13" s="79">
        <f>AA13+AB12-AB9</f>
        <v>49732</v>
      </c>
      <c r="AC13" s="79">
        <f>AB13+AC12-AC9</f>
        <v>46760</v>
      </c>
      <c r="AD13" s="79">
        <f>AC13+AD12-AD9</f>
        <v>42307</v>
      </c>
      <c r="AE13" s="77">
        <f>Z13+AE12-AE9</f>
        <v>42307</v>
      </c>
      <c r="AF13" s="79">
        <f>AE13+AF12-AF9</f>
        <v>51066</v>
      </c>
      <c r="AG13" s="79">
        <f>AF13+AG12-AG9</f>
        <v>44848</v>
      </c>
      <c r="AH13" s="79">
        <f>AG13+AH12-AH9</f>
        <v>38625</v>
      </c>
      <c r="AI13" s="79">
        <f t="shared" ref="AI13:AJ13" si="5">AH13+AI12-AI9</f>
        <v>34183</v>
      </c>
      <c r="AJ13" s="79">
        <f t="shared" si="5"/>
        <v>109183</v>
      </c>
      <c r="AK13" s="77">
        <f>AE13+AK12-AK9</f>
        <v>109183</v>
      </c>
      <c r="AL13" s="80">
        <f>T13+AL12-AL9</f>
        <v>109183</v>
      </c>
      <c r="AM13" s="45"/>
      <c r="AN13" s="61">
        <f t="shared" si="0"/>
        <v>0</v>
      </c>
      <c r="AO13" s="61">
        <f t="shared" si="1"/>
        <v>0</v>
      </c>
    </row>
    <row r="14" spans="1:41" s="3" customFormat="1" ht="13.5" customHeight="1" x14ac:dyDescent="0.3">
      <c r="A14" s="18"/>
      <c r="B14" s="17" t="s">
        <v>9</v>
      </c>
      <c r="C14" s="77"/>
      <c r="D14" s="77"/>
      <c r="E14" s="82">
        <f>E13/(SUM(F9+H9+J9+G9)/20)*1000</f>
        <v>0</v>
      </c>
      <c r="F14" s="82">
        <f>F13/(SUM(G9+K9+J9+H9)/20)*1000</f>
        <v>0</v>
      </c>
      <c r="G14" s="82">
        <f>G13/(SUM(H9+J9+K9+L9)/20)*1000</f>
        <v>0</v>
      </c>
      <c r="H14" s="82">
        <f>H13/(SUM(M9+J9+K9+L9)/20)*1000</f>
        <v>0</v>
      </c>
      <c r="I14" s="83"/>
      <c r="J14" s="82">
        <f>J13/(SUM(K9+M9+O9+L9)/20)*1000</f>
        <v>0</v>
      </c>
      <c r="K14" s="82">
        <f>K13/(SUM(L9+O9+P9+M9)/20)*1000</f>
        <v>10123.311802701115</v>
      </c>
      <c r="L14" s="82">
        <f>L13/(SUM(M9+O9+P9+Q9)/20)*1000</f>
        <v>290.56522673543952</v>
      </c>
      <c r="M14" s="82">
        <f>M13/(SUM(O9+P9+Q9+R9)/20)*1000</f>
        <v>-526.33280527626005</v>
      </c>
      <c r="N14" s="83"/>
      <c r="O14" s="82">
        <f>O13/(SUM(Q9+R9+S9+P9)/20)*1000</f>
        <v>17521.636993076165</v>
      </c>
      <c r="P14" s="82" t="e">
        <f>P13/(SUM(Q9+R9+#REF!+S9)/20)*1000</f>
        <v>#REF!</v>
      </c>
      <c r="Q14" s="82" t="e">
        <f>Q13/(SUM(R9+#REF!+#REF!+S9)/20)*1000</f>
        <v>#REF!</v>
      </c>
      <c r="R14" s="82" t="e">
        <f>R13/(SUM(S9+#REF!+#REF!+#REF!)/20)*1000</f>
        <v>#REF!</v>
      </c>
      <c r="S14" s="82" t="e">
        <f>S13/(SUM(#REF!+#REF!+#REF!+#REF!)/20)*1000</f>
        <v>#REF!</v>
      </c>
      <c r="T14" s="83"/>
      <c r="U14" s="84"/>
      <c r="V14" s="82">
        <f>V13/(SUM(W9+Y9+AA9+X9)/20)*1000</f>
        <v>66181.898066783833</v>
      </c>
      <c r="W14" s="82">
        <f>W13/(SUM(X9+AB9+AA9+Y9)/20)*1000</f>
        <v>75960.563380281688</v>
      </c>
      <c r="X14" s="82">
        <f>X13/(SUM(Y9+AA9+AB9+AC9)/20)*1000</f>
        <v>101076.31230701368</v>
      </c>
      <c r="Y14" s="82">
        <f>Y13/(SUM(AD9+AA9+AB9+AC9)/20)*1000</f>
        <v>87889.122217555647</v>
      </c>
      <c r="Z14" s="83"/>
      <c r="AA14" s="82">
        <f>AA13/(SUM(AB9+AD9+AF9+AC9)/20)*1000</f>
        <v>65144.573788959817</v>
      </c>
      <c r="AB14" s="82">
        <f>AB13/(SUM(AC9+AF9+AG9+AD9)/20)*1000</f>
        <v>50022.128344397504</v>
      </c>
      <c r="AC14" s="82">
        <f>AC13/(SUM(AD9+AF9+AG9+AH9)/20)*1000</f>
        <v>40423.600605143722</v>
      </c>
      <c r="AD14" s="82">
        <f>AD13/(SUM(AF9+AG9+AH9+AI9)/20)*1000</f>
        <v>36591.420169520847</v>
      </c>
      <c r="AE14" s="83"/>
      <c r="AF14" s="82">
        <f>AF13/(SUM(AH9+AI9+AJ9+AG9)/20)*1000</f>
        <v>60493.98803530178</v>
      </c>
      <c r="AG14" s="82" t="e">
        <f>AG13/(SUM(AH9+AI9+#REF!+AJ9)/20)*1000</f>
        <v>#REF!</v>
      </c>
      <c r="AH14" s="82" t="e">
        <f>AH13/(SUM(AI9+#REF!+#REF!+AJ9)/20)*1000</f>
        <v>#REF!</v>
      </c>
      <c r="AI14" s="82" t="e">
        <f>AI13/(SUM(AJ9+#REF!+#REF!+#REF!)/20)*1000</f>
        <v>#REF!</v>
      </c>
      <c r="AJ14" s="82" t="e">
        <f>AJ13/(SUM(#REF!+#REF!+#REF!+#REF!)/20)*1000</f>
        <v>#REF!</v>
      </c>
      <c r="AK14" s="83"/>
      <c r="AL14" s="84"/>
      <c r="AM14" s="45"/>
      <c r="AN14" s="61">
        <f t="shared" si="0"/>
        <v>0</v>
      </c>
      <c r="AO14" s="61">
        <f t="shared" si="1"/>
        <v>0</v>
      </c>
    </row>
    <row r="15" spans="1:41" s="45" customFormat="1" ht="14.25" customHeight="1" x14ac:dyDescent="0.3">
      <c r="A15" s="180" t="s">
        <v>61</v>
      </c>
      <c r="B15" s="5" t="s">
        <v>5</v>
      </c>
      <c r="C15" s="77"/>
      <c r="D15" s="77"/>
      <c r="E15" s="79"/>
      <c r="F15" s="79"/>
      <c r="G15" s="79"/>
      <c r="H15" s="79"/>
      <c r="I15" s="77">
        <f>SUM(E15:H15)</f>
        <v>0</v>
      </c>
      <c r="J15" s="79"/>
      <c r="K15" s="79">
        <v>-16</v>
      </c>
      <c r="L15" s="79">
        <v>1632</v>
      </c>
      <c r="M15" s="79">
        <v>24</v>
      </c>
      <c r="N15" s="77">
        <f>SUM(J15:M15)</f>
        <v>1640</v>
      </c>
      <c r="O15" s="79">
        <v>32</v>
      </c>
      <c r="P15" s="79">
        <v>40</v>
      </c>
      <c r="Q15" s="79">
        <v>40</v>
      </c>
      <c r="R15" s="79">
        <v>488</v>
      </c>
      <c r="S15" s="79">
        <v>112</v>
      </c>
      <c r="T15" s="77">
        <f>SUM(O15:S15)</f>
        <v>712</v>
      </c>
      <c r="U15" s="80">
        <f>T15+N15+I15+D19</f>
        <v>8863</v>
      </c>
      <c r="V15" s="79">
        <v>632</v>
      </c>
      <c r="W15" s="79">
        <v>984</v>
      </c>
      <c r="X15" s="79">
        <v>888</v>
      </c>
      <c r="Y15" s="79">
        <v>1088</v>
      </c>
      <c r="Z15" s="77">
        <f>SUM(V15:Y15)</f>
        <v>3592</v>
      </c>
      <c r="AA15" s="79">
        <v>1080</v>
      </c>
      <c r="AB15" s="79">
        <v>1080</v>
      </c>
      <c r="AC15" s="79">
        <v>776</v>
      </c>
      <c r="AD15" s="79">
        <v>0</v>
      </c>
      <c r="AE15" s="77">
        <f>SUM(AA15:AD15)</f>
        <v>2936</v>
      </c>
      <c r="AF15" s="79">
        <v>0</v>
      </c>
      <c r="AG15" s="79">
        <v>0</v>
      </c>
      <c r="AH15" s="79">
        <v>0</v>
      </c>
      <c r="AI15" s="79">
        <v>0</v>
      </c>
      <c r="AJ15" s="79">
        <v>0</v>
      </c>
      <c r="AK15" s="77">
        <f>SUM(AF15:AJ15)</f>
        <v>0</v>
      </c>
      <c r="AL15" s="80">
        <f>AK15+AE15+Z15</f>
        <v>6528</v>
      </c>
      <c r="AM15" s="45">
        <v>8</v>
      </c>
      <c r="AN15" s="61">
        <f t="shared" si="0"/>
        <v>70904</v>
      </c>
      <c r="AO15" s="61">
        <f t="shared" si="1"/>
        <v>52224</v>
      </c>
    </row>
    <row r="16" spans="1:41" s="45" customFormat="1" ht="14.9" customHeight="1" x14ac:dyDescent="0.3">
      <c r="A16" s="181"/>
      <c r="B16" s="17" t="s">
        <v>6</v>
      </c>
      <c r="C16" s="77"/>
      <c r="D16" s="77"/>
      <c r="E16" s="79"/>
      <c r="F16" s="79"/>
      <c r="G16" s="79"/>
      <c r="H16" s="79"/>
      <c r="I16" s="77">
        <f>SUM(E16:H16)</f>
        <v>0</v>
      </c>
      <c r="J16" s="79"/>
      <c r="K16" s="79">
        <v>0</v>
      </c>
      <c r="L16" s="79">
        <v>0</v>
      </c>
      <c r="M16" s="79">
        <v>0</v>
      </c>
      <c r="N16" s="77">
        <f>SUM(J16:M16)</f>
        <v>0</v>
      </c>
      <c r="O16" s="79">
        <v>2000</v>
      </c>
      <c r="P16" s="79">
        <v>0</v>
      </c>
      <c r="Q16" s="79">
        <v>0</v>
      </c>
      <c r="R16" s="79">
        <v>0</v>
      </c>
      <c r="S16" s="79">
        <v>1000</v>
      </c>
      <c r="T16" s="77">
        <f>SUM(O16:S16)</f>
        <v>3000</v>
      </c>
      <c r="U16" s="80">
        <f>I16+N16+T16</f>
        <v>3000</v>
      </c>
      <c r="V16" s="79">
        <v>0</v>
      </c>
      <c r="W16" s="79">
        <v>0</v>
      </c>
      <c r="X16" s="79">
        <v>0</v>
      </c>
      <c r="Y16" s="79">
        <v>0</v>
      </c>
      <c r="Z16" s="77">
        <f>SUM(V16:Y16)</f>
        <v>0</v>
      </c>
      <c r="AA16" s="79">
        <v>5000</v>
      </c>
      <c r="AB16" s="79">
        <v>0</v>
      </c>
      <c r="AC16" s="79">
        <v>0</v>
      </c>
      <c r="AD16" s="79">
        <v>0</v>
      </c>
      <c r="AE16" s="77">
        <f>SUM(AA16:AD16)</f>
        <v>5000</v>
      </c>
      <c r="AF16" s="79">
        <v>1000</v>
      </c>
      <c r="AG16" s="79">
        <v>0</v>
      </c>
      <c r="AH16" s="79">
        <v>0</v>
      </c>
      <c r="AI16" s="79">
        <v>0</v>
      </c>
      <c r="AJ16" s="79">
        <v>0</v>
      </c>
      <c r="AK16" s="77">
        <f>SUM(AF16:AJ16)</f>
        <v>1000</v>
      </c>
      <c r="AL16" s="80">
        <f>Z16+AE16+AK16</f>
        <v>6000</v>
      </c>
      <c r="AN16" s="61">
        <f t="shared" si="0"/>
        <v>0</v>
      </c>
      <c r="AO16" s="61">
        <f t="shared" si="1"/>
        <v>0</v>
      </c>
    </row>
    <row r="17" spans="1:41" s="45" customFormat="1" ht="14.9" customHeight="1" x14ac:dyDescent="0.3">
      <c r="A17" s="181"/>
      <c r="B17" s="17" t="s">
        <v>10</v>
      </c>
      <c r="C17" s="77">
        <v>0</v>
      </c>
      <c r="D17" s="77"/>
      <c r="E17" s="79"/>
      <c r="F17" s="79"/>
      <c r="G17" s="79"/>
      <c r="H17" s="79"/>
      <c r="I17" s="77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80"/>
      <c r="V17" s="79"/>
      <c r="W17" s="79"/>
      <c r="X17" s="79"/>
      <c r="Y17" s="79"/>
      <c r="Z17" s="77"/>
      <c r="AA17" s="79"/>
      <c r="AB17" s="79"/>
      <c r="AC17" s="79"/>
      <c r="AD17" s="79"/>
      <c r="AE17" s="77"/>
      <c r="AF17" s="79"/>
      <c r="AG17" s="79"/>
      <c r="AH17" s="79"/>
      <c r="AI17" s="79"/>
      <c r="AJ17" s="79"/>
      <c r="AK17" s="77"/>
      <c r="AL17" s="80"/>
      <c r="AN17" s="61">
        <f t="shared" si="0"/>
        <v>0</v>
      </c>
      <c r="AO17" s="61">
        <f t="shared" si="1"/>
        <v>0</v>
      </c>
    </row>
    <row r="18" spans="1:41" s="45" customFormat="1" ht="14.9" customHeight="1" x14ac:dyDescent="0.3">
      <c r="A18" s="181"/>
      <c r="B18" s="17" t="s">
        <v>7</v>
      </c>
      <c r="C18" s="77"/>
      <c r="D18" s="77"/>
      <c r="E18" s="79">
        <f>E17+E16</f>
        <v>0</v>
      </c>
      <c r="F18" s="79">
        <f>F17+F16</f>
        <v>0</v>
      </c>
      <c r="G18" s="79">
        <f>G17+G16</f>
        <v>0</v>
      </c>
      <c r="H18" s="79">
        <f>H17+H16</f>
        <v>0</v>
      </c>
      <c r="I18" s="77">
        <f>SUM(E18:H18)</f>
        <v>0</v>
      </c>
      <c r="J18" s="79">
        <f>J17+J16</f>
        <v>0</v>
      </c>
      <c r="K18" s="79">
        <f>K17+K16</f>
        <v>0</v>
      </c>
      <c r="L18" s="79">
        <f>L17+L16</f>
        <v>0</v>
      </c>
      <c r="M18" s="79">
        <f>M17+M16</f>
        <v>0</v>
      </c>
      <c r="N18" s="77">
        <f>SUM(J18:M18)</f>
        <v>0</v>
      </c>
      <c r="O18" s="79">
        <f>O17+O16</f>
        <v>2000</v>
      </c>
      <c r="P18" s="79">
        <f>P17+P16</f>
        <v>0</v>
      </c>
      <c r="Q18" s="79">
        <f>Q17+Q16</f>
        <v>0</v>
      </c>
      <c r="R18" s="79">
        <f>R17+R16</f>
        <v>0</v>
      </c>
      <c r="S18" s="79">
        <f>S17+S16</f>
        <v>1000</v>
      </c>
      <c r="T18" s="77">
        <f>SUM(O18:S18)</f>
        <v>3000</v>
      </c>
      <c r="U18" s="80">
        <f>T18+N18+I18+D19</f>
        <v>9511</v>
      </c>
      <c r="V18" s="79">
        <f>V17+V16</f>
        <v>0</v>
      </c>
      <c r="W18" s="79">
        <f>W17+W16</f>
        <v>0</v>
      </c>
      <c r="X18" s="79">
        <f>X17+X16</f>
        <v>0</v>
      </c>
      <c r="Y18" s="79">
        <f>Y17+Y16</f>
        <v>0</v>
      </c>
      <c r="Z18" s="77">
        <f>SUM(V18:Y18)</f>
        <v>0</v>
      </c>
      <c r="AA18" s="79">
        <f>AA17+AA16</f>
        <v>5000</v>
      </c>
      <c r="AB18" s="79">
        <f>AB17+AB16</f>
        <v>0</v>
      </c>
      <c r="AC18" s="79">
        <f>AC17+AC16</f>
        <v>0</v>
      </c>
      <c r="AD18" s="79">
        <f>AD17+AD16</f>
        <v>0</v>
      </c>
      <c r="AE18" s="77">
        <f>SUM(AA18:AD18)</f>
        <v>5000</v>
      </c>
      <c r="AF18" s="79">
        <f>AF17+AF16</f>
        <v>1000</v>
      </c>
      <c r="AG18" s="79">
        <f>AG17+AG16</f>
        <v>0</v>
      </c>
      <c r="AH18" s="79">
        <f>AH17+AH16</f>
        <v>0</v>
      </c>
      <c r="AI18" s="79">
        <f>AI17+AI16</f>
        <v>0</v>
      </c>
      <c r="AJ18" s="79">
        <f>AJ17+AJ16</f>
        <v>0</v>
      </c>
      <c r="AK18" s="77">
        <f>SUM(AF18:AJ18)</f>
        <v>1000</v>
      </c>
      <c r="AL18" s="80">
        <f>AK18+AE18+Z18</f>
        <v>6000</v>
      </c>
      <c r="AN18" s="61">
        <f t="shared" si="0"/>
        <v>0</v>
      </c>
      <c r="AO18" s="61">
        <f t="shared" si="1"/>
        <v>0</v>
      </c>
    </row>
    <row r="19" spans="1:41" s="45" customFormat="1" ht="13" customHeight="1" x14ac:dyDescent="0.3">
      <c r="A19" s="182"/>
      <c r="B19" s="6" t="s">
        <v>8</v>
      </c>
      <c r="C19" s="81">
        <v>16</v>
      </c>
      <c r="D19" s="143">
        <v>6511</v>
      </c>
      <c r="E19" s="128">
        <f>E18-E15</f>
        <v>0</v>
      </c>
      <c r="F19" s="128">
        <f>E19+F18-F15</f>
        <v>0</v>
      </c>
      <c r="G19" s="128">
        <f>F19+G18-G15</f>
        <v>0</v>
      </c>
      <c r="H19" s="79">
        <f>G19+H18-H15</f>
        <v>0</v>
      </c>
      <c r="I19" s="77">
        <f>I18-I15</f>
        <v>0</v>
      </c>
      <c r="J19" s="79">
        <f>I19+J18-J15</f>
        <v>0</v>
      </c>
      <c r="K19" s="79">
        <f>J19+K18-K15</f>
        <v>16</v>
      </c>
      <c r="L19" s="79">
        <f>K19+L18-L15</f>
        <v>-1616</v>
      </c>
      <c r="M19" s="79">
        <f>L19+M18-M15</f>
        <v>-1640</v>
      </c>
      <c r="N19" s="77">
        <f>I19+N18-N15</f>
        <v>-1640</v>
      </c>
      <c r="O19" s="79">
        <f>N19+O18-O15</f>
        <v>328</v>
      </c>
      <c r="P19" s="79">
        <f>O19+P18-P15</f>
        <v>288</v>
      </c>
      <c r="Q19" s="79">
        <f>P19+Q18-Q15</f>
        <v>248</v>
      </c>
      <c r="R19" s="79">
        <f t="shared" ref="R19:S19" si="6">Q19+R18-R15</f>
        <v>-240</v>
      </c>
      <c r="S19" s="79">
        <f t="shared" si="6"/>
        <v>648</v>
      </c>
      <c r="T19" s="77">
        <f>N19+T18-T15</f>
        <v>648</v>
      </c>
      <c r="U19" s="80">
        <f>U18-U15</f>
        <v>648</v>
      </c>
      <c r="V19" s="79">
        <f>U19+V18-V15</f>
        <v>16</v>
      </c>
      <c r="W19" s="79">
        <f>V19+W18-W15</f>
        <v>-968</v>
      </c>
      <c r="X19" s="79">
        <f>W19+X18-X15</f>
        <v>-1856</v>
      </c>
      <c r="Y19" s="79">
        <f>W19+Y18-Y15</f>
        <v>-2056</v>
      </c>
      <c r="Z19" s="77">
        <f>T19+Z18-Z15</f>
        <v>-2944</v>
      </c>
      <c r="AA19" s="79">
        <f>Z19+AA18-AA15</f>
        <v>976</v>
      </c>
      <c r="AB19" s="79">
        <f>AA19+AB18-AB15</f>
        <v>-104</v>
      </c>
      <c r="AC19" s="79">
        <f>AB19+AC18-AC15</f>
        <v>-880</v>
      </c>
      <c r="AD19" s="79">
        <f>AC19+AD18-AD15</f>
        <v>-880</v>
      </c>
      <c r="AE19" s="77">
        <f>Z19+AE18-AE15</f>
        <v>-880</v>
      </c>
      <c r="AF19" s="79">
        <f>AE19+AF18-AF15</f>
        <v>120</v>
      </c>
      <c r="AG19" s="79">
        <f>AF19+AG18-AG15</f>
        <v>120</v>
      </c>
      <c r="AH19" s="79">
        <f>AG19+AH18-AH15</f>
        <v>120</v>
      </c>
      <c r="AI19" s="79">
        <f t="shared" ref="AI19:AJ19" si="7">AH19+AI18-AI15</f>
        <v>120</v>
      </c>
      <c r="AJ19" s="79">
        <f t="shared" si="7"/>
        <v>120</v>
      </c>
      <c r="AK19" s="77">
        <f>AE19+AK18-AK15</f>
        <v>120</v>
      </c>
      <c r="AL19" s="80">
        <f>T19+AL18-AL15</f>
        <v>120</v>
      </c>
      <c r="AN19" s="61">
        <f t="shared" si="0"/>
        <v>0</v>
      </c>
      <c r="AO19" s="61">
        <f t="shared" si="1"/>
        <v>0</v>
      </c>
    </row>
    <row r="20" spans="1:41" s="45" customFormat="1" ht="13.5" customHeight="1" x14ac:dyDescent="0.3">
      <c r="A20" s="18"/>
      <c r="B20" s="17" t="s">
        <v>9</v>
      </c>
      <c r="C20" s="77"/>
      <c r="D20" s="77"/>
      <c r="E20" s="82" t="e">
        <f>E19/(SUM(F15+H15+J15+G15)/20)*1000</f>
        <v>#DIV/0!</v>
      </c>
      <c r="F20" s="82">
        <f>F19/(SUM(G15+K15+J15+H15)/20)*1000</f>
        <v>0</v>
      </c>
      <c r="G20" s="82">
        <f>G19/(SUM(H15+J15+K15+L15)/20)*1000</f>
        <v>0</v>
      </c>
      <c r="H20" s="82">
        <f>H19/(SUM(M15+J15+K15+L15)/20)*1000</f>
        <v>0</v>
      </c>
      <c r="I20" s="83"/>
      <c r="J20" s="82">
        <f>J19/(SUM(K15+M15+O15+L15)/20)*1000</f>
        <v>0</v>
      </c>
      <c r="K20" s="82">
        <f>K19/(SUM(L15+O15+P15+M15)/20)*1000</f>
        <v>185.18518518518516</v>
      </c>
      <c r="L20" s="82">
        <f>L19/(SUM(M15+O15+P15+Q15)/20)*1000</f>
        <v>-237647.05882352943</v>
      </c>
      <c r="M20" s="82">
        <f>M19/(SUM(O15+P15+Q15+R15)/20)*1000</f>
        <v>-54666.666666666664</v>
      </c>
      <c r="N20" s="83"/>
      <c r="O20" s="82">
        <f>O19/(SUM(Q15+R15+S15+P15)/20)*1000</f>
        <v>9647.0588235294108</v>
      </c>
      <c r="P20" s="82" t="e">
        <f>P19/(SUM(Q15+R15+#REF!+S15)/20)*1000</f>
        <v>#REF!</v>
      </c>
      <c r="Q20" s="82" t="e">
        <f>Q19/(SUM(R15+#REF!+#REF!+S15)/20)*1000</f>
        <v>#REF!</v>
      </c>
      <c r="R20" s="82" t="e">
        <f>R19/(SUM(S15+#REF!+#REF!+#REF!)/20)*1000</f>
        <v>#REF!</v>
      </c>
      <c r="S20" s="82" t="e">
        <f>S19/(SUM(#REF!+#REF!+#REF!+#REF!)/20)*1000</f>
        <v>#REF!</v>
      </c>
      <c r="T20" s="83"/>
      <c r="U20" s="84"/>
      <c r="V20" s="82">
        <f>V19/(SUM(W15+Y15+AA15+X15)/20)*1000</f>
        <v>79.207920792079207</v>
      </c>
      <c r="W20" s="82">
        <f>W19/(SUM(X15+AB15+AA15+Y15)/20)*1000</f>
        <v>-4680.8510638297876</v>
      </c>
      <c r="X20" s="82">
        <f>X19/(SUM(Y15+AA15+AB15+AC15)/20)*1000</f>
        <v>-9224.6520874751495</v>
      </c>
      <c r="Y20" s="82">
        <f>Y19/(SUM(AD15+AA15+AB15+AC15)/20)*1000</f>
        <v>-14005.449591280654</v>
      </c>
      <c r="Z20" s="83"/>
      <c r="AA20" s="82">
        <f>AA19/(SUM(AB15+AD15+AF15+AC15)/20)*1000</f>
        <v>10517.241379310346</v>
      </c>
      <c r="AB20" s="82">
        <f>AB19/(SUM(AC15+AF15+AG15+AD15)/20)*1000</f>
        <v>-2680.4123711340208</v>
      </c>
      <c r="AC20" s="82" t="e">
        <f>AC19/(SUM(AD15+AF15+AG15+AH15)/20)*1000</f>
        <v>#DIV/0!</v>
      </c>
      <c r="AD20" s="82" t="e">
        <f>AD19/(SUM(AF15+AG15+AH15+AI15)/20)*1000</f>
        <v>#DIV/0!</v>
      </c>
      <c r="AE20" s="83"/>
      <c r="AF20" s="82" t="e">
        <f>AF19/(SUM(AH15+AI15+AJ15+AG15)/20)*1000</f>
        <v>#DIV/0!</v>
      </c>
      <c r="AG20" s="82" t="e">
        <f>AG19/(SUM(AH15+AI15+#REF!+AJ15)/20)*1000</f>
        <v>#REF!</v>
      </c>
      <c r="AH20" s="82" t="e">
        <f>AH19/(SUM(AI15+#REF!+#REF!+AJ15)/20)*1000</f>
        <v>#REF!</v>
      </c>
      <c r="AI20" s="82" t="e">
        <f>AI19/(SUM(AJ15+#REF!+#REF!+#REF!)/20)*1000</f>
        <v>#REF!</v>
      </c>
      <c r="AJ20" s="82" t="e">
        <f>AJ19/(SUM(#REF!+#REF!+#REF!+#REF!)/20)*1000</f>
        <v>#REF!</v>
      </c>
      <c r="AK20" s="83"/>
      <c r="AL20" s="84"/>
      <c r="AN20" s="61">
        <f t="shared" si="0"/>
        <v>0</v>
      </c>
      <c r="AO20" s="61">
        <f t="shared" si="1"/>
        <v>0</v>
      </c>
    </row>
    <row r="21" spans="1:41" s="3" customFormat="1" ht="14.25" customHeight="1" x14ac:dyDescent="0.3">
      <c r="A21" s="180" t="s">
        <v>16</v>
      </c>
      <c r="B21" s="5" t="s">
        <v>5</v>
      </c>
      <c r="C21" s="77"/>
      <c r="D21" s="77"/>
      <c r="E21" s="79"/>
      <c r="F21" s="79"/>
      <c r="G21" s="79"/>
      <c r="H21" s="79"/>
      <c r="I21" s="77">
        <f>SUM(E21:H21)</f>
        <v>0</v>
      </c>
      <c r="J21" s="79"/>
      <c r="K21" s="79">
        <v>-2900</v>
      </c>
      <c r="L21" s="79">
        <v>0</v>
      </c>
      <c r="M21" s="79">
        <v>0</v>
      </c>
      <c r="N21" s="77">
        <f>SUM(J21:M21)</f>
        <v>-2900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7">
        <f>SUM(O21:S21)</f>
        <v>0</v>
      </c>
      <c r="U21" s="80">
        <f>T21+N21+I21+D25</f>
        <v>724</v>
      </c>
      <c r="V21" s="79">
        <v>0</v>
      </c>
      <c r="W21" s="79">
        <v>0</v>
      </c>
      <c r="X21" s="79">
        <v>0</v>
      </c>
      <c r="Y21" s="79">
        <v>0</v>
      </c>
      <c r="Z21" s="77">
        <f>SUM(V21:Y21)</f>
        <v>0</v>
      </c>
      <c r="AA21" s="79">
        <v>0</v>
      </c>
      <c r="AB21" s="79">
        <v>0</v>
      </c>
      <c r="AC21" s="79">
        <v>0</v>
      </c>
      <c r="AD21" s="79">
        <v>0</v>
      </c>
      <c r="AE21" s="77">
        <f>SUM(AA21:AD21)</f>
        <v>0</v>
      </c>
      <c r="AF21" s="79">
        <v>0</v>
      </c>
      <c r="AG21" s="79">
        <v>0</v>
      </c>
      <c r="AH21" s="79">
        <v>0</v>
      </c>
      <c r="AI21" s="79">
        <v>0</v>
      </c>
      <c r="AJ21" s="79">
        <v>0</v>
      </c>
      <c r="AK21" s="77">
        <f>SUM(AF21:AJ21)</f>
        <v>0</v>
      </c>
      <c r="AL21" s="80">
        <f>AK21+AE21+Z21</f>
        <v>0</v>
      </c>
      <c r="AM21" s="45">
        <v>16</v>
      </c>
      <c r="AN21" s="61">
        <f t="shared" si="0"/>
        <v>11584</v>
      </c>
      <c r="AO21" s="61">
        <f t="shared" si="1"/>
        <v>0</v>
      </c>
    </row>
    <row r="22" spans="1:41" s="3" customFormat="1" ht="14.65" customHeight="1" x14ac:dyDescent="0.3">
      <c r="A22" s="181"/>
      <c r="B22" s="17" t="s">
        <v>6</v>
      </c>
      <c r="C22" s="77"/>
      <c r="D22" s="77"/>
      <c r="E22" s="79"/>
      <c r="F22" s="79"/>
      <c r="G22" s="79"/>
      <c r="H22" s="79"/>
      <c r="I22" s="77">
        <f>SUM(E22:H22)</f>
        <v>0</v>
      </c>
      <c r="J22" s="79"/>
      <c r="K22" s="79">
        <v>0</v>
      </c>
      <c r="L22" s="79">
        <v>0</v>
      </c>
      <c r="M22" s="79">
        <v>0</v>
      </c>
      <c r="N22" s="77">
        <f>SUM(J22:M22)</f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7">
        <f>SUM(O22:S22)</f>
        <v>0</v>
      </c>
      <c r="U22" s="80">
        <f>I22+N22+T22</f>
        <v>0</v>
      </c>
      <c r="V22" s="79">
        <v>0</v>
      </c>
      <c r="W22" s="79">
        <v>0</v>
      </c>
      <c r="X22" s="79">
        <v>0</v>
      </c>
      <c r="Y22" s="79">
        <v>0</v>
      </c>
      <c r="Z22" s="77">
        <f>SUM(V22:Y22)</f>
        <v>0</v>
      </c>
      <c r="AA22" s="79">
        <v>0</v>
      </c>
      <c r="AB22" s="79">
        <v>0</v>
      </c>
      <c r="AC22" s="79">
        <v>0</v>
      </c>
      <c r="AD22" s="79">
        <v>0</v>
      </c>
      <c r="AE22" s="77">
        <f>SUM(AA22:AD22)</f>
        <v>0</v>
      </c>
      <c r="AF22" s="79">
        <v>0</v>
      </c>
      <c r="AG22" s="79">
        <v>0</v>
      </c>
      <c r="AH22" s="79">
        <v>0</v>
      </c>
      <c r="AI22" s="79">
        <v>0</v>
      </c>
      <c r="AJ22" s="79">
        <v>0</v>
      </c>
      <c r="AK22" s="77">
        <f>SUM(AF22:AJ22)</f>
        <v>0</v>
      </c>
      <c r="AL22" s="80">
        <f>Z22+AE22+AK22</f>
        <v>0</v>
      </c>
      <c r="AM22" s="45"/>
      <c r="AN22" s="61">
        <f t="shared" si="0"/>
        <v>0</v>
      </c>
      <c r="AO22" s="61">
        <f t="shared" si="1"/>
        <v>0</v>
      </c>
    </row>
    <row r="23" spans="1:41" s="3" customFormat="1" ht="14.65" customHeight="1" x14ac:dyDescent="0.3">
      <c r="A23" s="181"/>
      <c r="B23" s="17" t="s">
        <v>10</v>
      </c>
      <c r="C23" s="77">
        <v>0</v>
      </c>
      <c r="D23" s="77"/>
      <c r="E23" s="79"/>
      <c r="F23" s="79"/>
      <c r="G23" s="79"/>
      <c r="H23" s="79"/>
      <c r="I23" s="77"/>
      <c r="J23" s="79"/>
      <c r="K23" s="79"/>
      <c r="L23" s="79"/>
      <c r="M23" s="79"/>
      <c r="N23" s="77"/>
      <c r="O23" s="79"/>
      <c r="P23" s="79"/>
      <c r="Q23" s="79"/>
      <c r="R23" s="79"/>
      <c r="S23" s="79"/>
      <c r="T23" s="77"/>
      <c r="U23" s="80"/>
      <c r="V23" s="79"/>
      <c r="W23" s="79"/>
      <c r="X23" s="79"/>
      <c r="Y23" s="79"/>
      <c r="Z23" s="77"/>
      <c r="AA23" s="79"/>
      <c r="AB23" s="79"/>
      <c r="AC23" s="79"/>
      <c r="AD23" s="79"/>
      <c r="AE23" s="77"/>
      <c r="AF23" s="79"/>
      <c r="AG23" s="79"/>
      <c r="AH23" s="79"/>
      <c r="AI23" s="79"/>
      <c r="AJ23" s="79"/>
      <c r="AK23" s="77"/>
      <c r="AL23" s="80"/>
      <c r="AM23" s="45"/>
      <c r="AN23" s="61">
        <f t="shared" si="0"/>
        <v>0</v>
      </c>
      <c r="AO23" s="61">
        <f t="shared" si="1"/>
        <v>0</v>
      </c>
    </row>
    <row r="24" spans="1:41" s="3" customFormat="1" ht="14.65" customHeight="1" x14ac:dyDescent="0.3">
      <c r="A24" s="181"/>
      <c r="B24" s="17" t="s">
        <v>7</v>
      </c>
      <c r="C24" s="77"/>
      <c r="D24" s="77"/>
      <c r="E24" s="79">
        <f>E23+E22</f>
        <v>0</v>
      </c>
      <c r="F24" s="79">
        <f>F23+F22</f>
        <v>0</v>
      </c>
      <c r="G24" s="79">
        <f>G23+G22</f>
        <v>0</v>
      </c>
      <c r="H24" s="79">
        <f>H23+H22</f>
        <v>0</v>
      </c>
      <c r="I24" s="77">
        <f>SUM(E24:H24)</f>
        <v>0</v>
      </c>
      <c r="J24" s="79">
        <f>J23+J22</f>
        <v>0</v>
      </c>
      <c r="K24" s="79">
        <f>K23+K22</f>
        <v>0</v>
      </c>
      <c r="L24" s="79">
        <f>L23+L22</f>
        <v>0</v>
      </c>
      <c r="M24" s="79">
        <f>M23+M22</f>
        <v>0</v>
      </c>
      <c r="N24" s="77">
        <f>SUM(J24:M24)</f>
        <v>0</v>
      </c>
      <c r="O24" s="79">
        <f>O23+O22</f>
        <v>0</v>
      </c>
      <c r="P24" s="79">
        <f>P23+P22</f>
        <v>0</v>
      </c>
      <c r="Q24" s="79">
        <f>Q23+Q22</f>
        <v>0</v>
      </c>
      <c r="R24" s="79">
        <f>R23+R22</f>
        <v>0</v>
      </c>
      <c r="S24" s="79">
        <f>S23+S22</f>
        <v>0</v>
      </c>
      <c r="T24" s="77">
        <f>SUM(O24:S24)</f>
        <v>0</v>
      </c>
      <c r="U24" s="80">
        <f>T24+N24+I24+D25</f>
        <v>3624</v>
      </c>
      <c r="V24" s="79">
        <f>V23+V22</f>
        <v>0</v>
      </c>
      <c r="W24" s="79">
        <f>W23+W22</f>
        <v>0</v>
      </c>
      <c r="X24" s="79">
        <f>X23+X22</f>
        <v>0</v>
      </c>
      <c r="Y24" s="79">
        <f>Y23+Y22</f>
        <v>0</v>
      </c>
      <c r="Z24" s="77">
        <f>SUM(V24:Y24)</f>
        <v>0</v>
      </c>
      <c r="AA24" s="79">
        <f>AA23+AA22</f>
        <v>0</v>
      </c>
      <c r="AB24" s="79">
        <f>AB23+AB22</f>
        <v>0</v>
      </c>
      <c r="AC24" s="79">
        <f>AC23+AC22</f>
        <v>0</v>
      </c>
      <c r="AD24" s="79">
        <f>AD23+AD22</f>
        <v>0</v>
      </c>
      <c r="AE24" s="77">
        <f>SUM(AA24:AD24)</f>
        <v>0</v>
      </c>
      <c r="AF24" s="79">
        <f>AF23+AF22</f>
        <v>0</v>
      </c>
      <c r="AG24" s="79">
        <f>AG23+AG22</f>
        <v>0</v>
      </c>
      <c r="AH24" s="79">
        <f>AH23+AH22</f>
        <v>0</v>
      </c>
      <c r="AI24" s="79">
        <f>AI23+AI22</f>
        <v>0</v>
      </c>
      <c r="AJ24" s="79">
        <f>AJ23+AJ22</f>
        <v>0</v>
      </c>
      <c r="AK24" s="77">
        <f>SUM(AF24:AJ24)</f>
        <v>0</v>
      </c>
      <c r="AL24" s="80">
        <f>AK24+AE24+Z24</f>
        <v>0</v>
      </c>
      <c r="AM24" s="45"/>
      <c r="AN24" s="61">
        <f t="shared" si="0"/>
        <v>0</v>
      </c>
      <c r="AO24" s="61">
        <f t="shared" si="1"/>
        <v>0</v>
      </c>
    </row>
    <row r="25" spans="1:41" s="3" customFormat="1" ht="13" customHeight="1" x14ac:dyDescent="0.3">
      <c r="A25" s="182"/>
      <c r="B25" s="6" t="s">
        <v>8</v>
      </c>
      <c r="C25" s="81">
        <v>2900</v>
      </c>
      <c r="D25" s="143">
        <v>3624</v>
      </c>
      <c r="E25" s="128">
        <f>E24-E21</f>
        <v>0</v>
      </c>
      <c r="F25" s="128">
        <f>E25+F24-F21</f>
        <v>0</v>
      </c>
      <c r="G25" s="128">
        <f>F25+G24-G21</f>
        <v>0</v>
      </c>
      <c r="H25" s="79">
        <f>G25+H24-H21</f>
        <v>0</v>
      </c>
      <c r="I25" s="77">
        <f>I24-I21</f>
        <v>0</v>
      </c>
      <c r="J25" s="79">
        <f>I25+J24-J21</f>
        <v>0</v>
      </c>
      <c r="K25" s="79">
        <f>J25+K24-K21</f>
        <v>2900</v>
      </c>
      <c r="L25" s="79">
        <f>K25+L24-L21</f>
        <v>2900</v>
      </c>
      <c r="M25" s="79">
        <f>L25+M24-M21</f>
        <v>2900</v>
      </c>
      <c r="N25" s="77">
        <f>I25+N24-N21</f>
        <v>2900</v>
      </c>
      <c r="O25" s="79">
        <f>N25+O24-O21</f>
        <v>2900</v>
      </c>
      <c r="P25" s="79">
        <f>O25+P24-P21</f>
        <v>2900</v>
      </c>
      <c r="Q25" s="79">
        <f>P25+Q24-Q21</f>
        <v>2900</v>
      </c>
      <c r="R25" s="79">
        <f t="shared" ref="R25:S25" si="8">Q25+R24-R21</f>
        <v>2900</v>
      </c>
      <c r="S25" s="79">
        <f t="shared" si="8"/>
        <v>2900</v>
      </c>
      <c r="T25" s="77">
        <f>N25+T24-T21</f>
        <v>2900</v>
      </c>
      <c r="U25" s="80">
        <f>U24-U21</f>
        <v>2900</v>
      </c>
      <c r="V25" s="79">
        <f>U25+V24-V21</f>
        <v>2900</v>
      </c>
      <c r="W25" s="79">
        <f>V25+W24-W21</f>
        <v>2900</v>
      </c>
      <c r="X25" s="79">
        <f>W25+X24-X21</f>
        <v>2900</v>
      </c>
      <c r="Y25" s="79">
        <f>W25+Y24-Y21</f>
        <v>2900</v>
      </c>
      <c r="Z25" s="77">
        <f>T25+Z24-Z21</f>
        <v>2900</v>
      </c>
      <c r="AA25" s="79">
        <f>Z25+AA24-AA21</f>
        <v>2900</v>
      </c>
      <c r="AB25" s="79">
        <f>AA25+AB24-AB21</f>
        <v>2900</v>
      </c>
      <c r="AC25" s="79">
        <f>AB25+AC24-AC21</f>
        <v>2900</v>
      </c>
      <c r="AD25" s="79">
        <f>AC25+AD24-AD21</f>
        <v>2900</v>
      </c>
      <c r="AE25" s="77">
        <f>Z25+AE24-AE21</f>
        <v>2900</v>
      </c>
      <c r="AF25" s="79">
        <f>AE25+AF24-AF21</f>
        <v>2900</v>
      </c>
      <c r="AG25" s="79">
        <f>AF25+AG24-AG21</f>
        <v>2900</v>
      </c>
      <c r="AH25" s="79">
        <f>AG25+AH24-AH21</f>
        <v>2900</v>
      </c>
      <c r="AI25" s="79">
        <f t="shared" ref="AI25:AJ25" si="9">AH25+AI24-AI21</f>
        <v>2900</v>
      </c>
      <c r="AJ25" s="79">
        <f t="shared" si="9"/>
        <v>2900</v>
      </c>
      <c r="AK25" s="77">
        <f>AE25+AK24-AK21</f>
        <v>2900</v>
      </c>
      <c r="AL25" s="80">
        <f>T25+AL24-AL21</f>
        <v>2900</v>
      </c>
      <c r="AM25" s="45"/>
      <c r="AN25" s="61">
        <f t="shared" si="0"/>
        <v>0</v>
      </c>
      <c r="AO25" s="61">
        <f t="shared" si="1"/>
        <v>0</v>
      </c>
    </row>
    <row r="26" spans="1:41" s="3" customFormat="1" ht="13.5" customHeight="1" x14ac:dyDescent="0.3">
      <c r="A26" s="18"/>
      <c r="B26" s="17" t="s">
        <v>9</v>
      </c>
      <c r="C26" s="77"/>
      <c r="D26" s="77"/>
      <c r="E26" s="82" t="e">
        <f>E25/(SUM(F21+H21+J21+G21)/20)*1000</f>
        <v>#DIV/0!</v>
      </c>
      <c r="F26" s="82">
        <f>F25/(SUM(G21+K21+J21+H21)/20)*1000</f>
        <v>0</v>
      </c>
      <c r="G26" s="82">
        <f>G25/(SUM(H21+J21+K21+L21)/20)*1000</f>
        <v>0</v>
      </c>
      <c r="H26" s="82">
        <f>H25/(SUM(M21+J21+K21+L21)/20)*1000</f>
        <v>0</v>
      </c>
      <c r="I26" s="83"/>
      <c r="J26" s="82">
        <f>J25/(SUM(K21+M21+O21+L21)/20)*1000</f>
        <v>0</v>
      </c>
      <c r="K26" s="82" t="e">
        <f>K25/(SUM(L21+O21+P21+M21)/20)*1000</f>
        <v>#DIV/0!</v>
      </c>
      <c r="L26" s="82" t="e">
        <f>L25/(SUM(M21+O21+P21+Q21)/20)*1000</f>
        <v>#DIV/0!</v>
      </c>
      <c r="M26" s="82" t="e">
        <f>M25/(SUM(O21+P21+Q21+R21)/20)*1000</f>
        <v>#DIV/0!</v>
      </c>
      <c r="N26" s="83"/>
      <c r="O26" s="82" t="e">
        <f>O25/(SUM(Q21+R21+S21+P21)/20)*1000</f>
        <v>#DIV/0!</v>
      </c>
      <c r="P26" s="82" t="e">
        <f>P25/(SUM(Q21+R21+#REF!+S21)/20)*1000</f>
        <v>#REF!</v>
      </c>
      <c r="Q26" s="82" t="e">
        <f>Q25/(SUM(R21+#REF!+#REF!+S21)/20)*1000</f>
        <v>#REF!</v>
      </c>
      <c r="R26" s="82" t="e">
        <f>R25/(SUM(S21+#REF!+#REF!+#REF!)/20)*1000</f>
        <v>#REF!</v>
      </c>
      <c r="S26" s="82" t="e">
        <f>S25/(SUM(#REF!+#REF!+#REF!+#REF!)/20)*1000</f>
        <v>#REF!</v>
      </c>
      <c r="T26" s="83"/>
      <c r="U26" s="84"/>
      <c r="V26" s="82" t="e">
        <f>V25/(SUM(W21+Y21+AA21+X21)/20)*1000</f>
        <v>#DIV/0!</v>
      </c>
      <c r="W26" s="82" t="e">
        <f>W25/(SUM(X21+AB21+AA21+Y21)/20)*1000</f>
        <v>#DIV/0!</v>
      </c>
      <c r="X26" s="82" t="e">
        <f>X25/(SUM(Y21+AA21+AB21+AC21)/20)*1000</f>
        <v>#DIV/0!</v>
      </c>
      <c r="Y26" s="82" t="e">
        <f>Y25/(SUM(AD21+AA21+AB21+AC21)/20)*1000</f>
        <v>#DIV/0!</v>
      </c>
      <c r="Z26" s="83"/>
      <c r="AA26" s="82" t="e">
        <f>AA25/(SUM(AB21+AD21+AF21+AC21)/20)*1000</f>
        <v>#DIV/0!</v>
      </c>
      <c r="AB26" s="82" t="e">
        <f>AB25/(SUM(AC21+AF21+AG21+AD21)/20)*1000</f>
        <v>#DIV/0!</v>
      </c>
      <c r="AC26" s="82" t="e">
        <f>AC25/(SUM(AD21+AF21+AG21+AH21)/20)*1000</f>
        <v>#DIV/0!</v>
      </c>
      <c r="AD26" s="82" t="e">
        <f>AD25/(SUM(AF21+AG21+AH21+AI21)/20)*1000</f>
        <v>#DIV/0!</v>
      </c>
      <c r="AE26" s="83"/>
      <c r="AF26" s="82" t="e">
        <f>AF25/(SUM(AH21+AI21+AJ21+AG21)/20)*1000</f>
        <v>#DIV/0!</v>
      </c>
      <c r="AG26" s="82" t="e">
        <f>AG25/(SUM(AH21+AI21+#REF!+AJ21)/20)*1000</f>
        <v>#REF!</v>
      </c>
      <c r="AH26" s="82" t="e">
        <f>AH25/(SUM(AI21+#REF!+#REF!+AJ21)/20)*1000</f>
        <v>#REF!</v>
      </c>
      <c r="AI26" s="82" t="e">
        <f>AI25/(SUM(AJ21+#REF!+#REF!+#REF!)/20)*1000</f>
        <v>#REF!</v>
      </c>
      <c r="AJ26" s="82" t="e">
        <f>AJ25/(SUM(#REF!+#REF!+#REF!+#REF!)/20)*1000</f>
        <v>#REF!</v>
      </c>
      <c r="AK26" s="83"/>
      <c r="AL26" s="84"/>
      <c r="AM26" s="45"/>
      <c r="AN26" s="61">
        <f t="shared" si="0"/>
        <v>0</v>
      </c>
      <c r="AO26" s="61">
        <f t="shared" si="1"/>
        <v>0</v>
      </c>
    </row>
    <row r="27" spans="1:41" s="3" customFormat="1" ht="13" customHeight="1" x14ac:dyDescent="0.3">
      <c r="A27" s="180" t="s">
        <v>71</v>
      </c>
      <c r="B27" s="5" t="s">
        <v>5</v>
      </c>
      <c r="C27" s="77"/>
      <c r="D27" s="77"/>
      <c r="E27" s="79"/>
      <c r="F27" s="79"/>
      <c r="G27" s="79"/>
      <c r="H27" s="79"/>
      <c r="I27" s="77">
        <f>SUM(E27:H27)</f>
        <v>0</v>
      </c>
      <c r="J27" s="79"/>
      <c r="K27" s="79">
        <v>-7740</v>
      </c>
      <c r="L27" s="79">
        <v>4815</v>
      </c>
      <c r="M27" s="79">
        <v>913</v>
      </c>
      <c r="N27" s="77">
        <f>SUM(J27:M27)</f>
        <v>-2012</v>
      </c>
      <c r="O27" s="79">
        <v>1521</v>
      </c>
      <c r="P27" s="79">
        <v>1520</v>
      </c>
      <c r="Q27" s="79">
        <v>1553</v>
      </c>
      <c r="R27" s="79">
        <v>1768</v>
      </c>
      <c r="S27" s="79">
        <v>273</v>
      </c>
      <c r="T27" s="77">
        <f>SUM(O27:S27)</f>
        <v>6635</v>
      </c>
      <c r="U27" s="80">
        <f>T27+N27+I27+D31</f>
        <v>31086</v>
      </c>
      <c r="V27" s="79">
        <v>239</v>
      </c>
      <c r="W27" s="79">
        <v>367</v>
      </c>
      <c r="X27" s="79">
        <v>273</v>
      </c>
      <c r="Y27" s="79">
        <v>104</v>
      </c>
      <c r="Z27" s="77">
        <f>SUM(V27:Y27)</f>
        <v>983</v>
      </c>
      <c r="AA27" s="79">
        <v>128</v>
      </c>
      <c r="AB27" s="79">
        <v>144</v>
      </c>
      <c r="AC27" s="79">
        <v>185</v>
      </c>
      <c r="AD27" s="79">
        <v>16</v>
      </c>
      <c r="AE27" s="77">
        <f>SUM(AA27:AD27)</f>
        <v>473</v>
      </c>
      <c r="AF27" s="79">
        <v>16</v>
      </c>
      <c r="AG27" s="79">
        <v>16</v>
      </c>
      <c r="AH27" s="79">
        <v>16</v>
      </c>
      <c r="AI27" s="79">
        <v>16</v>
      </c>
      <c r="AJ27" s="79">
        <v>0</v>
      </c>
      <c r="AK27" s="77">
        <f>SUM(AF27:AJ27)</f>
        <v>64</v>
      </c>
      <c r="AL27" s="80">
        <f>AK27+AE27+Z27</f>
        <v>1520</v>
      </c>
      <c r="AM27" s="45">
        <v>16</v>
      </c>
      <c r="AN27" s="61">
        <f t="shared" si="0"/>
        <v>497376</v>
      </c>
      <c r="AO27" s="61">
        <f t="shared" si="1"/>
        <v>24320</v>
      </c>
    </row>
    <row r="28" spans="1:41" s="3" customFormat="1" ht="13" customHeight="1" x14ac:dyDescent="0.3">
      <c r="A28" s="181"/>
      <c r="B28" s="17" t="s">
        <v>6</v>
      </c>
      <c r="C28" s="77"/>
      <c r="D28" s="77"/>
      <c r="E28" s="79"/>
      <c r="F28" s="79"/>
      <c r="G28" s="79"/>
      <c r="H28" s="79"/>
      <c r="I28" s="77">
        <f>SUM(E28:H28)</f>
        <v>0</v>
      </c>
      <c r="J28" s="79"/>
      <c r="K28" s="79">
        <v>0</v>
      </c>
      <c r="L28" s="79">
        <v>0</v>
      </c>
      <c r="M28" s="79">
        <v>0</v>
      </c>
      <c r="N28" s="77">
        <f>SUM(J28:M28)</f>
        <v>0</v>
      </c>
      <c r="O28" s="79">
        <v>5000</v>
      </c>
      <c r="P28" s="79">
        <v>0</v>
      </c>
      <c r="Q28" s="79">
        <v>0</v>
      </c>
      <c r="R28" s="79">
        <v>0</v>
      </c>
      <c r="S28" s="79">
        <v>0</v>
      </c>
      <c r="T28" s="77">
        <f>SUM(O28:S28)</f>
        <v>5000</v>
      </c>
      <c r="U28" s="80">
        <f>I28+N28+T28</f>
        <v>5000</v>
      </c>
      <c r="V28" s="79">
        <v>6000</v>
      </c>
      <c r="W28" s="79">
        <v>0</v>
      </c>
      <c r="X28" s="79">
        <v>0</v>
      </c>
      <c r="Y28" s="79">
        <v>0</v>
      </c>
      <c r="Z28" s="77">
        <f>SUM(V28:Y28)</f>
        <v>6000</v>
      </c>
      <c r="AA28" s="79">
        <v>0</v>
      </c>
      <c r="AB28" s="79">
        <v>0</v>
      </c>
      <c r="AC28" s="79">
        <v>0</v>
      </c>
      <c r="AD28" s="79">
        <v>0</v>
      </c>
      <c r="AE28" s="77">
        <f>SUM(AA28:AD28)</f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7">
        <f>SUM(AF28:AJ28)</f>
        <v>0</v>
      </c>
      <c r="AL28" s="80">
        <f>Z28+AE28+AK28</f>
        <v>6000</v>
      </c>
      <c r="AM28" s="45"/>
      <c r="AN28" s="61">
        <f t="shared" si="0"/>
        <v>0</v>
      </c>
      <c r="AO28" s="61">
        <f t="shared" si="1"/>
        <v>0</v>
      </c>
    </row>
    <row r="29" spans="1:41" s="3" customFormat="1" ht="13" customHeight="1" x14ac:dyDescent="0.3">
      <c r="A29" s="181"/>
      <c r="B29" s="17" t="s">
        <v>10</v>
      </c>
      <c r="C29" s="77">
        <v>0</v>
      </c>
      <c r="D29" s="77"/>
      <c r="E29" s="79"/>
      <c r="F29" s="79"/>
      <c r="G29" s="79"/>
      <c r="H29" s="79"/>
      <c r="I29" s="77"/>
      <c r="J29" s="79"/>
      <c r="K29" s="79"/>
      <c r="L29" s="79"/>
      <c r="M29" s="79"/>
      <c r="N29" s="77"/>
      <c r="O29" s="79"/>
      <c r="P29" s="79"/>
      <c r="Q29" s="79"/>
      <c r="R29" s="79"/>
      <c r="S29" s="79"/>
      <c r="T29" s="77"/>
      <c r="U29" s="80"/>
      <c r="V29" s="79"/>
      <c r="W29" s="79"/>
      <c r="X29" s="79"/>
      <c r="Y29" s="79"/>
      <c r="Z29" s="77"/>
      <c r="AA29" s="79"/>
      <c r="AB29" s="79"/>
      <c r="AC29" s="79"/>
      <c r="AD29" s="79"/>
      <c r="AE29" s="77"/>
      <c r="AF29" s="79"/>
      <c r="AG29" s="79"/>
      <c r="AH29" s="79"/>
      <c r="AI29" s="79"/>
      <c r="AJ29" s="79"/>
      <c r="AK29" s="77"/>
      <c r="AL29" s="80"/>
      <c r="AM29" s="45"/>
      <c r="AN29" s="61">
        <f t="shared" si="0"/>
        <v>0</v>
      </c>
      <c r="AO29" s="61">
        <f t="shared" si="1"/>
        <v>0</v>
      </c>
    </row>
    <row r="30" spans="1:41" s="3" customFormat="1" ht="13" customHeight="1" x14ac:dyDescent="0.3">
      <c r="A30" s="181"/>
      <c r="B30" s="17" t="s">
        <v>7</v>
      </c>
      <c r="C30" s="77"/>
      <c r="D30" s="77"/>
      <c r="E30" s="79">
        <f>E29+E28</f>
        <v>0</v>
      </c>
      <c r="F30" s="79">
        <f>F29+F28</f>
        <v>0</v>
      </c>
      <c r="G30" s="79">
        <f>G29+G28</f>
        <v>0</v>
      </c>
      <c r="H30" s="79">
        <f>H29+H28</f>
        <v>0</v>
      </c>
      <c r="I30" s="77">
        <f>SUM(E30:H30)</f>
        <v>0</v>
      </c>
      <c r="J30" s="79">
        <f>J29+J28</f>
        <v>0</v>
      </c>
      <c r="K30" s="79">
        <f>K29+K28</f>
        <v>0</v>
      </c>
      <c r="L30" s="79">
        <f>L29+L28</f>
        <v>0</v>
      </c>
      <c r="M30" s="79">
        <f>M29+M28</f>
        <v>0</v>
      </c>
      <c r="N30" s="77">
        <f>SUM(J30:M30)</f>
        <v>0</v>
      </c>
      <c r="O30" s="79">
        <f>O29+O28</f>
        <v>5000</v>
      </c>
      <c r="P30" s="79">
        <f>P29+P28</f>
        <v>0</v>
      </c>
      <c r="Q30" s="79">
        <f>Q29+Q28</f>
        <v>0</v>
      </c>
      <c r="R30" s="79">
        <f>R29+R28</f>
        <v>0</v>
      </c>
      <c r="S30" s="79">
        <f>S29+S28</f>
        <v>0</v>
      </c>
      <c r="T30" s="77">
        <f>SUM(O30:S30)</f>
        <v>5000</v>
      </c>
      <c r="U30" s="80">
        <f>T30+N30+I30+D31</f>
        <v>31463</v>
      </c>
      <c r="V30" s="79">
        <f>V29+V28</f>
        <v>6000</v>
      </c>
      <c r="W30" s="79">
        <f>W29+W28</f>
        <v>0</v>
      </c>
      <c r="X30" s="79">
        <f>X29+X28</f>
        <v>0</v>
      </c>
      <c r="Y30" s="79">
        <f>Y29+Y28</f>
        <v>0</v>
      </c>
      <c r="Z30" s="77">
        <f>SUM(V30:Y30)</f>
        <v>6000</v>
      </c>
      <c r="AA30" s="79">
        <f>AA29+AA28</f>
        <v>0</v>
      </c>
      <c r="AB30" s="79">
        <f>AB29+AB28</f>
        <v>0</v>
      </c>
      <c r="AC30" s="79">
        <f>AC29+AC28</f>
        <v>0</v>
      </c>
      <c r="AD30" s="79">
        <f>AD29+AD28</f>
        <v>0</v>
      </c>
      <c r="AE30" s="77">
        <f>SUM(AA30:AD30)</f>
        <v>0</v>
      </c>
      <c r="AF30" s="79">
        <f>AF29+AF28</f>
        <v>0</v>
      </c>
      <c r="AG30" s="79">
        <f>AG29+AG28</f>
        <v>0</v>
      </c>
      <c r="AH30" s="79">
        <f>AH29+AH28</f>
        <v>0</v>
      </c>
      <c r="AI30" s="79">
        <f>AI29+AI28</f>
        <v>0</v>
      </c>
      <c r="AJ30" s="79">
        <f>AJ29+AJ28</f>
        <v>0</v>
      </c>
      <c r="AK30" s="77">
        <f>SUM(AF30:AJ30)</f>
        <v>0</v>
      </c>
      <c r="AL30" s="80">
        <f>AK30+AE30+Z30</f>
        <v>6000</v>
      </c>
      <c r="AM30" s="45"/>
      <c r="AN30" s="61">
        <f t="shared" si="0"/>
        <v>0</v>
      </c>
      <c r="AO30" s="61">
        <f t="shared" si="1"/>
        <v>0</v>
      </c>
    </row>
    <row r="31" spans="1:41" s="3" customFormat="1" ht="13" customHeight="1" x14ac:dyDescent="0.3">
      <c r="A31" s="182"/>
      <c r="B31" s="6" t="s">
        <v>8</v>
      </c>
      <c r="C31" s="81">
        <v>17644</v>
      </c>
      <c r="D31" s="143">
        <v>26463</v>
      </c>
      <c r="E31" s="128">
        <f>E30-E27</f>
        <v>0</v>
      </c>
      <c r="F31" s="128">
        <f>E31+F30-F27</f>
        <v>0</v>
      </c>
      <c r="G31" s="128">
        <f>F31+G30-G27</f>
        <v>0</v>
      </c>
      <c r="H31" s="79">
        <f>G31+H30-H27</f>
        <v>0</v>
      </c>
      <c r="I31" s="77">
        <f>I30-I27</f>
        <v>0</v>
      </c>
      <c r="J31" s="79">
        <f>I31+J30-J27</f>
        <v>0</v>
      </c>
      <c r="K31" s="79">
        <f>J31+K30-K27</f>
        <v>7740</v>
      </c>
      <c r="L31" s="79">
        <f>K31+L30-L27</f>
        <v>2925</v>
      </c>
      <c r="M31" s="79">
        <f>L31+M30-M27</f>
        <v>2012</v>
      </c>
      <c r="N31" s="77">
        <f>I31+N30-N27</f>
        <v>2012</v>
      </c>
      <c r="O31" s="79">
        <f>N31+O30-O27</f>
        <v>5491</v>
      </c>
      <c r="P31" s="79">
        <f>O31+P30-P27</f>
        <v>3971</v>
      </c>
      <c r="Q31" s="79">
        <f>P31+Q30-Q27</f>
        <v>2418</v>
      </c>
      <c r="R31" s="79">
        <f t="shared" ref="R31:S31" si="10">Q31+R30-R27</f>
        <v>650</v>
      </c>
      <c r="S31" s="79">
        <f t="shared" si="10"/>
        <v>377</v>
      </c>
      <c r="T31" s="77">
        <f>N31+T30-T27</f>
        <v>377</v>
      </c>
      <c r="U31" s="80">
        <f>U30-U27</f>
        <v>377</v>
      </c>
      <c r="V31" s="79">
        <f>U31+V30-V27</f>
        <v>6138</v>
      </c>
      <c r="W31" s="79">
        <f>V31+W30-W27</f>
        <v>5771</v>
      </c>
      <c r="X31" s="79">
        <f>W31+X30-X27</f>
        <v>5498</v>
      </c>
      <c r="Y31" s="79">
        <f>W31+Y30-Y27</f>
        <v>5667</v>
      </c>
      <c r="Z31" s="77">
        <f>T31+Z30-Z27</f>
        <v>5394</v>
      </c>
      <c r="AA31" s="79">
        <f>Z31+AA30-AA27</f>
        <v>5266</v>
      </c>
      <c r="AB31" s="79">
        <f>AA31+AB30-AB27</f>
        <v>5122</v>
      </c>
      <c r="AC31" s="79">
        <f>AB31+AC30-AC27</f>
        <v>4937</v>
      </c>
      <c r="AD31" s="79">
        <f>AC31+AD30-AD27</f>
        <v>4921</v>
      </c>
      <c r="AE31" s="77">
        <f>Z31+AE30-AE27</f>
        <v>4921</v>
      </c>
      <c r="AF31" s="79">
        <f>AE31+AF30-AF27</f>
        <v>4905</v>
      </c>
      <c r="AG31" s="79">
        <f>AF31+AG30-AG27</f>
        <v>4889</v>
      </c>
      <c r="AH31" s="79">
        <f>AG31+AH30-AH27</f>
        <v>4873</v>
      </c>
      <c r="AI31" s="79">
        <f t="shared" ref="AI31:AJ31" si="11">AH31+AI30-AI27</f>
        <v>4857</v>
      </c>
      <c r="AJ31" s="79">
        <f t="shared" si="11"/>
        <v>4857</v>
      </c>
      <c r="AK31" s="77">
        <f>AE31+AK30-AK27</f>
        <v>4857</v>
      </c>
      <c r="AL31" s="80">
        <f>T31+AL30-AL27</f>
        <v>4857</v>
      </c>
      <c r="AM31" s="45"/>
      <c r="AN31" s="61">
        <f t="shared" si="0"/>
        <v>0</v>
      </c>
      <c r="AO31" s="61">
        <f t="shared" si="1"/>
        <v>0</v>
      </c>
    </row>
    <row r="32" spans="1:41" s="3" customFormat="1" ht="13" customHeight="1" x14ac:dyDescent="0.3">
      <c r="A32" s="18"/>
      <c r="B32" s="17" t="s">
        <v>9</v>
      </c>
      <c r="C32" s="77"/>
      <c r="D32" s="77"/>
      <c r="E32" s="82" t="e">
        <f>E31/(SUM(F27+H27+J27+G27)/20)*1000</f>
        <v>#DIV/0!</v>
      </c>
      <c r="F32" s="82">
        <f>F31/(SUM(G27+K27+J27+H27)/20)*1000</f>
        <v>0</v>
      </c>
      <c r="G32" s="82">
        <f>G31/(SUM(H27+J27+K27+L27)/20)*1000</f>
        <v>0</v>
      </c>
      <c r="H32" s="82">
        <f>H31/(SUM(M27+J27+K27+L27)/20)*1000</f>
        <v>0</v>
      </c>
      <c r="I32" s="83"/>
      <c r="J32" s="82">
        <f>J31/(SUM(K27+M27+O27+L27)/20)*1000</f>
        <v>0</v>
      </c>
      <c r="K32" s="82">
        <f>K31/(SUM(L27+O27+P27+M27)/20)*1000</f>
        <v>17653.096134108793</v>
      </c>
      <c r="L32" s="82">
        <f>L31/(SUM(M27+O27+P27+Q27)/20)*1000</f>
        <v>10622.843653531869</v>
      </c>
      <c r="M32" s="82">
        <f>M31/(SUM(O27+P27+Q27+R27)/20)*1000</f>
        <v>6325.0550141464946</v>
      </c>
      <c r="N32" s="83"/>
      <c r="O32" s="82">
        <f>O31/(SUM(Q27+R27+S27+P27)/20)*1000</f>
        <v>21474.384043801329</v>
      </c>
      <c r="P32" s="82" t="e">
        <f>P31/(SUM(Q27+R27+#REF!+S27)/20)*1000</f>
        <v>#REF!</v>
      </c>
      <c r="Q32" s="82" t="e">
        <f>Q31/(SUM(R27+#REF!+#REF!+S27)/20)*1000</f>
        <v>#REF!</v>
      </c>
      <c r="R32" s="82" t="e">
        <f>R31/(SUM(S27+#REF!+#REF!+#REF!)/20)*1000</f>
        <v>#REF!</v>
      </c>
      <c r="S32" s="82" t="e">
        <f>S31/(SUM(#REF!+#REF!+#REF!+#REF!)/20)*1000</f>
        <v>#REF!</v>
      </c>
      <c r="T32" s="83"/>
      <c r="U32" s="84"/>
      <c r="V32" s="82">
        <f>V31/(SUM(W27+Y27+AA27+X27)/20)*1000</f>
        <v>140779.81651376147</v>
      </c>
      <c r="W32" s="82">
        <f>W31/(SUM(X27+AB27+AA27+Y27)/20)*1000</f>
        <v>177842.83513097072</v>
      </c>
      <c r="X32" s="82">
        <f>X31/(SUM(Y27+AA27+AB27+AC27)/20)*1000</f>
        <v>196007.13012477718</v>
      </c>
      <c r="Y32" s="82">
        <f>Y31/(SUM(AD27+AA27+AB27+AC27)/20)*1000</f>
        <v>239619.45031712475</v>
      </c>
      <c r="Z32" s="83"/>
      <c r="AA32" s="82">
        <f>AA31/(SUM(AB27+AD27+AF27+AC27)/20)*1000</f>
        <v>291745.15235457063</v>
      </c>
      <c r="AB32" s="82">
        <f>AB31/(SUM(AC27+AF27+AG27+AD27)/20)*1000</f>
        <v>439656.65236051503</v>
      </c>
      <c r="AC32" s="82">
        <f>AC31/(SUM(AD27+AF27+AG27+AH27)/20)*1000</f>
        <v>1542812.5</v>
      </c>
      <c r="AD32" s="82">
        <f>AD31/(SUM(AF27+AG27+AH27+AI27)/20)*1000</f>
        <v>1537812.5</v>
      </c>
      <c r="AE32" s="83"/>
      <c r="AF32" s="82">
        <f>AF31/(SUM(AH27+AI27+AJ27+AG27)/20)*1000</f>
        <v>2043750</v>
      </c>
      <c r="AG32" s="82" t="e">
        <f>AG31/(SUM(AH27+AI27+#REF!+AJ27)/20)*1000</f>
        <v>#REF!</v>
      </c>
      <c r="AH32" s="82" t="e">
        <f>AH31/(SUM(AI27+#REF!+#REF!+AJ27)/20)*1000</f>
        <v>#REF!</v>
      </c>
      <c r="AI32" s="82" t="e">
        <f>AI31/(SUM(AJ27+#REF!+#REF!+#REF!)/20)*1000</f>
        <v>#REF!</v>
      </c>
      <c r="AJ32" s="82" t="e">
        <f>AJ31/(SUM(#REF!+#REF!+#REF!+#REF!)/20)*1000</f>
        <v>#REF!</v>
      </c>
      <c r="AK32" s="83"/>
      <c r="AL32" s="84"/>
      <c r="AM32" s="45"/>
      <c r="AN32" s="61">
        <f t="shared" si="0"/>
        <v>0</v>
      </c>
      <c r="AO32" s="61">
        <f t="shared" si="1"/>
        <v>0</v>
      </c>
    </row>
    <row r="33" spans="1:41" s="3" customFormat="1" ht="13" customHeight="1" x14ac:dyDescent="0.3">
      <c r="A33" s="180" t="s">
        <v>20</v>
      </c>
      <c r="B33" s="5" t="s">
        <v>5</v>
      </c>
      <c r="C33" s="77"/>
      <c r="D33" s="77"/>
      <c r="E33" s="79"/>
      <c r="F33" s="79">
        <v>1000</v>
      </c>
      <c r="G33" s="79">
        <v>1991</v>
      </c>
      <c r="H33" s="79">
        <v>6000</v>
      </c>
      <c r="I33" s="77">
        <f>SUM(E33:H33)</f>
        <v>8991</v>
      </c>
      <c r="J33" s="79">
        <v>6000</v>
      </c>
      <c r="K33" s="79">
        <v>-13235</v>
      </c>
      <c r="L33" s="79">
        <v>1226</v>
      </c>
      <c r="M33" s="79">
        <v>1176</v>
      </c>
      <c r="N33" s="77">
        <f>SUM(J33:M33)</f>
        <v>-4833</v>
      </c>
      <c r="O33" s="79">
        <v>5253</v>
      </c>
      <c r="P33" s="79">
        <v>1762</v>
      </c>
      <c r="Q33" s="79">
        <v>1897</v>
      </c>
      <c r="R33" s="79">
        <v>5206</v>
      </c>
      <c r="S33" s="79">
        <v>2880</v>
      </c>
      <c r="T33" s="77">
        <f>SUM(O33:S33)</f>
        <v>16998</v>
      </c>
      <c r="U33" s="80">
        <f>T33+N33+I33+D37</f>
        <v>45452</v>
      </c>
      <c r="V33" s="79">
        <v>4544</v>
      </c>
      <c r="W33" s="79">
        <v>1950</v>
      </c>
      <c r="X33" s="79">
        <v>1797</v>
      </c>
      <c r="Y33" s="79">
        <v>1923</v>
      </c>
      <c r="Z33" s="77">
        <f>SUM(V33:Y33)</f>
        <v>10214</v>
      </c>
      <c r="AA33" s="79">
        <v>1399</v>
      </c>
      <c r="AB33" s="79">
        <v>582</v>
      </c>
      <c r="AC33" s="79">
        <v>840</v>
      </c>
      <c r="AD33" s="79">
        <v>874</v>
      </c>
      <c r="AE33" s="77">
        <f>SUM(AA33:AD33)</f>
        <v>3695</v>
      </c>
      <c r="AF33" s="79">
        <v>4350</v>
      </c>
      <c r="AG33" s="79">
        <v>936</v>
      </c>
      <c r="AH33" s="79">
        <v>1154</v>
      </c>
      <c r="AI33" s="79">
        <v>1152</v>
      </c>
      <c r="AJ33" s="79">
        <v>1119</v>
      </c>
      <c r="AK33" s="77">
        <f>SUM(AF33:AJ33)</f>
        <v>8711</v>
      </c>
      <c r="AL33" s="80">
        <f>AK33+AE33+Z33</f>
        <v>22620</v>
      </c>
      <c r="AM33" s="45">
        <v>32</v>
      </c>
      <c r="AN33" s="61">
        <f t="shared" si="0"/>
        <v>1454464</v>
      </c>
      <c r="AO33" s="61">
        <f t="shared" si="1"/>
        <v>723840</v>
      </c>
    </row>
    <row r="34" spans="1:41" s="3" customFormat="1" ht="13" customHeight="1" x14ac:dyDescent="0.3">
      <c r="A34" s="181"/>
      <c r="B34" s="17" t="s">
        <v>6</v>
      </c>
      <c r="C34" s="77"/>
      <c r="D34" s="77"/>
      <c r="E34" s="79"/>
      <c r="F34" s="79">
        <v>1000</v>
      </c>
      <c r="G34" s="79">
        <v>1991</v>
      </c>
      <c r="H34" s="79">
        <v>6000</v>
      </c>
      <c r="I34" s="77">
        <f>SUM(E34:H34)</f>
        <v>8991</v>
      </c>
      <c r="J34" s="79">
        <v>6000</v>
      </c>
      <c r="K34" s="79">
        <v>0</v>
      </c>
      <c r="L34" s="79">
        <v>0</v>
      </c>
      <c r="M34" s="79">
        <v>0</v>
      </c>
      <c r="N34" s="77">
        <f>SUM(J34:M34)</f>
        <v>6000</v>
      </c>
      <c r="O34" s="79">
        <v>4550</v>
      </c>
      <c r="P34" s="79">
        <v>0</v>
      </c>
      <c r="Q34" s="79">
        <v>0</v>
      </c>
      <c r="R34" s="79">
        <v>0</v>
      </c>
      <c r="S34" s="79">
        <v>0</v>
      </c>
      <c r="T34" s="77">
        <f>SUM(O34:S34)</f>
        <v>4550</v>
      </c>
      <c r="U34" s="80">
        <f>I34+N34+T34</f>
        <v>19541</v>
      </c>
      <c r="V34" s="79">
        <v>0</v>
      </c>
      <c r="W34" s="79">
        <v>0</v>
      </c>
      <c r="X34" s="79">
        <v>0</v>
      </c>
      <c r="Y34" s="79">
        <v>0</v>
      </c>
      <c r="Z34" s="77">
        <f>SUM(V34:Y34)</f>
        <v>0</v>
      </c>
      <c r="AA34" s="79">
        <v>0</v>
      </c>
      <c r="AB34" s="79">
        <v>0</v>
      </c>
      <c r="AC34" s="79">
        <v>0</v>
      </c>
      <c r="AD34" s="79">
        <v>0</v>
      </c>
      <c r="AE34" s="77">
        <f>SUM(AA34:AD34)</f>
        <v>0</v>
      </c>
      <c r="AF34" s="79">
        <v>0</v>
      </c>
      <c r="AG34" s="79">
        <v>0</v>
      </c>
      <c r="AH34" s="79">
        <v>0</v>
      </c>
      <c r="AI34" s="79">
        <v>0</v>
      </c>
      <c r="AJ34" s="79">
        <v>0</v>
      </c>
      <c r="AK34" s="77">
        <f>SUM(AF34:AJ34)</f>
        <v>0</v>
      </c>
      <c r="AL34" s="80">
        <f>Z34+AE34+AK34</f>
        <v>0</v>
      </c>
      <c r="AM34" s="45"/>
      <c r="AN34" s="61">
        <f t="shared" si="0"/>
        <v>0</v>
      </c>
      <c r="AO34" s="61">
        <f t="shared" si="1"/>
        <v>0</v>
      </c>
    </row>
    <row r="35" spans="1:41" s="3" customFormat="1" ht="13" customHeight="1" x14ac:dyDescent="0.3">
      <c r="A35" s="181"/>
      <c r="B35" s="17" t="s">
        <v>10</v>
      </c>
      <c r="C35" s="77">
        <v>0</v>
      </c>
      <c r="D35" s="77"/>
      <c r="E35" s="79"/>
      <c r="F35" s="79"/>
      <c r="G35" s="79"/>
      <c r="H35" s="79"/>
      <c r="I35" s="77"/>
      <c r="J35" s="79"/>
      <c r="K35" s="79"/>
      <c r="L35" s="79"/>
      <c r="M35" s="79"/>
      <c r="N35" s="77"/>
      <c r="O35" s="79"/>
      <c r="P35" s="79"/>
      <c r="Q35" s="79"/>
      <c r="R35" s="79"/>
      <c r="S35" s="79"/>
      <c r="T35" s="77"/>
      <c r="U35" s="80"/>
      <c r="V35" s="79"/>
      <c r="W35" s="79"/>
      <c r="X35" s="79"/>
      <c r="Y35" s="79"/>
      <c r="Z35" s="77"/>
      <c r="AA35" s="79"/>
      <c r="AB35" s="79"/>
      <c r="AC35" s="79"/>
      <c r="AD35" s="79"/>
      <c r="AE35" s="77"/>
      <c r="AF35" s="79"/>
      <c r="AG35" s="79"/>
      <c r="AH35" s="79"/>
      <c r="AI35" s="79"/>
      <c r="AJ35" s="79"/>
      <c r="AK35" s="77"/>
      <c r="AL35" s="80"/>
      <c r="AM35" s="45"/>
      <c r="AN35" s="61">
        <f t="shared" si="0"/>
        <v>0</v>
      </c>
      <c r="AO35" s="61">
        <f t="shared" si="1"/>
        <v>0</v>
      </c>
    </row>
    <row r="36" spans="1:41" s="3" customFormat="1" ht="13" customHeight="1" x14ac:dyDescent="0.3">
      <c r="A36" s="181"/>
      <c r="B36" s="17" t="s">
        <v>7</v>
      </c>
      <c r="C36" s="77"/>
      <c r="D36" s="77"/>
      <c r="E36" s="79">
        <f>E35+E34</f>
        <v>0</v>
      </c>
      <c r="F36" s="79">
        <f>F35+F34</f>
        <v>1000</v>
      </c>
      <c r="G36" s="79">
        <f>G35+G34</f>
        <v>1991</v>
      </c>
      <c r="H36" s="79">
        <f>H35+H34</f>
        <v>6000</v>
      </c>
      <c r="I36" s="77">
        <f>SUM(E36:H36)</f>
        <v>8991</v>
      </c>
      <c r="J36" s="79">
        <f>J35+J34</f>
        <v>6000</v>
      </c>
      <c r="K36" s="79">
        <f>K35+K34</f>
        <v>0</v>
      </c>
      <c r="L36" s="79">
        <f>L35+L34</f>
        <v>0</v>
      </c>
      <c r="M36" s="79">
        <f>M35+M34</f>
        <v>0</v>
      </c>
      <c r="N36" s="77">
        <f>SUM(J36:M36)</f>
        <v>6000</v>
      </c>
      <c r="O36" s="79">
        <f>O35+O34</f>
        <v>4550</v>
      </c>
      <c r="P36" s="79">
        <f>P35+P34</f>
        <v>0</v>
      </c>
      <c r="Q36" s="79">
        <f>Q35+Q34</f>
        <v>0</v>
      </c>
      <c r="R36" s="79">
        <f>R35+R34</f>
        <v>0</v>
      </c>
      <c r="S36" s="79">
        <f>S35+S34</f>
        <v>0</v>
      </c>
      <c r="T36" s="77">
        <f>SUM(O36:S36)</f>
        <v>4550</v>
      </c>
      <c r="U36" s="80">
        <f>T36+N36+I36+D37</f>
        <v>43837</v>
      </c>
      <c r="V36" s="79">
        <f>V35+V34</f>
        <v>0</v>
      </c>
      <c r="W36" s="79">
        <f>W35+W34</f>
        <v>0</v>
      </c>
      <c r="X36" s="79">
        <f>X35+X34</f>
        <v>0</v>
      </c>
      <c r="Y36" s="79">
        <f>Y35+Y34</f>
        <v>0</v>
      </c>
      <c r="Z36" s="77">
        <f>SUM(V36:Y36)</f>
        <v>0</v>
      </c>
      <c r="AA36" s="79">
        <f>AA35+AA34</f>
        <v>0</v>
      </c>
      <c r="AB36" s="79">
        <f>AB35+AB34</f>
        <v>0</v>
      </c>
      <c r="AC36" s="79">
        <f>AC35+AC34</f>
        <v>0</v>
      </c>
      <c r="AD36" s="79">
        <f>AD35+AD34</f>
        <v>0</v>
      </c>
      <c r="AE36" s="77">
        <f>SUM(AA36:AD36)</f>
        <v>0</v>
      </c>
      <c r="AF36" s="79">
        <f>AF35+AF34</f>
        <v>0</v>
      </c>
      <c r="AG36" s="79">
        <f>AG35+AG34</f>
        <v>0</v>
      </c>
      <c r="AH36" s="79">
        <f>AH35+AH34</f>
        <v>0</v>
      </c>
      <c r="AI36" s="79">
        <f>AI35+AI34</f>
        <v>0</v>
      </c>
      <c r="AJ36" s="79">
        <f>AJ35+AJ34</f>
        <v>0</v>
      </c>
      <c r="AK36" s="77">
        <f>SUM(AF36:AJ36)</f>
        <v>0</v>
      </c>
      <c r="AL36" s="80">
        <f>AK36+AE36+Z36</f>
        <v>0</v>
      </c>
      <c r="AM36" s="45"/>
      <c r="AN36" s="61">
        <f t="shared" si="0"/>
        <v>0</v>
      </c>
      <c r="AO36" s="61">
        <f t="shared" si="1"/>
        <v>0</v>
      </c>
    </row>
    <row r="37" spans="1:41" s="3" customFormat="1" ht="13" customHeight="1" x14ac:dyDescent="0.3">
      <c r="A37" s="182"/>
      <c r="B37" s="6" t="s">
        <v>8</v>
      </c>
      <c r="C37" s="81">
        <v>29647</v>
      </c>
      <c r="D37" s="143">
        <v>24296</v>
      </c>
      <c r="E37" s="128">
        <f>E36-E33</f>
        <v>0</v>
      </c>
      <c r="F37" s="128">
        <f>E37+F36-F33</f>
        <v>0</v>
      </c>
      <c r="G37" s="128">
        <f>F37+G36-G33</f>
        <v>0</v>
      </c>
      <c r="H37" s="79">
        <f>G37+H36-H33</f>
        <v>0</v>
      </c>
      <c r="I37" s="77">
        <f>I36-I33</f>
        <v>0</v>
      </c>
      <c r="J37" s="79">
        <f>I37+J36-J33</f>
        <v>0</v>
      </c>
      <c r="K37" s="79">
        <f>J37+K36-K33</f>
        <v>13235</v>
      </c>
      <c r="L37" s="79">
        <f>K37+L36-L33</f>
        <v>12009</v>
      </c>
      <c r="M37" s="79">
        <f>L37+M36-M33</f>
        <v>10833</v>
      </c>
      <c r="N37" s="77">
        <f>I37+N36-N33</f>
        <v>10833</v>
      </c>
      <c r="O37" s="79">
        <f>N37+O36-O33</f>
        <v>10130</v>
      </c>
      <c r="P37" s="79">
        <f>O37+P36-P33</f>
        <v>8368</v>
      </c>
      <c r="Q37" s="79">
        <f>P37+Q36-Q33</f>
        <v>6471</v>
      </c>
      <c r="R37" s="79">
        <f t="shared" ref="R37:S37" si="12">Q37+R36-R33</f>
        <v>1265</v>
      </c>
      <c r="S37" s="79">
        <f t="shared" si="12"/>
        <v>-1615</v>
      </c>
      <c r="T37" s="77">
        <f>N37+T36-T33</f>
        <v>-1615</v>
      </c>
      <c r="U37" s="80">
        <f>U36-U33</f>
        <v>-1615</v>
      </c>
      <c r="V37" s="79">
        <f>U37+V36-V33</f>
        <v>-6159</v>
      </c>
      <c r="W37" s="79">
        <f>V37+W36-W33</f>
        <v>-8109</v>
      </c>
      <c r="X37" s="79">
        <f>W37+X36-X33</f>
        <v>-9906</v>
      </c>
      <c r="Y37" s="79">
        <f>W37+Y36-Y33</f>
        <v>-10032</v>
      </c>
      <c r="Z37" s="77">
        <f>T37+Z36-Z33</f>
        <v>-11829</v>
      </c>
      <c r="AA37" s="79">
        <f>Z37+AA36-AA33</f>
        <v>-13228</v>
      </c>
      <c r="AB37" s="79">
        <f>AA37+AB36-AB33</f>
        <v>-13810</v>
      </c>
      <c r="AC37" s="79">
        <f>AB37+AC36-AC33</f>
        <v>-14650</v>
      </c>
      <c r="AD37" s="79">
        <f>AC37+AD36-AD33</f>
        <v>-15524</v>
      </c>
      <c r="AE37" s="77">
        <f>Z37+AE36-AE33</f>
        <v>-15524</v>
      </c>
      <c r="AF37" s="79">
        <f>AE37+AF36-AF33</f>
        <v>-19874</v>
      </c>
      <c r="AG37" s="79">
        <f>AF37+AG36-AG33</f>
        <v>-20810</v>
      </c>
      <c r="AH37" s="79">
        <f>AG37+AH36-AH33</f>
        <v>-21964</v>
      </c>
      <c r="AI37" s="79">
        <f t="shared" ref="AI37:AJ37" si="13">AH37+AI36-AI33</f>
        <v>-23116</v>
      </c>
      <c r="AJ37" s="79">
        <f t="shared" si="13"/>
        <v>-24235</v>
      </c>
      <c r="AK37" s="77">
        <f>AE37+AK36-AK33</f>
        <v>-24235</v>
      </c>
      <c r="AL37" s="80">
        <f>T37+AL36-AL33</f>
        <v>-24235</v>
      </c>
      <c r="AM37" s="45"/>
      <c r="AN37" s="61">
        <f t="shared" si="0"/>
        <v>0</v>
      </c>
      <c r="AO37" s="61">
        <f t="shared" si="1"/>
        <v>0</v>
      </c>
    </row>
    <row r="38" spans="1:41" s="3" customFormat="1" ht="13" customHeight="1" x14ac:dyDescent="0.3">
      <c r="A38" s="18"/>
      <c r="B38" s="17" t="s">
        <v>9</v>
      </c>
      <c r="C38" s="77"/>
      <c r="D38" s="77"/>
      <c r="E38" s="82">
        <f>E37/(SUM(F33+H33+J33+G33)/20)*1000</f>
        <v>0</v>
      </c>
      <c r="F38" s="82">
        <f>F37/(SUM(G33+K33+J33+H33)/20)*1000</f>
        <v>0</v>
      </c>
      <c r="G38" s="82">
        <f>G37/(SUM(H33+J33+K33+L33)/20)*1000</f>
        <v>0</v>
      </c>
      <c r="H38" s="82">
        <f>H37/(SUM(M33+J33+K33+L33)/20)*1000</f>
        <v>0</v>
      </c>
      <c r="I38" s="83"/>
      <c r="J38" s="82">
        <f>J37/(SUM(K33+M33+O33+L33)/20)*1000</f>
        <v>0</v>
      </c>
      <c r="K38" s="82">
        <f>K37/(SUM(L33+O33+P33+M33)/20)*1000</f>
        <v>28108.739513645534</v>
      </c>
      <c r="L38" s="82">
        <f>L37/(SUM(M33+O33+P33+Q33)/20)*1000</f>
        <v>23808.485329103889</v>
      </c>
      <c r="M38" s="82">
        <f>M37/(SUM(O33+P33+Q33+R33)/20)*1000</f>
        <v>15346.36634084148</v>
      </c>
      <c r="N38" s="83"/>
      <c r="O38" s="82">
        <f>O37/(SUM(Q33+R33+S33+P33)/20)*1000</f>
        <v>17249.893571732653</v>
      </c>
      <c r="P38" s="82" t="e">
        <f>P37/(SUM(Q33+R33+#REF!+S33)/20)*1000</f>
        <v>#REF!</v>
      </c>
      <c r="Q38" s="82" t="e">
        <f>Q37/(SUM(R33+#REF!+#REF!+S33)/20)*1000</f>
        <v>#REF!</v>
      </c>
      <c r="R38" s="82" t="e">
        <f>R37/(SUM(S33+#REF!+#REF!+#REF!)/20)*1000</f>
        <v>#REF!</v>
      </c>
      <c r="S38" s="82" t="e">
        <f>S37/(SUM(#REF!+#REF!+#REF!+#REF!)/20)*1000</f>
        <v>#REF!</v>
      </c>
      <c r="T38" s="83"/>
      <c r="U38" s="84"/>
      <c r="V38" s="82">
        <f>V37/(SUM(W33+Y33+AA33+X33)/20)*1000</f>
        <v>-17425.378412788232</v>
      </c>
      <c r="W38" s="82">
        <f>W37/(SUM(X33+AB33+AA33+Y33)/20)*1000</f>
        <v>-28447.640764778109</v>
      </c>
      <c r="X38" s="82">
        <f>X37/(SUM(Y33+AA33+AB33+AC33)/20)*1000</f>
        <v>-41762.225969645871</v>
      </c>
      <c r="Y38" s="82">
        <f>Y37/(SUM(AD33+AA33+AB33+AC33)/20)*1000</f>
        <v>-54300.405953991882</v>
      </c>
      <c r="Z38" s="83"/>
      <c r="AA38" s="82">
        <f>AA37/(SUM(AB33+AD33+AF33+AC33)/20)*1000</f>
        <v>-39807.402949142343</v>
      </c>
      <c r="AB38" s="82">
        <f>AB37/(SUM(AC33+AF33+AG33+AD33)/20)*1000</f>
        <v>-39457.142857142855</v>
      </c>
      <c r="AC38" s="82">
        <f>AC37/(SUM(AD33+AF33+AG33+AH33)/20)*1000</f>
        <v>-40060.158599945309</v>
      </c>
      <c r="AD38" s="82">
        <f>AD37/(SUM(AF33+AG33+AH33+AI33)/20)*1000</f>
        <v>-40895.679662802948</v>
      </c>
      <c r="AE38" s="83"/>
      <c r="AF38" s="82">
        <f>AF37/(SUM(AH33+AI33+AJ33+AG33)/20)*1000</f>
        <v>-91144.232974088503</v>
      </c>
      <c r="AG38" s="82" t="e">
        <f>AG37/(SUM(AH33+AI33+#REF!+AJ33)/20)*1000</f>
        <v>#REF!</v>
      </c>
      <c r="AH38" s="82" t="e">
        <f>AH37/(SUM(AI33+#REF!+#REF!+AJ33)/20)*1000</f>
        <v>#REF!</v>
      </c>
      <c r="AI38" s="82" t="e">
        <f>AI37/(SUM(AJ33+#REF!+#REF!+#REF!)/20)*1000</f>
        <v>#REF!</v>
      </c>
      <c r="AJ38" s="82" t="e">
        <f>AJ37/(SUM(#REF!+#REF!+#REF!+#REF!)/20)*1000</f>
        <v>#REF!</v>
      </c>
      <c r="AK38" s="83"/>
      <c r="AL38" s="84"/>
      <c r="AM38" s="45"/>
      <c r="AN38" s="61">
        <f t="shared" si="0"/>
        <v>0</v>
      </c>
      <c r="AO38" s="61">
        <f t="shared" si="1"/>
        <v>0</v>
      </c>
    </row>
    <row r="39" spans="1:41" s="3" customFormat="1" ht="12.75" customHeight="1" x14ac:dyDescent="0.3">
      <c r="A39" s="180" t="s">
        <v>21</v>
      </c>
      <c r="B39" s="5" t="s">
        <v>5</v>
      </c>
      <c r="C39" s="77"/>
      <c r="D39" s="77"/>
      <c r="E39" s="79"/>
      <c r="F39" s="79"/>
      <c r="G39" s="79"/>
      <c r="H39" s="79"/>
      <c r="I39" s="77">
        <f>SUM(E39:H39)</f>
        <v>0</v>
      </c>
      <c r="J39" s="79"/>
      <c r="K39" s="79">
        <v>-2770</v>
      </c>
      <c r="L39" s="79">
        <v>0</v>
      </c>
      <c r="M39" s="79">
        <v>0</v>
      </c>
      <c r="N39" s="77">
        <f>SUM(J39:M39)</f>
        <v>-2770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7">
        <f>SUM(O39:S39)</f>
        <v>0</v>
      </c>
      <c r="U39" s="80">
        <f>T39+N39+I39+D43</f>
        <v>471</v>
      </c>
      <c r="V39" s="79">
        <v>0</v>
      </c>
      <c r="W39" s="79">
        <v>0</v>
      </c>
      <c r="X39" s="79">
        <v>0</v>
      </c>
      <c r="Y39" s="79">
        <v>0</v>
      </c>
      <c r="Z39" s="77">
        <f>SUM(V39:Y39)</f>
        <v>0</v>
      </c>
      <c r="AA39" s="79">
        <v>0</v>
      </c>
      <c r="AB39" s="79">
        <v>0</v>
      </c>
      <c r="AC39" s="79">
        <v>0</v>
      </c>
      <c r="AD39" s="79">
        <v>0</v>
      </c>
      <c r="AE39" s="77">
        <f>SUM(AA39:AD39)</f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7">
        <f>SUM(AF39:AJ39)</f>
        <v>0</v>
      </c>
      <c r="AL39" s="80">
        <f>AK39+AE39+Z39</f>
        <v>0</v>
      </c>
      <c r="AM39" s="45">
        <v>64</v>
      </c>
      <c r="AN39" s="61">
        <f t="shared" si="0"/>
        <v>30144</v>
      </c>
      <c r="AO39" s="61">
        <f t="shared" si="1"/>
        <v>0</v>
      </c>
    </row>
    <row r="40" spans="1:41" s="3" customFormat="1" ht="13" customHeight="1" x14ac:dyDescent="0.3">
      <c r="A40" s="181"/>
      <c r="B40" s="17" t="s">
        <v>6</v>
      </c>
      <c r="C40" s="77"/>
      <c r="D40" s="77"/>
      <c r="E40" s="79"/>
      <c r="F40" s="79"/>
      <c r="G40" s="79"/>
      <c r="H40" s="79"/>
      <c r="I40" s="77">
        <f>SUM(E40:H40)</f>
        <v>0</v>
      </c>
      <c r="J40" s="79"/>
      <c r="K40" s="79">
        <v>0</v>
      </c>
      <c r="L40" s="79">
        <v>0</v>
      </c>
      <c r="M40" s="79">
        <v>0</v>
      </c>
      <c r="N40" s="77">
        <f>SUM(J40:M40)</f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7">
        <f>SUM(O40:S40)</f>
        <v>0</v>
      </c>
      <c r="U40" s="80">
        <f>I40+N40+T40</f>
        <v>0</v>
      </c>
      <c r="V40" s="79">
        <v>0</v>
      </c>
      <c r="W40" s="79">
        <v>0</v>
      </c>
      <c r="X40" s="79">
        <v>0</v>
      </c>
      <c r="Y40" s="79">
        <v>0</v>
      </c>
      <c r="Z40" s="77">
        <f>SUM(V40:Y40)</f>
        <v>0</v>
      </c>
      <c r="AA40" s="79">
        <v>0</v>
      </c>
      <c r="AB40" s="79">
        <v>0</v>
      </c>
      <c r="AC40" s="79">
        <v>0</v>
      </c>
      <c r="AD40" s="79">
        <v>0</v>
      </c>
      <c r="AE40" s="77">
        <f>SUM(AA40:AD40)</f>
        <v>0</v>
      </c>
      <c r="AF40" s="79">
        <v>0</v>
      </c>
      <c r="AG40" s="79">
        <v>0</v>
      </c>
      <c r="AH40" s="79">
        <v>0</v>
      </c>
      <c r="AI40" s="79">
        <v>0</v>
      </c>
      <c r="AJ40" s="79">
        <v>0</v>
      </c>
      <c r="AK40" s="77">
        <f>SUM(AF40:AJ40)</f>
        <v>0</v>
      </c>
      <c r="AL40" s="80">
        <f>Z40+AE40+AK40</f>
        <v>0</v>
      </c>
      <c r="AM40" s="45"/>
      <c r="AN40" s="61">
        <f t="shared" si="0"/>
        <v>0</v>
      </c>
      <c r="AO40" s="61">
        <f t="shared" si="1"/>
        <v>0</v>
      </c>
    </row>
    <row r="41" spans="1:41" s="3" customFormat="1" ht="13" customHeight="1" x14ac:dyDescent="0.3">
      <c r="A41" s="181"/>
      <c r="B41" s="17" t="s">
        <v>10</v>
      </c>
      <c r="C41" s="77">
        <v>0</v>
      </c>
      <c r="D41" s="77"/>
      <c r="E41" s="79"/>
      <c r="F41" s="79"/>
      <c r="G41" s="79"/>
      <c r="H41" s="79"/>
      <c r="I41" s="77"/>
      <c r="J41" s="79"/>
      <c r="K41" s="79"/>
      <c r="L41" s="79"/>
      <c r="M41" s="79"/>
      <c r="N41" s="77"/>
      <c r="O41" s="79"/>
      <c r="P41" s="79"/>
      <c r="Q41" s="79"/>
      <c r="R41" s="79"/>
      <c r="S41" s="79"/>
      <c r="T41" s="77"/>
      <c r="U41" s="80"/>
      <c r="V41" s="79"/>
      <c r="W41" s="79"/>
      <c r="X41" s="79"/>
      <c r="Y41" s="79"/>
      <c r="Z41" s="77"/>
      <c r="AA41" s="79"/>
      <c r="AB41" s="79"/>
      <c r="AC41" s="79"/>
      <c r="AD41" s="79"/>
      <c r="AE41" s="77"/>
      <c r="AF41" s="79"/>
      <c r="AG41" s="79"/>
      <c r="AH41" s="79"/>
      <c r="AI41" s="79"/>
      <c r="AJ41" s="79"/>
      <c r="AK41" s="77"/>
      <c r="AL41" s="80"/>
      <c r="AM41" s="45"/>
      <c r="AN41" s="61">
        <f t="shared" si="0"/>
        <v>0</v>
      </c>
      <c r="AO41" s="61">
        <f t="shared" si="1"/>
        <v>0</v>
      </c>
    </row>
    <row r="42" spans="1:41" s="3" customFormat="1" ht="13" customHeight="1" x14ac:dyDescent="0.3">
      <c r="A42" s="181"/>
      <c r="B42" s="17" t="s">
        <v>7</v>
      </c>
      <c r="C42" s="77"/>
      <c r="D42" s="77"/>
      <c r="E42" s="79">
        <f>E41+E40</f>
        <v>0</v>
      </c>
      <c r="F42" s="79">
        <f>F41+F40</f>
        <v>0</v>
      </c>
      <c r="G42" s="79">
        <f>G41+G40</f>
        <v>0</v>
      </c>
      <c r="H42" s="79">
        <f>H41+H40</f>
        <v>0</v>
      </c>
      <c r="I42" s="77">
        <f>SUM(E42:H42)</f>
        <v>0</v>
      </c>
      <c r="J42" s="79">
        <f>J41+J40</f>
        <v>0</v>
      </c>
      <c r="K42" s="79">
        <f>K41+K40</f>
        <v>0</v>
      </c>
      <c r="L42" s="79">
        <f>L41+L40</f>
        <v>0</v>
      </c>
      <c r="M42" s="79">
        <f>M41+M40</f>
        <v>0</v>
      </c>
      <c r="N42" s="77">
        <f>SUM(J42:M42)</f>
        <v>0</v>
      </c>
      <c r="O42" s="79">
        <f>O41+O40</f>
        <v>0</v>
      </c>
      <c r="P42" s="79">
        <f>P41+P40</f>
        <v>0</v>
      </c>
      <c r="Q42" s="79">
        <f>Q41+Q40</f>
        <v>0</v>
      </c>
      <c r="R42" s="79">
        <f>R41+R40</f>
        <v>0</v>
      </c>
      <c r="S42" s="79">
        <f>S41+S40</f>
        <v>0</v>
      </c>
      <c r="T42" s="77">
        <f>SUM(O42:S42)</f>
        <v>0</v>
      </c>
      <c r="U42" s="80">
        <f>T42+N42+I42+D43</f>
        <v>3241</v>
      </c>
      <c r="V42" s="79">
        <f>V41+V40</f>
        <v>0</v>
      </c>
      <c r="W42" s="79">
        <f>W41+W40</f>
        <v>0</v>
      </c>
      <c r="X42" s="79">
        <f>X41+X40</f>
        <v>0</v>
      </c>
      <c r="Y42" s="79">
        <f>Y41+Y40</f>
        <v>0</v>
      </c>
      <c r="Z42" s="77">
        <f>SUM(V42:Y42)</f>
        <v>0</v>
      </c>
      <c r="AA42" s="79">
        <f>AA41+AA40</f>
        <v>0</v>
      </c>
      <c r="AB42" s="79">
        <f>AB41+AB40</f>
        <v>0</v>
      </c>
      <c r="AC42" s="79">
        <f>AC41+AC40</f>
        <v>0</v>
      </c>
      <c r="AD42" s="79">
        <f>AD41+AD40</f>
        <v>0</v>
      </c>
      <c r="AE42" s="77">
        <f>SUM(AA42:AD42)</f>
        <v>0</v>
      </c>
      <c r="AF42" s="79">
        <f>AF41+AF40</f>
        <v>0</v>
      </c>
      <c r="AG42" s="79">
        <f>AG41+AG40</f>
        <v>0</v>
      </c>
      <c r="AH42" s="79">
        <f>AH41+AH40</f>
        <v>0</v>
      </c>
      <c r="AI42" s="79">
        <f>AI41+AI40</f>
        <v>0</v>
      </c>
      <c r="AJ42" s="79">
        <f>AJ41+AJ40</f>
        <v>0</v>
      </c>
      <c r="AK42" s="77">
        <f>SUM(AF42:AJ42)</f>
        <v>0</v>
      </c>
      <c r="AL42" s="80">
        <f>AK42+AE42+Z42</f>
        <v>0</v>
      </c>
      <c r="AM42" s="45"/>
      <c r="AN42" s="61">
        <f t="shared" si="0"/>
        <v>0</v>
      </c>
      <c r="AO42" s="61">
        <f t="shared" si="1"/>
        <v>0</v>
      </c>
    </row>
    <row r="43" spans="1:41" s="3" customFormat="1" ht="13" customHeight="1" x14ac:dyDescent="0.3">
      <c r="A43" s="182"/>
      <c r="B43" s="6" t="s">
        <v>8</v>
      </c>
      <c r="C43" s="81">
        <v>3170</v>
      </c>
      <c r="D43" s="143">
        <v>3241</v>
      </c>
      <c r="E43" s="128">
        <f>E42-E39</f>
        <v>0</v>
      </c>
      <c r="F43" s="128">
        <f>E43+F42-F39</f>
        <v>0</v>
      </c>
      <c r="G43" s="128">
        <f>F43+G42-G39</f>
        <v>0</v>
      </c>
      <c r="H43" s="79">
        <f>G43+H42-H39</f>
        <v>0</v>
      </c>
      <c r="I43" s="77">
        <f>I42-I39</f>
        <v>0</v>
      </c>
      <c r="J43" s="79">
        <f>I43+J42-J39</f>
        <v>0</v>
      </c>
      <c r="K43" s="79">
        <f>J43+K42-K39</f>
        <v>2770</v>
      </c>
      <c r="L43" s="79">
        <f>K43+L42-L39</f>
        <v>2770</v>
      </c>
      <c r="M43" s="79">
        <f>L43+M42-M39</f>
        <v>2770</v>
      </c>
      <c r="N43" s="77">
        <f>I43+N42-N39</f>
        <v>2770</v>
      </c>
      <c r="O43" s="79">
        <f>N43+O42-O39</f>
        <v>2770</v>
      </c>
      <c r="P43" s="79">
        <f>O43+P42-P39</f>
        <v>2770</v>
      </c>
      <c r="Q43" s="79">
        <f>P43+Q42-Q39</f>
        <v>2770</v>
      </c>
      <c r="R43" s="79">
        <f t="shared" ref="R43:S43" si="14">Q43+R42-R39</f>
        <v>2770</v>
      </c>
      <c r="S43" s="79">
        <f t="shared" si="14"/>
        <v>2770</v>
      </c>
      <c r="T43" s="77">
        <f>N43+T42-T39</f>
        <v>2770</v>
      </c>
      <c r="U43" s="80">
        <f>U42-U39</f>
        <v>2770</v>
      </c>
      <c r="V43" s="79">
        <f>U43+V42-V39</f>
        <v>2770</v>
      </c>
      <c r="W43" s="79">
        <f>V43+W42-W39</f>
        <v>2770</v>
      </c>
      <c r="X43" s="79">
        <f>W43+X42-X39</f>
        <v>2770</v>
      </c>
      <c r="Y43" s="79">
        <f>W43+Y42-Y39</f>
        <v>2770</v>
      </c>
      <c r="Z43" s="77">
        <f>T43+Z42-Z39</f>
        <v>2770</v>
      </c>
      <c r="AA43" s="79">
        <f>Z43+AA42-AA39</f>
        <v>2770</v>
      </c>
      <c r="AB43" s="79">
        <f>AA43+AB42-AB39</f>
        <v>2770</v>
      </c>
      <c r="AC43" s="79">
        <f>AB43+AC42-AC39</f>
        <v>2770</v>
      </c>
      <c r="AD43" s="79">
        <f>AC43+AD42-AD39</f>
        <v>2770</v>
      </c>
      <c r="AE43" s="77">
        <f>Z43+AE42-AE39</f>
        <v>2770</v>
      </c>
      <c r="AF43" s="79">
        <f>AE43+AF42-AF39</f>
        <v>2770</v>
      </c>
      <c r="AG43" s="79">
        <f>AF43+AG42-AG39</f>
        <v>2770</v>
      </c>
      <c r="AH43" s="79">
        <f>AG43+AH42-AH39</f>
        <v>2770</v>
      </c>
      <c r="AI43" s="79">
        <f t="shared" ref="AI43:AJ43" si="15">AH43+AI42-AI39</f>
        <v>2770</v>
      </c>
      <c r="AJ43" s="79">
        <f t="shared" si="15"/>
        <v>2770</v>
      </c>
      <c r="AK43" s="77">
        <f>AE43+AK42-AK39</f>
        <v>2770</v>
      </c>
      <c r="AL43" s="80">
        <f>T43+AL42-AL39</f>
        <v>2770</v>
      </c>
      <c r="AM43" s="45"/>
      <c r="AN43" s="61">
        <f t="shared" si="0"/>
        <v>0</v>
      </c>
      <c r="AO43" s="61">
        <f t="shared" si="1"/>
        <v>0</v>
      </c>
    </row>
    <row r="44" spans="1:41" s="3" customFormat="1" ht="13" customHeight="1" x14ac:dyDescent="0.3">
      <c r="A44" s="18"/>
      <c r="B44" s="17" t="s">
        <v>9</v>
      </c>
      <c r="C44" s="77"/>
      <c r="D44" s="77"/>
      <c r="E44" s="82" t="e">
        <f>E43/(SUM(F39+H39+J39+G39)/20)*1000</f>
        <v>#DIV/0!</v>
      </c>
      <c r="F44" s="82">
        <f>F43/(SUM(G39+K39+J39+H39)/20)*1000</f>
        <v>0</v>
      </c>
      <c r="G44" s="82">
        <f>G43/(SUM(H39+J39+K39+L39)/20)*1000</f>
        <v>0</v>
      </c>
      <c r="H44" s="82">
        <f>H43/(SUM(M39+J39+K39+L39)/20)*1000</f>
        <v>0</v>
      </c>
      <c r="I44" s="83"/>
      <c r="J44" s="82">
        <f>J43/(SUM(K39+M39+O39+L39)/20)*1000</f>
        <v>0</v>
      </c>
      <c r="K44" s="82" t="e">
        <f>K43/(SUM(L39+O39+P39+M39)/20)*1000</f>
        <v>#DIV/0!</v>
      </c>
      <c r="L44" s="82" t="e">
        <f>L43/(SUM(M39+O39+P39+Q39)/20)*1000</f>
        <v>#DIV/0!</v>
      </c>
      <c r="M44" s="82" t="e">
        <f>M43/(SUM(O39+P39+Q39+R39)/20)*1000</f>
        <v>#DIV/0!</v>
      </c>
      <c r="N44" s="83"/>
      <c r="O44" s="82" t="e">
        <f>O43/(SUM(Q39+R39+S39+P39)/20)*1000</f>
        <v>#DIV/0!</v>
      </c>
      <c r="P44" s="82" t="e">
        <f>P43/(SUM(Q39+R39+#REF!+S39)/20)*1000</f>
        <v>#REF!</v>
      </c>
      <c r="Q44" s="82" t="e">
        <f>Q43/(SUM(R39+#REF!+#REF!+S39)/20)*1000</f>
        <v>#REF!</v>
      </c>
      <c r="R44" s="82" t="e">
        <f>R43/(SUM(S39+#REF!+#REF!+#REF!)/20)*1000</f>
        <v>#REF!</v>
      </c>
      <c r="S44" s="82" t="e">
        <f>S43/(SUM(#REF!+#REF!+#REF!+#REF!)/20)*1000</f>
        <v>#REF!</v>
      </c>
      <c r="T44" s="83"/>
      <c r="U44" s="84"/>
      <c r="V44" s="82" t="e">
        <f>V43/(SUM(W39+Y39+AA39+X39)/20)*1000</f>
        <v>#DIV/0!</v>
      </c>
      <c r="W44" s="82" t="e">
        <f>W43/(SUM(X39+AB39+AA39+Y39)/20)*1000</f>
        <v>#DIV/0!</v>
      </c>
      <c r="X44" s="82" t="e">
        <f>X43/(SUM(Y39+AA39+AB39+AC39)/20)*1000</f>
        <v>#DIV/0!</v>
      </c>
      <c r="Y44" s="82" t="e">
        <f>Y43/(SUM(AD39+AA39+AB39+AC39)/20)*1000</f>
        <v>#DIV/0!</v>
      </c>
      <c r="Z44" s="83"/>
      <c r="AA44" s="82" t="e">
        <f>AA43/(SUM(AB39+AD39+AF39+AC39)/20)*1000</f>
        <v>#DIV/0!</v>
      </c>
      <c r="AB44" s="82" t="e">
        <f>AB43/(SUM(AC39+AF39+AG39+AD39)/20)*1000</f>
        <v>#DIV/0!</v>
      </c>
      <c r="AC44" s="82" t="e">
        <f>AC43/(SUM(AD39+AF39+AG39+AH39)/20)*1000</f>
        <v>#DIV/0!</v>
      </c>
      <c r="AD44" s="82" t="e">
        <f>AD43/(SUM(AF39+AG39+AH39+AI39)/20)*1000</f>
        <v>#DIV/0!</v>
      </c>
      <c r="AE44" s="83"/>
      <c r="AF44" s="82" t="e">
        <f>AF43/(SUM(AH39+AI39+AJ39+AG39)/20)*1000</f>
        <v>#DIV/0!</v>
      </c>
      <c r="AG44" s="82" t="e">
        <f>AG43/(SUM(AH39+AI39+#REF!+AJ39)/20)*1000</f>
        <v>#REF!</v>
      </c>
      <c r="AH44" s="82" t="e">
        <f>AH43/(SUM(AI39+#REF!+#REF!+AJ39)/20)*1000</f>
        <v>#REF!</v>
      </c>
      <c r="AI44" s="82" t="e">
        <f>AI43/(SUM(AJ39+#REF!+#REF!+#REF!)/20)*1000</f>
        <v>#REF!</v>
      </c>
      <c r="AJ44" s="82" t="e">
        <f>AJ43/(SUM(#REF!+#REF!+#REF!+#REF!)/20)*1000</f>
        <v>#REF!</v>
      </c>
      <c r="AK44" s="83"/>
      <c r="AL44" s="84"/>
      <c r="AM44" s="45"/>
      <c r="AN44" s="61">
        <f t="shared" si="0"/>
        <v>0</v>
      </c>
      <c r="AO44" s="61">
        <f t="shared" si="1"/>
        <v>0</v>
      </c>
    </row>
    <row r="45" spans="1:41" s="3" customFormat="1" ht="14.25" customHeight="1" x14ac:dyDescent="0.3">
      <c r="A45" s="180" t="s">
        <v>22</v>
      </c>
      <c r="B45" s="5" t="s">
        <v>5</v>
      </c>
      <c r="C45" s="77"/>
      <c r="D45" s="77"/>
      <c r="E45" s="79"/>
      <c r="F45" s="79">
        <v>57500</v>
      </c>
      <c r="G45" s="79">
        <v>38000</v>
      </c>
      <c r="H45" s="79">
        <v>6000</v>
      </c>
      <c r="I45" s="77">
        <f>SUM(E45:H45)</f>
        <v>101500</v>
      </c>
      <c r="J45" s="79">
        <v>15000</v>
      </c>
      <c r="K45" s="79">
        <v>-62897</v>
      </c>
      <c r="L45" s="79">
        <v>21289</v>
      </c>
      <c r="M45" s="79">
        <v>11610</v>
      </c>
      <c r="N45" s="77">
        <f>SUM(J45:M45)</f>
        <v>-14998</v>
      </c>
      <c r="O45" s="79">
        <v>48331</v>
      </c>
      <c r="P45" s="79">
        <v>8591</v>
      </c>
      <c r="Q45" s="79">
        <v>15310</v>
      </c>
      <c r="R45" s="79">
        <v>40072</v>
      </c>
      <c r="S45" s="79">
        <v>21430</v>
      </c>
      <c r="T45" s="77">
        <f>SUM(O45:S45)</f>
        <v>133734</v>
      </c>
      <c r="U45" s="80">
        <f>T45+N45+I45+D49</f>
        <v>314919</v>
      </c>
      <c r="V45" s="79">
        <v>57616</v>
      </c>
      <c r="W45" s="79">
        <v>14360</v>
      </c>
      <c r="X45" s="79">
        <v>14949</v>
      </c>
      <c r="Y45" s="79">
        <v>16978</v>
      </c>
      <c r="Z45" s="77">
        <f>SUM(V45:Y45)</f>
        <v>103903</v>
      </c>
      <c r="AA45" s="79">
        <v>11253</v>
      </c>
      <c r="AB45" s="79">
        <v>4474</v>
      </c>
      <c r="AC45" s="79">
        <v>6719</v>
      </c>
      <c r="AD45" s="79">
        <v>8014</v>
      </c>
      <c r="AE45" s="77">
        <f>SUM(AA45:AD45)</f>
        <v>30460</v>
      </c>
      <c r="AF45" s="79">
        <v>46216</v>
      </c>
      <c r="AG45" s="79">
        <v>4610</v>
      </c>
      <c r="AH45" s="79">
        <v>6449</v>
      </c>
      <c r="AI45" s="79">
        <v>6452</v>
      </c>
      <c r="AJ45" s="79">
        <v>6452</v>
      </c>
      <c r="AK45" s="77">
        <f>SUM(AF45:AJ45)</f>
        <v>70179</v>
      </c>
      <c r="AL45" s="80">
        <f>AK45+AE45+Z45</f>
        <v>204542</v>
      </c>
      <c r="AM45" s="45">
        <v>64</v>
      </c>
      <c r="AN45" s="61">
        <f t="shared" si="0"/>
        <v>20154816</v>
      </c>
      <c r="AO45" s="61">
        <f t="shared" si="1"/>
        <v>13090688</v>
      </c>
    </row>
    <row r="46" spans="1:41" s="3" customFormat="1" ht="13" customHeight="1" x14ac:dyDescent="0.3">
      <c r="A46" s="181"/>
      <c r="B46" s="17" t="s">
        <v>6</v>
      </c>
      <c r="C46" s="77"/>
      <c r="D46" s="77"/>
      <c r="E46" s="79"/>
      <c r="F46" s="79">
        <v>57500</v>
      </c>
      <c r="G46" s="79">
        <v>38000</v>
      </c>
      <c r="H46" s="79">
        <v>6000</v>
      </c>
      <c r="I46" s="77">
        <f>SUM(E46:H46)</f>
        <v>101500</v>
      </c>
      <c r="J46" s="79">
        <v>15000</v>
      </c>
      <c r="K46" s="79">
        <v>7000</v>
      </c>
      <c r="L46" s="79">
        <v>0</v>
      </c>
      <c r="M46" s="79">
        <v>0</v>
      </c>
      <c r="N46" s="77">
        <f>SUM(J46:M46)</f>
        <v>22000</v>
      </c>
      <c r="O46" s="79">
        <v>54000</v>
      </c>
      <c r="P46" s="79">
        <v>0</v>
      </c>
      <c r="Q46" s="79">
        <v>0</v>
      </c>
      <c r="R46" s="79">
        <v>0</v>
      </c>
      <c r="S46" s="79">
        <v>0</v>
      </c>
      <c r="T46" s="77">
        <f>SUM(O46:S46)</f>
        <v>54000</v>
      </c>
      <c r="U46" s="80">
        <f>I46+N46+T46</f>
        <v>177500</v>
      </c>
      <c r="V46" s="79">
        <v>205000</v>
      </c>
      <c r="W46" s="79">
        <v>0</v>
      </c>
      <c r="X46" s="79">
        <v>0</v>
      </c>
      <c r="Y46" s="79">
        <v>0</v>
      </c>
      <c r="Z46" s="77">
        <f>SUM(V46:Y46)</f>
        <v>205000</v>
      </c>
      <c r="AA46" s="79">
        <v>0</v>
      </c>
      <c r="AB46" s="79">
        <v>0</v>
      </c>
      <c r="AC46" s="79">
        <v>0</v>
      </c>
      <c r="AD46" s="79">
        <v>0</v>
      </c>
      <c r="AE46" s="77">
        <f>SUM(AA46:AD46)</f>
        <v>0</v>
      </c>
      <c r="AF46" s="79">
        <v>0</v>
      </c>
      <c r="AG46" s="79">
        <v>0</v>
      </c>
      <c r="AH46" s="79">
        <v>0</v>
      </c>
      <c r="AI46" s="79">
        <v>0</v>
      </c>
      <c r="AJ46" s="79">
        <v>0</v>
      </c>
      <c r="AK46" s="77">
        <f>SUM(AF46:AJ46)</f>
        <v>0</v>
      </c>
      <c r="AL46" s="80">
        <f>Z46+AE46+AK46</f>
        <v>205000</v>
      </c>
      <c r="AM46" s="45"/>
      <c r="AN46" s="61">
        <f t="shared" si="0"/>
        <v>0</v>
      </c>
      <c r="AO46" s="61">
        <f t="shared" si="1"/>
        <v>0</v>
      </c>
    </row>
    <row r="47" spans="1:41" s="3" customFormat="1" ht="13" customHeight="1" x14ac:dyDescent="0.3">
      <c r="A47" s="181"/>
      <c r="B47" s="17" t="s">
        <v>10</v>
      </c>
      <c r="C47" s="77">
        <v>0</v>
      </c>
      <c r="D47" s="77"/>
      <c r="E47" s="79"/>
      <c r="F47" s="79"/>
      <c r="G47" s="79"/>
      <c r="H47" s="79"/>
      <c r="I47" s="77"/>
      <c r="J47" s="79"/>
      <c r="K47" s="79"/>
      <c r="L47" s="79"/>
      <c r="M47" s="79"/>
      <c r="N47" s="77"/>
      <c r="O47" s="79"/>
      <c r="P47" s="79"/>
      <c r="Q47" s="79"/>
      <c r="R47" s="79"/>
      <c r="S47" s="79"/>
      <c r="T47" s="77"/>
      <c r="U47" s="80"/>
      <c r="V47" s="79"/>
      <c r="W47" s="79"/>
      <c r="X47" s="79"/>
      <c r="Y47" s="79"/>
      <c r="Z47" s="77"/>
      <c r="AA47" s="79"/>
      <c r="AB47" s="79"/>
      <c r="AC47" s="79"/>
      <c r="AD47" s="79"/>
      <c r="AE47" s="77"/>
      <c r="AF47" s="79"/>
      <c r="AG47" s="79"/>
      <c r="AH47" s="79"/>
      <c r="AI47" s="79"/>
      <c r="AJ47" s="79"/>
      <c r="AK47" s="77"/>
      <c r="AL47" s="80"/>
      <c r="AM47" s="45"/>
      <c r="AN47" s="61">
        <f t="shared" si="0"/>
        <v>0</v>
      </c>
      <c r="AO47" s="61">
        <f t="shared" si="1"/>
        <v>0</v>
      </c>
    </row>
    <row r="48" spans="1:41" s="3" customFormat="1" ht="13" customHeight="1" x14ac:dyDescent="0.3">
      <c r="A48" s="181"/>
      <c r="B48" s="17" t="s">
        <v>7</v>
      </c>
      <c r="C48" s="77"/>
      <c r="D48" s="77"/>
      <c r="E48" s="79">
        <f>E47+E46</f>
        <v>0</v>
      </c>
      <c r="F48" s="79">
        <f>F47+F46</f>
        <v>57500</v>
      </c>
      <c r="G48" s="79">
        <f>G47+G46</f>
        <v>38000</v>
      </c>
      <c r="H48" s="79">
        <f>H47+H46</f>
        <v>6000</v>
      </c>
      <c r="I48" s="77">
        <f>SUM(E48:H48)</f>
        <v>101500</v>
      </c>
      <c r="J48" s="79">
        <f>J47+J46</f>
        <v>15000</v>
      </c>
      <c r="K48" s="79">
        <f>K47+K46</f>
        <v>7000</v>
      </c>
      <c r="L48" s="79">
        <f>L47+L46</f>
        <v>0</v>
      </c>
      <c r="M48" s="79">
        <f>M47+M46</f>
        <v>0</v>
      </c>
      <c r="N48" s="77">
        <f>SUM(J48:M48)</f>
        <v>22000</v>
      </c>
      <c r="O48" s="79">
        <f>O47+O46</f>
        <v>54000</v>
      </c>
      <c r="P48" s="79">
        <f>P47+P46</f>
        <v>0</v>
      </c>
      <c r="Q48" s="79">
        <f>Q47+Q46</f>
        <v>0</v>
      </c>
      <c r="R48" s="79">
        <f>R47+R46</f>
        <v>0</v>
      </c>
      <c r="S48" s="79">
        <f>S47+S46</f>
        <v>0</v>
      </c>
      <c r="T48" s="77">
        <f>SUM(O48:S48)</f>
        <v>54000</v>
      </c>
      <c r="U48" s="80">
        <f>T48+N48+I48+D49</f>
        <v>272183</v>
      </c>
      <c r="V48" s="79">
        <f>V47+V46</f>
        <v>205000</v>
      </c>
      <c r="W48" s="79">
        <f>W47+W46</f>
        <v>0</v>
      </c>
      <c r="X48" s="79">
        <f>X47+X46</f>
        <v>0</v>
      </c>
      <c r="Y48" s="79">
        <f>Y47+Y46</f>
        <v>0</v>
      </c>
      <c r="Z48" s="77">
        <f>SUM(V48:Y48)</f>
        <v>205000</v>
      </c>
      <c r="AA48" s="79">
        <f>AA47+AA46</f>
        <v>0</v>
      </c>
      <c r="AB48" s="79">
        <f>AB47+AB46</f>
        <v>0</v>
      </c>
      <c r="AC48" s="79">
        <f>AC47+AC46</f>
        <v>0</v>
      </c>
      <c r="AD48" s="79">
        <f>AD47+AD46</f>
        <v>0</v>
      </c>
      <c r="AE48" s="77">
        <f>SUM(AA48:AD48)</f>
        <v>0</v>
      </c>
      <c r="AF48" s="79">
        <f>AF47+AF46</f>
        <v>0</v>
      </c>
      <c r="AG48" s="79">
        <f>AG47+AG46</f>
        <v>0</v>
      </c>
      <c r="AH48" s="79">
        <f>AH47+AH46</f>
        <v>0</v>
      </c>
      <c r="AI48" s="79">
        <f>AI47+AI46</f>
        <v>0</v>
      </c>
      <c r="AJ48" s="79">
        <f>AJ47+AJ46</f>
        <v>0</v>
      </c>
      <c r="AK48" s="77">
        <f>SUM(AF48:AJ48)</f>
        <v>0</v>
      </c>
      <c r="AL48" s="80">
        <f>AK48+AE48+Z48</f>
        <v>205000</v>
      </c>
      <c r="AM48" s="45"/>
      <c r="AN48" s="61">
        <f t="shared" si="0"/>
        <v>0</v>
      </c>
      <c r="AO48" s="61">
        <f t="shared" si="1"/>
        <v>0</v>
      </c>
    </row>
    <row r="49" spans="1:41" s="3" customFormat="1" ht="13" customHeight="1" x14ac:dyDescent="0.3">
      <c r="A49" s="182"/>
      <c r="B49" s="6" t="s">
        <v>8</v>
      </c>
      <c r="C49" s="81">
        <v>134749</v>
      </c>
      <c r="D49" s="143">
        <v>94683</v>
      </c>
      <c r="E49" s="128">
        <f>E48-E45</f>
        <v>0</v>
      </c>
      <c r="F49" s="128">
        <f>E49+F48-F45</f>
        <v>0</v>
      </c>
      <c r="G49" s="128">
        <f>F49+G48-G45</f>
        <v>0</v>
      </c>
      <c r="H49" s="79">
        <f>G49+H48-H45</f>
        <v>0</v>
      </c>
      <c r="I49" s="77">
        <f>I48-I45</f>
        <v>0</v>
      </c>
      <c r="J49" s="79">
        <f>I49+J48-J45</f>
        <v>0</v>
      </c>
      <c r="K49" s="79">
        <f>J49+K48-K45</f>
        <v>69897</v>
      </c>
      <c r="L49" s="79">
        <f>K49+L48-L45</f>
        <v>48608</v>
      </c>
      <c r="M49" s="79">
        <f>L49+M48-M45</f>
        <v>36998</v>
      </c>
      <c r="N49" s="77">
        <f>I49+N48-N45</f>
        <v>36998</v>
      </c>
      <c r="O49" s="79">
        <f>N49+O48-O45</f>
        <v>42667</v>
      </c>
      <c r="P49" s="79">
        <f>O49+P48-P45</f>
        <v>34076</v>
      </c>
      <c r="Q49" s="79">
        <f>P49+Q48-Q45</f>
        <v>18766</v>
      </c>
      <c r="R49" s="79">
        <f t="shared" ref="R49:S49" si="16">Q49+R48-R45</f>
        <v>-21306</v>
      </c>
      <c r="S49" s="79">
        <f t="shared" si="16"/>
        <v>-42736</v>
      </c>
      <c r="T49" s="77">
        <f>N49+T48-T45</f>
        <v>-42736</v>
      </c>
      <c r="U49" s="80">
        <f>U48-U45</f>
        <v>-42736</v>
      </c>
      <c r="V49" s="79">
        <f>U49+V48-V45</f>
        <v>104648</v>
      </c>
      <c r="W49" s="79">
        <f>V49+W48-W45</f>
        <v>90288</v>
      </c>
      <c r="X49" s="79">
        <f>W49+X48-X45</f>
        <v>75339</v>
      </c>
      <c r="Y49" s="79">
        <f>W49+Y48-Y45</f>
        <v>73310</v>
      </c>
      <c r="Z49" s="77">
        <f>T49+Z48-Z45</f>
        <v>58361</v>
      </c>
      <c r="AA49" s="79">
        <f>Z49+AA48-AA45</f>
        <v>47108</v>
      </c>
      <c r="AB49" s="79">
        <f>AA49+AB48-AB45</f>
        <v>42634</v>
      </c>
      <c r="AC49" s="79">
        <f>AB49+AC48-AC45</f>
        <v>35915</v>
      </c>
      <c r="AD49" s="79">
        <f>AC49+AD48-AD45</f>
        <v>27901</v>
      </c>
      <c r="AE49" s="77">
        <f>Z49+AE48-AE45</f>
        <v>27901</v>
      </c>
      <c r="AF49" s="79">
        <f>AE49+AF48-AF45</f>
        <v>-18315</v>
      </c>
      <c r="AG49" s="79">
        <f>AF49+AG48-AG45</f>
        <v>-22925</v>
      </c>
      <c r="AH49" s="79">
        <f>AG49+AH48-AH45</f>
        <v>-29374</v>
      </c>
      <c r="AI49" s="79">
        <f t="shared" ref="AI49:AJ49" si="17">AH49+AI48-AI45</f>
        <v>-35826</v>
      </c>
      <c r="AJ49" s="79">
        <f t="shared" si="17"/>
        <v>-42278</v>
      </c>
      <c r="AK49" s="77">
        <f>AE49+AK48-AK45</f>
        <v>-42278</v>
      </c>
      <c r="AL49" s="80">
        <f>T49+AL48-AL45</f>
        <v>-42278</v>
      </c>
      <c r="AM49" s="45"/>
      <c r="AN49" s="61">
        <f t="shared" si="0"/>
        <v>0</v>
      </c>
      <c r="AO49" s="61">
        <f t="shared" si="1"/>
        <v>0</v>
      </c>
    </row>
    <row r="50" spans="1:41" s="3" customFormat="1" ht="13" customHeight="1" x14ac:dyDescent="0.3">
      <c r="A50" s="18"/>
      <c r="B50" s="17" t="s">
        <v>9</v>
      </c>
      <c r="C50" s="77"/>
      <c r="D50" s="77"/>
      <c r="E50" s="82">
        <f>E49/(SUM(F45+H45+J45+G45)/20)*1000</f>
        <v>0</v>
      </c>
      <c r="F50" s="82">
        <f>F49/(SUM(G45+K45+J45+H45)/20)*1000</f>
        <v>0</v>
      </c>
      <c r="G50" s="82">
        <f>G49/(SUM(H45+J45+K45+L45)/20)*1000</f>
        <v>0</v>
      </c>
      <c r="H50" s="82">
        <f>H49/(SUM(M45+J45+K45+L45)/20)*1000</f>
        <v>0</v>
      </c>
      <c r="I50" s="83"/>
      <c r="J50" s="82">
        <f>J49/(SUM(K45+M45+O45+L45)/20)*1000</f>
        <v>0</v>
      </c>
      <c r="K50" s="82">
        <f>K49/(SUM(L45+O45+P45+M45)/20)*1000</f>
        <v>15563.620979503678</v>
      </c>
      <c r="L50" s="82">
        <f>L49/(SUM(M45+O45+P45+Q45)/20)*1000</f>
        <v>11595.143245628682</v>
      </c>
      <c r="M50" s="82">
        <f>M49/(SUM(O45+P45+Q45+R45)/20)*1000</f>
        <v>6588.9015529277676</v>
      </c>
      <c r="N50" s="83"/>
      <c r="O50" s="82">
        <f>O49/(SUM(Q45+R45+S45+P45)/20)*1000</f>
        <v>9991.9206585248776</v>
      </c>
      <c r="P50" s="82" t="e">
        <f>P49/(SUM(Q45+R45+#REF!+S45)/20)*1000</f>
        <v>#REF!</v>
      </c>
      <c r="Q50" s="82" t="e">
        <f>Q49/(SUM(R45+#REF!+#REF!+S45)/20)*1000</f>
        <v>#REF!</v>
      </c>
      <c r="R50" s="82" t="e">
        <f>R49/(SUM(S45+#REF!+#REF!+#REF!)/20)*1000</f>
        <v>#REF!</v>
      </c>
      <c r="S50" s="82" t="e">
        <f>S49/(SUM(#REF!+#REF!+#REF!+#REF!)/20)*1000</f>
        <v>#REF!</v>
      </c>
      <c r="T50" s="83"/>
      <c r="U50" s="84"/>
      <c r="V50" s="82">
        <f>V49/(SUM(W45+Y45+AA45+X45)/20)*1000</f>
        <v>36374.000695168579</v>
      </c>
      <c r="W50" s="82">
        <f>W49/(SUM(X45+AB45+AA45+Y45)/20)*1000</f>
        <v>37893.146430519999</v>
      </c>
      <c r="X50" s="82">
        <f>X49/(SUM(Y45+AA45+AB45+AC45)/20)*1000</f>
        <v>38219.866071428572</v>
      </c>
      <c r="Y50" s="82">
        <f>Y49/(SUM(AD45+AA45+AB45+AC45)/20)*1000</f>
        <v>48135.259356533163</v>
      </c>
      <c r="Z50" s="83"/>
      <c r="AA50" s="82">
        <f>AA49/(SUM(AB45+AD45+AF45+AC45)/20)*1000</f>
        <v>14401.051617932531</v>
      </c>
      <c r="AB50" s="82">
        <f>AB49/(SUM(AC45+AF45+AG45+AD45)/20)*1000</f>
        <v>13006.299669000442</v>
      </c>
      <c r="AC50" s="82">
        <f>AC49/(SUM(AD45+AF45+AG45+AH45)/20)*1000</f>
        <v>11001.853298411677</v>
      </c>
      <c r="AD50" s="82">
        <f>AD49/(SUM(AF45+AG45+AH45+AI45)/20)*1000</f>
        <v>8756.4140788049008</v>
      </c>
      <c r="AE50" s="83"/>
      <c r="AF50" s="82">
        <f>AF49/(SUM(AH45+AI45+AJ45+AG45)/20)*1000</f>
        <v>-15286.066018445101</v>
      </c>
      <c r="AG50" s="82" t="e">
        <f>AG49/(SUM(AH45+AI45+#REF!+AJ45)/20)*1000</f>
        <v>#REF!</v>
      </c>
      <c r="AH50" s="82" t="e">
        <f>AH49/(SUM(AI45+#REF!+#REF!+AJ45)/20)*1000</f>
        <v>#REF!</v>
      </c>
      <c r="AI50" s="82" t="e">
        <f>AI49/(SUM(AJ45+#REF!+#REF!+#REF!)/20)*1000</f>
        <v>#REF!</v>
      </c>
      <c r="AJ50" s="82" t="e">
        <f>AJ49/(SUM(#REF!+#REF!+#REF!+#REF!)/20)*1000</f>
        <v>#REF!</v>
      </c>
      <c r="AK50" s="83"/>
      <c r="AL50" s="84"/>
      <c r="AM50" s="45"/>
      <c r="AN50" s="61">
        <f t="shared" si="0"/>
        <v>0</v>
      </c>
      <c r="AO50" s="61">
        <f t="shared" si="1"/>
        <v>0</v>
      </c>
    </row>
    <row r="51" spans="1:41" s="3" customFormat="1" ht="13" customHeight="1" x14ac:dyDescent="0.3">
      <c r="A51" s="180" t="s">
        <v>23</v>
      </c>
      <c r="B51" s="5" t="s">
        <v>5</v>
      </c>
      <c r="C51" s="77"/>
      <c r="D51" s="77"/>
      <c r="E51" s="79"/>
      <c r="F51" s="79"/>
      <c r="G51" s="79"/>
      <c r="H51" s="79"/>
      <c r="I51" s="77">
        <f>SUM(E51:H51)</f>
        <v>0</v>
      </c>
      <c r="J51" s="79"/>
      <c r="K51" s="79">
        <v>-31</v>
      </c>
      <c r="L51" s="79">
        <v>0</v>
      </c>
      <c r="M51" s="79">
        <v>0</v>
      </c>
      <c r="N51" s="77">
        <f>SUM(J51:M51)</f>
        <v>-31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  <c r="T51" s="77">
        <f>SUM(O51:S51)</f>
        <v>0</v>
      </c>
      <c r="U51" s="80">
        <f>T51+N51+I51+D55</f>
        <v>-29</v>
      </c>
      <c r="V51" s="79">
        <v>0</v>
      </c>
      <c r="W51" s="79">
        <v>0</v>
      </c>
      <c r="X51" s="79">
        <v>0</v>
      </c>
      <c r="Y51" s="79">
        <v>0</v>
      </c>
      <c r="Z51" s="77">
        <f>SUM(V51:Y51)</f>
        <v>0</v>
      </c>
      <c r="AA51" s="79">
        <v>0</v>
      </c>
      <c r="AB51" s="79">
        <v>0</v>
      </c>
      <c r="AC51" s="79">
        <v>0</v>
      </c>
      <c r="AD51" s="79">
        <v>0</v>
      </c>
      <c r="AE51" s="77">
        <f>SUM(AA51:AD51)</f>
        <v>0</v>
      </c>
      <c r="AF51" s="79">
        <v>0</v>
      </c>
      <c r="AG51" s="79">
        <v>0</v>
      </c>
      <c r="AH51" s="79">
        <v>0</v>
      </c>
      <c r="AI51" s="79">
        <v>0</v>
      </c>
      <c r="AJ51" s="79">
        <v>0</v>
      </c>
      <c r="AK51" s="77">
        <f>SUM(AF51:AJ51)</f>
        <v>0</v>
      </c>
      <c r="AL51" s="80">
        <f>AK51+AE51+Z51</f>
        <v>0</v>
      </c>
      <c r="AM51" s="45">
        <v>128</v>
      </c>
      <c r="AN51" s="61">
        <f t="shared" si="0"/>
        <v>-3712</v>
      </c>
      <c r="AO51" s="61">
        <f t="shared" si="1"/>
        <v>0</v>
      </c>
    </row>
    <row r="52" spans="1:41" s="3" customFormat="1" ht="13" customHeight="1" x14ac:dyDescent="0.3">
      <c r="A52" s="181"/>
      <c r="B52" s="17" t="s">
        <v>6</v>
      </c>
      <c r="C52" s="77"/>
      <c r="D52" s="77"/>
      <c r="E52" s="79"/>
      <c r="F52" s="79"/>
      <c r="G52" s="79"/>
      <c r="H52" s="79"/>
      <c r="I52" s="77">
        <f>SUM(E52:H52)</f>
        <v>0</v>
      </c>
      <c r="J52" s="79"/>
      <c r="K52" s="79">
        <v>0</v>
      </c>
      <c r="L52" s="79">
        <v>0</v>
      </c>
      <c r="M52" s="79">
        <v>0</v>
      </c>
      <c r="N52" s="77">
        <f>SUM(J52:M52)</f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  <c r="T52" s="77">
        <f>SUM(O52:S52)</f>
        <v>0</v>
      </c>
      <c r="U52" s="80">
        <f>I52+N52+T52</f>
        <v>0</v>
      </c>
      <c r="V52" s="79">
        <v>0</v>
      </c>
      <c r="W52" s="79">
        <v>0</v>
      </c>
      <c r="X52" s="79">
        <v>0</v>
      </c>
      <c r="Y52" s="79">
        <v>0</v>
      </c>
      <c r="Z52" s="77">
        <f>SUM(V52:Y52)</f>
        <v>0</v>
      </c>
      <c r="AA52" s="79">
        <v>0</v>
      </c>
      <c r="AB52" s="79">
        <v>0</v>
      </c>
      <c r="AC52" s="79">
        <v>0</v>
      </c>
      <c r="AD52" s="79">
        <v>0</v>
      </c>
      <c r="AE52" s="77">
        <f>SUM(AA52:AD52)</f>
        <v>0</v>
      </c>
      <c r="AF52" s="79">
        <v>0</v>
      </c>
      <c r="AG52" s="79">
        <v>0</v>
      </c>
      <c r="AH52" s="79">
        <v>0</v>
      </c>
      <c r="AI52" s="79">
        <v>0</v>
      </c>
      <c r="AJ52" s="79">
        <v>0</v>
      </c>
      <c r="AK52" s="77">
        <f>SUM(AF52:AJ52)</f>
        <v>0</v>
      </c>
      <c r="AL52" s="80">
        <f>Z52+AE52+AK52</f>
        <v>0</v>
      </c>
      <c r="AM52" s="45"/>
      <c r="AN52" s="61">
        <f t="shared" si="0"/>
        <v>0</v>
      </c>
      <c r="AO52" s="61">
        <f t="shared" si="1"/>
        <v>0</v>
      </c>
    </row>
    <row r="53" spans="1:41" s="3" customFormat="1" ht="13" customHeight="1" x14ac:dyDescent="0.3">
      <c r="A53" s="181"/>
      <c r="B53" s="17" t="s">
        <v>10</v>
      </c>
      <c r="C53" s="77">
        <v>0</v>
      </c>
      <c r="D53" s="77"/>
      <c r="E53" s="79"/>
      <c r="F53" s="79"/>
      <c r="G53" s="79"/>
      <c r="H53" s="79"/>
      <c r="I53" s="77"/>
      <c r="J53" s="79"/>
      <c r="K53" s="79"/>
      <c r="L53" s="79"/>
      <c r="M53" s="79"/>
      <c r="N53" s="77"/>
      <c r="O53" s="79"/>
      <c r="P53" s="79"/>
      <c r="Q53" s="79"/>
      <c r="R53" s="79"/>
      <c r="S53" s="79"/>
      <c r="T53" s="77"/>
      <c r="U53" s="80"/>
      <c r="V53" s="79"/>
      <c r="W53" s="79"/>
      <c r="X53" s="79"/>
      <c r="Y53" s="79"/>
      <c r="Z53" s="77"/>
      <c r="AA53" s="79"/>
      <c r="AB53" s="79"/>
      <c r="AC53" s="79"/>
      <c r="AD53" s="79"/>
      <c r="AE53" s="77"/>
      <c r="AF53" s="79"/>
      <c r="AG53" s="79"/>
      <c r="AH53" s="79"/>
      <c r="AI53" s="79"/>
      <c r="AJ53" s="79"/>
      <c r="AK53" s="77"/>
      <c r="AL53" s="80"/>
      <c r="AM53" s="45"/>
      <c r="AN53" s="61">
        <f t="shared" si="0"/>
        <v>0</v>
      </c>
      <c r="AO53" s="61">
        <f t="shared" si="1"/>
        <v>0</v>
      </c>
    </row>
    <row r="54" spans="1:41" s="3" customFormat="1" ht="13" customHeight="1" x14ac:dyDescent="0.3">
      <c r="A54" s="181"/>
      <c r="B54" s="17" t="s">
        <v>7</v>
      </c>
      <c r="C54" s="77"/>
      <c r="D54" s="77"/>
      <c r="E54" s="79">
        <f>E53+E52</f>
        <v>0</v>
      </c>
      <c r="F54" s="79">
        <f>F53+F52</f>
        <v>0</v>
      </c>
      <c r="G54" s="79">
        <f>G53+G52</f>
        <v>0</v>
      </c>
      <c r="H54" s="79">
        <f>H53+H52</f>
        <v>0</v>
      </c>
      <c r="I54" s="77">
        <f>SUM(E54:H54)</f>
        <v>0</v>
      </c>
      <c r="J54" s="79">
        <f>J53+J52</f>
        <v>0</v>
      </c>
      <c r="K54" s="79">
        <f>K53+K52</f>
        <v>0</v>
      </c>
      <c r="L54" s="79">
        <f>L53+L52</f>
        <v>0</v>
      </c>
      <c r="M54" s="79">
        <f>M53+M52</f>
        <v>0</v>
      </c>
      <c r="N54" s="77">
        <f>SUM(J54:M54)</f>
        <v>0</v>
      </c>
      <c r="O54" s="79">
        <f>O53+O52</f>
        <v>0</v>
      </c>
      <c r="P54" s="79">
        <f>P53+P52</f>
        <v>0</v>
      </c>
      <c r="Q54" s="79">
        <f>Q53+Q52</f>
        <v>0</v>
      </c>
      <c r="R54" s="79">
        <f>R53+R52</f>
        <v>0</v>
      </c>
      <c r="S54" s="79">
        <f>S53+S52</f>
        <v>0</v>
      </c>
      <c r="T54" s="77">
        <f>SUM(O54:S54)</f>
        <v>0</v>
      </c>
      <c r="U54" s="80">
        <f>T54+N54+I54+D55</f>
        <v>2</v>
      </c>
      <c r="V54" s="79">
        <f>V53+V52</f>
        <v>0</v>
      </c>
      <c r="W54" s="79">
        <f>W53+W52</f>
        <v>0</v>
      </c>
      <c r="X54" s="79">
        <f>X53+X52</f>
        <v>0</v>
      </c>
      <c r="Y54" s="79">
        <f>Y53+Y52</f>
        <v>0</v>
      </c>
      <c r="Z54" s="77">
        <f>SUM(V54:Y54)</f>
        <v>0</v>
      </c>
      <c r="AA54" s="79">
        <f>AA53+AA52</f>
        <v>0</v>
      </c>
      <c r="AB54" s="79">
        <f>AB53+AB52</f>
        <v>0</v>
      </c>
      <c r="AC54" s="79">
        <f>AC53+AC52</f>
        <v>0</v>
      </c>
      <c r="AD54" s="79">
        <f>AD53+AD52</f>
        <v>0</v>
      </c>
      <c r="AE54" s="77">
        <f>SUM(AA54:AD54)</f>
        <v>0</v>
      </c>
      <c r="AF54" s="79">
        <f>AF53+AF52</f>
        <v>0</v>
      </c>
      <c r="AG54" s="79">
        <f>AG53+AG52</f>
        <v>0</v>
      </c>
      <c r="AH54" s="79">
        <f>AH53+AH52</f>
        <v>0</v>
      </c>
      <c r="AI54" s="79">
        <f>AI53+AI52</f>
        <v>0</v>
      </c>
      <c r="AJ54" s="79">
        <f>AJ53+AJ52</f>
        <v>0</v>
      </c>
      <c r="AK54" s="77">
        <f>SUM(AF54:AJ54)</f>
        <v>0</v>
      </c>
      <c r="AL54" s="80">
        <f>AK54+AE54+Z54</f>
        <v>0</v>
      </c>
      <c r="AM54" s="45"/>
      <c r="AN54" s="61">
        <f t="shared" si="0"/>
        <v>0</v>
      </c>
      <c r="AO54" s="61">
        <f t="shared" si="1"/>
        <v>0</v>
      </c>
    </row>
    <row r="55" spans="1:41" s="3" customFormat="1" ht="13" customHeight="1" x14ac:dyDescent="0.3">
      <c r="A55" s="182"/>
      <c r="B55" s="6" t="s">
        <v>8</v>
      </c>
      <c r="C55" s="81">
        <v>31</v>
      </c>
      <c r="D55" s="143">
        <v>2</v>
      </c>
      <c r="E55" s="128">
        <f>E54-E51</f>
        <v>0</v>
      </c>
      <c r="F55" s="128">
        <f>E55+F54-F51</f>
        <v>0</v>
      </c>
      <c r="G55" s="128">
        <f>F55+G54-G51</f>
        <v>0</v>
      </c>
      <c r="H55" s="79">
        <f>G55+H54-H51</f>
        <v>0</v>
      </c>
      <c r="I55" s="77">
        <f>I54-I51</f>
        <v>0</v>
      </c>
      <c r="J55" s="79">
        <f>I55+J54-J51</f>
        <v>0</v>
      </c>
      <c r="K55" s="79">
        <f>J55+K54-K51</f>
        <v>31</v>
      </c>
      <c r="L55" s="79">
        <f>K55+L54-L51</f>
        <v>31</v>
      </c>
      <c r="M55" s="79">
        <f>L55+M54-M51</f>
        <v>31</v>
      </c>
      <c r="N55" s="77">
        <f>I55+N54-N51</f>
        <v>31</v>
      </c>
      <c r="O55" s="79">
        <f>N55+O54-O51</f>
        <v>31</v>
      </c>
      <c r="P55" s="79">
        <f>O55+P54-P51</f>
        <v>31</v>
      </c>
      <c r="Q55" s="79">
        <f>P55+Q54-Q51</f>
        <v>31</v>
      </c>
      <c r="R55" s="79">
        <f t="shared" ref="R55:S55" si="18">Q55+R54-R51</f>
        <v>31</v>
      </c>
      <c r="S55" s="79">
        <f t="shared" si="18"/>
        <v>31</v>
      </c>
      <c r="T55" s="77">
        <f>N55+T54-T51</f>
        <v>31</v>
      </c>
      <c r="U55" s="80">
        <f>U54-U51</f>
        <v>31</v>
      </c>
      <c r="V55" s="79">
        <f>U55+V54-V51</f>
        <v>31</v>
      </c>
      <c r="W55" s="79">
        <f>V55+W54-W51</f>
        <v>31</v>
      </c>
      <c r="X55" s="79">
        <f>W55+X54-X51</f>
        <v>31</v>
      </c>
      <c r="Y55" s="79">
        <f>W55+Y54-Y51</f>
        <v>31</v>
      </c>
      <c r="Z55" s="77">
        <f>T55+Z54-Z51</f>
        <v>31</v>
      </c>
      <c r="AA55" s="79">
        <f>Z55+AA54-AA51</f>
        <v>31</v>
      </c>
      <c r="AB55" s="79">
        <f>AA55+AB54-AB51</f>
        <v>31</v>
      </c>
      <c r="AC55" s="79">
        <f>AB55+AC54-AC51</f>
        <v>31</v>
      </c>
      <c r="AD55" s="79">
        <f>AC55+AD54-AD51</f>
        <v>31</v>
      </c>
      <c r="AE55" s="77">
        <f>Z55+AE54-AE51</f>
        <v>31</v>
      </c>
      <c r="AF55" s="79">
        <f>AE55+AF54-AF51</f>
        <v>31</v>
      </c>
      <c r="AG55" s="79">
        <f>AF55+AG54-AG51</f>
        <v>31</v>
      </c>
      <c r="AH55" s="79">
        <f>AG55+AH54-AH51</f>
        <v>31</v>
      </c>
      <c r="AI55" s="79">
        <f t="shared" ref="AI55:AJ55" si="19">AH55+AI54-AI51</f>
        <v>31</v>
      </c>
      <c r="AJ55" s="79">
        <f t="shared" si="19"/>
        <v>31</v>
      </c>
      <c r="AK55" s="77">
        <f>AE55+AK54-AK51</f>
        <v>31</v>
      </c>
      <c r="AL55" s="80">
        <f>T55+AL54-AL51</f>
        <v>31</v>
      </c>
      <c r="AM55" s="45"/>
      <c r="AN55" s="61">
        <f t="shared" si="0"/>
        <v>0</v>
      </c>
      <c r="AO55" s="61">
        <f t="shared" si="1"/>
        <v>0</v>
      </c>
    </row>
    <row r="56" spans="1:41" s="3" customFormat="1" ht="13" customHeight="1" x14ac:dyDescent="0.3">
      <c r="A56" s="18"/>
      <c r="B56" s="17" t="s">
        <v>9</v>
      </c>
      <c r="C56" s="77"/>
      <c r="D56" s="77"/>
      <c r="E56" s="82" t="e">
        <f>E55/(SUM(F51+H51+J51+G51)/20)*1000</f>
        <v>#DIV/0!</v>
      </c>
      <c r="F56" s="82">
        <f>F55/(SUM(G51+K51+J51+H51)/20)*1000</f>
        <v>0</v>
      </c>
      <c r="G56" s="82">
        <f>G55/(SUM(H51+J51+K51+L51)/20)*1000</f>
        <v>0</v>
      </c>
      <c r="H56" s="82">
        <f>H55/(SUM(M51+J51+K51+L51)/20)*1000</f>
        <v>0</v>
      </c>
      <c r="I56" s="83"/>
      <c r="J56" s="82">
        <f>J55/(SUM(K51+M51+O51+L51)/20)*1000</f>
        <v>0</v>
      </c>
      <c r="K56" s="82" t="e">
        <f>K55/(SUM(L51+O51+P51+M51)/20)*1000</f>
        <v>#DIV/0!</v>
      </c>
      <c r="L56" s="82" t="e">
        <f>L55/(SUM(M51+O51+P51+Q51)/20)*1000</f>
        <v>#DIV/0!</v>
      </c>
      <c r="M56" s="82" t="e">
        <f>M55/(SUM(O51+P51+Q51+R51)/20)*1000</f>
        <v>#DIV/0!</v>
      </c>
      <c r="N56" s="83"/>
      <c r="O56" s="82" t="e">
        <f>O55/(SUM(Q51+R51+S51+P51)/20)*1000</f>
        <v>#DIV/0!</v>
      </c>
      <c r="P56" s="82" t="e">
        <f>P55/(SUM(Q51+R51+#REF!+S51)/20)*1000</f>
        <v>#REF!</v>
      </c>
      <c r="Q56" s="82" t="e">
        <f>Q55/(SUM(R51+#REF!+#REF!+S51)/20)*1000</f>
        <v>#REF!</v>
      </c>
      <c r="R56" s="82" t="e">
        <f>R55/(SUM(S51+#REF!+#REF!+#REF!)/20)*1000</f>
        <v>#REF!</v>
      </c>
      <c r="S56" s="82" t="e">
        <f>S55/(SUM(#REF!+#REF!+#REF!+#REF!)/20)*1000</f>
        <v>#REF!</v>
      </c>
      <c r="T56" s="83"/>
      <c r="U56" s="84"/>
      <c r="V56" s="82" t="e">
        <f>V55/(SUM(W51+Y51+AA51+X51)/20)*1000</f>
        <v>#DIV/0!</v>
      </c>
      <c r="W56" s="82" t="e">
        <f>W55/(SUM(X51+AB51+AA51+Y51)/20)*1000</f>
        <v>#DIV/0!</v>
      </c>
      <c r="X56" s="82" t="e">
        <f>X55/(SUM(Y51+AA51+AB51+AC51)/20)*1000</f>
        <v>#DIV/0!</v>
      </c>
      <c r="Y56" s="82" t="e">
        <f>Y55/(SUM(AD51+AA51+AB51+AC51)/20)*1000</f>
        <v>#DIV/0!</v>
      </c>
      <c r="Z56" s="83"/>
      <c r="AA56" s="82" t="e">
        <f>AA55/(SUM(AB51+AD51+AF51+AC51)/20)*1000</f>
        <v>#DIV/0!</v>
      </c>
      <c r="AB56" s="82" t="e">
        <f>AB55/(SUM(AC51+AF51+AG51+AD51)/20)*1000</f>
        <v>#DIV/0!</v>
      </c>
      <c r="AC56" s="82" t="e">
        <f>AC55/(SUM(AD51+AF51+AG51+AH51)/20)*1000</f>
        <v>#DIV/0!</v>
      </c>
      <c r="AD56" s="82" t="e">
        <f>AD55/(SUM(AF51+AG51+AH51+AI51)/20)*1000</f>
        <v>#DIV/0!</v>
      </c>
      <c r="AE56" s="83"/>
      <c r="AF56" s="82" t="e">
        <f>AF55/(SUM(AH51+AI51+AJ51+AG51)/20)*1000</f>
        <v>#DIV/0!</v>
      </c>
      <c r="AG56" s="82" t="e">
        <f>AG55/(SUM(AH51+AI51+#REF!+AJ51)/20)*1000</f>
        <v>#REF!</v>
      </c>
      <c r="AH56" s="82" t="e">
        <f>AH55/(SUM(AI51+#REF!+#REF!+AJ51)/20)*1000</f>
        <v>#REF!</v>
      </c>
      <c r="AI56" s="82" t="e">
        <f>AI55/(SUM(AJ51+#REF!+#REF!+#REF!)/20)*1000</f>
        <v>#REF!</v>
      </c>
      <c r="AJ56" s="82" t="e">
        <f>AJ55/(SUM(#REF!+#REF!+#REF!+#REF!)/20)*1000</f>
        <v>#REF!</v>
      </c>
      <c r="AK56" s="83"/>
      <c r="AL56" s="84"/>
      <c r="AM56" s="45"/>
      <c r="AN56" s="61">
        <f t="shared" si="0"/>
        <v>0</v>
      </c>
      <c r="AO56" s="61">
        <f t="shared" si="1"/>
        <v>0</v>
      </c>
    </row>
    <row r="57" spans="1:41" s="3" customFormat="1" ht="13" customHeight="1" x14ac:dyDescent="0.3">
      <c r="A57" s="180" t="s">
        <v>24</v>
      </c>
      <c r="B57" s="5" t="s">
        <v>5</v>
      </c>
      <c r="C57" s="77"/>
      <c r="D57" s="77"/>
      <c r="E57" s="79"/>
      <c r="F57" s="79"/>
      <c r="G57" s="79"/>
      <c r="H57" s="79"/>
      <c r="I57" s="77">
        <f>SUM(E57:H57)</f>
        <v>0</v>
      </c>
      <c r="J57" s="79"/>
      <c r="K57" s="79">
        <v>1212</v>
      </c>
      <c r="L57" s="79">
        <v>133</v>
      </c>
      <c r="M57" s="79">
        <v>18</v>
      </c>
      <c r="N57" s="77">
        <f>SUM(J57:M57)</f>
        <v>1363</v>
      </c>
      <c r="O57" s="79">
        <v>365</v>
      </c>
      <c r="P57" s="79">
        <v>3</v>
      </c>
      <c r="Q57" s="79">
        <v>24</v>
      </c>
      <c r="R57" s="79">
        <v>9</v>
      </c>
      <c r="S57" s="79">
        <v>9</v>
      </c>
      <c r="T57" s="77">
        <f>SUM(O57:S57)</f>
        <v>410</v>
      </c>
      <c r="U57" s="80">
        <f>T57+N57+I57+D61</f>
        <v>8960</v>
      </c>
      <c r="V57" s="79">
        <v>594</v>
      </c>
      <c r="W57" s="79">
        <v>37</v>
      </c>
      <c r="X57" s="79">
        <v>287</v>
      </c>
      <c r="Y57" s="79">
        <v>113</v>
      </c>
      <c r="Z57" s="77">
        <f>SUM(V57:Y57)</f>
        <v>1031</v>
      </c>
      <c r="AA57" s="79">
        <v>30</v>
      </c>
      <c r="AB57" s="79">
        <v>18</v>
      </c>
      <c r="AC57" s="79">
        <v>33</v>
      </c>
      <c r="AD57" s="79">
        <v>69</v>
      </c>
      <c r="AE57" s="77">
        <f>SUM(AA57:AD57)</f>
        <v>150</v>
      </c>
      <c r="AF57" s="79">
        <v>183</v>
      </c>
      <c r="AG57" s="79">
        <v>0</v>
      </c>
      <c r="AH57" s="79">
        <v>0</v>
      </c>
      <c r="AI57" s="79">
        <v>0</v>
      </c>
      <c r="AJ57" s="79">
        <v>0</v>
      </c>
      <c r="AK57" s="77">
        <f>SUM(AF57:AJ57)</f>
        <v>183</v>
      </c>
      <c r="AL57" s="80">
        <f>AK57+AE57+Z57</f>
        <v>1364</v>
      </c>
      <c r="AM57" s="45">
        <v>128</v>
      </c>
      <c r="AN57" s="61">
        <f t="shared" si="0"/>
        <v>1146880</v>
      </c>
      <c r="AO57" s="61">
        <f t="shared" si="1"/>
        <v>174592</v>
      </c>
    </row>
    <row r="58" spans="1:41" s="3" customFormat="1" ht="13" customHeight="1" x14ac:dyDescent="0.3">
      <c r="A58" s="181"/>
      <c r="B58" s="17" t="s">
        <v>6</v>
      </c>
      <c r="C58" s="77"/>
      <c r="D58" s="77"/>
      <c r="E58" s="79"/>
      <c r="F58" s="79"/>
      <c r="G58" s="79"/>
      <c r="H58" s="79"/>
      <c r="I58" s="77">
        <f>SUM(E58:H58)</f>
        <v>0</v>
      </c>
      <c r="J58" s="79"/>
      <c r="K58" s="79">
        <v>0</v>
      </c>
      <c r="L58" s="79">
        <v>0</v>
      </c>
      <c r="M58" s="79">
        <v>0</v>
      </c>
      <c r="N58" s="77">
        <f>SUM(J58:M58)</f>
        <v>0</v>
      </c>
      <c r="O58" s="79">
        <v>2000</v>
      </c>
      <c r="P58" s="79">
        <v>0</v>
      </c>
      <c r="Q58" s="79">
        <v>0</v>
      </c>
      <c r="R58" s="79">
        <v>0</v>
      </c>
      <c r="S58" s="79">
        <v>0</v>
      </c>
      <c r="T58" s="77">
        <f>SUM(O58:S58)</f>
        <v>2000</v>
      </c>
      <c r="U58" s="80">
        <f>I58+N58+T58</f>
        <v>2000</v>
      </c>
      <c r="V58" s="79">
        <v>4000</v>
      </c>
      <c r="W58" s="79">
        <v>0</v>
      </c>
      <c r="X58" s="79">
        <v>0</v>
      </c>
      <c r="Y58" s="79">
        <v>0</v>
      </c>
      <c r="Z58" s="77">
        <f>SUM(V58:Y58)</f>
        <v>4000</v>
      </c>
      <c r="AA58" s="79">
        <v>0</v>
      </c>
      <c r="AB58" s="79">
        <v>0</v>
      </c>
      <c r="AC58" s="79">
        <v>0</v>
      </c>
      <c r="AD58" s="79">
        <v>0</v>
      </c>
      <c r="AE58" s="77">
        <f>SUM(AA58:AD58)</f>
        <v>0</v>
      </c>
      <c r="AF58" s="79">
        <v>0</v>
      </c>
      <c r="AG58" s="79">
        <v>0</v>
      </c>
      <c r="AH58" s="79">
        <v>0</v>
      </c>
      <c r="AI58" s="79">
        <v>0</v>
      </c>
      <c r="AJ58" s="79">
        <v>0</v>
      </c>
      <c r="AK58" s="77">
        <f>SUM(AF58:AJ58)</f>
        <v>0</v>
      </c>
      <c r="AL58" s="80">
        <f>Z58+AE58+AK58</f>
        <v>4000</v>
      </c>
      <c r="AM58" s="45"/>
      <c r="AN58" s="61">
        <f t="shared" si="0"/>
        <v>0</v>
      </c>
      <c r="AO58" s="61">
        <f t="shared" si="1"/>
        <v>0</v>
      </c>
    </row>
    <row r="59" spans="1:41" s="3" customFormat="1" ht="13" customHeight="1" x14ac:dyDescent="0.3">
      <c r="A59" s="181"/>
      <c r="B59" s="17" t="s">
        <v>10</v>
      </c>
      <c r="C59" s="77">
        <v>0</v>
      </c>
      <c r="D59" s="77"/>
      <c r="E59" s="79"/>
      <c r="F59" s="79"/>
      <c r="G59" s="79"/>
      <c r="H59" s="79"/>
      <c r="I59" s="77"/>
      <c r="J59" s="79"/>
      <c r="K59" s="79"/>
      <c r="L59" s="79"/>
      <c r="M59" s="79"/>
      <c r="N59" s="77"/>
      <c r="O59" s="79"/>
      <c r="P59" s="79"/>
      <c r="Q59" s="79"/>
      <c r="R59" s="79"/>
      <c r="S59" s="79"/>
      <c r="T59" s="77"/>
      <c r="U59" s="80"/>
      <c r="V59" s="79"/>
      <c r="W59" s="79"/>
      <c r="X59" s="79"/>
      <c r="Y59" s="79"/>
      <c r="Z59" s="77"/>
      <c r="AA59" s="79"/>
      <c r="AB59" s="79"/>
      <c r="AC59" s="79"/>
      <c r="AD59" s="79"/>
      <c r="AE59" s="77"/>
      <c r="AF59" s="79"/>
      <c r="AG59" s="79"/>
      <c r="AH59" s="79"/>
      <c r="AI59" s="79"/>
      <c r="AJ59" s="79"/>
      <c r="AK59" s="77"/>
      <c r="AL59" s="80"/>
      <c r="AM59" s="45"/>
      <c r="AN59" s="61">
        <f t="shared" si="0"/>
        <v>0</v>
      </c>
      <c r="AO59" s="61">
        <f t="shared" si="1"/>
        <v>0</v>
      </c>
    </row>
    <row r="60" spans="1:41" s="3" customFormat="1" ht="13" customHeight="1" x14ac:dyDescent="0.3">
      <c r="A60" s="181"/>
      <c r="B60" s="17" t="s">
        <v>7</v>
      </c>
      <c r="C60" s="77"/>
      <c r="D60" s="77"/>
      <c r="E60" s="79">
        <f>E59+E58</f>
        <v>0</v>
      </c>
      <c r="F60" s="79">
        <f>F59+F58</f>
        <v>0</v>
      </c>
      <c r="G60" s="79">
        <f>G59+G58</f>
        <v>0</v>
      </c>
      <c r="H60" s="79">
        <f>H59+H58</f>
        <v>0</v>
      </c>
      <c r="I60" s="77">
        <f>SUM(E60:H60)</f>
        <v>0</v>
      </c>
      <c r="J60" s="79">
        <f>J59+J58</f>
        <v>0</v>
      </c>
      <c r="K60" s="79">
        <f>K59+K58</f>
        <v>0</v>
      </c>
      <c r="L60" s="79">
        <f>L59+L58</f>
        <v>0</v>
      </c>
      <c r="M60" s="79">
        <f>M59+M58</f>
        <v>0</v>
      </c>
      <c r="N60" s="77">
        <f>SUM(J60:M60)</f>
        <v>0</v>
      </c>
      <c r="O60" s="79">
        <f>O59+O58</f>
        <v>2000</v>
      </c>
      <c r="P60" s="79">
        <f>P59+P58</f>
        <v>0</v>
      </c>
      <c r="Q60" s="79">
        <f>Q59+Q58</f>
        <v>0</v>
      </c>
      <c r="R60" s="79">
        <f>R59+R58</f>
        <v>0</v>
      </c>
      <c r="S60" s="79">
        <f>S59+S58</f>
        <v>0</v>
      </c>
      <c r="T60" s="77">
        <f>SUM(O60:S60)</f>
        <v>2000</v>
      </c>
      <c r="U60" s="80">
        <f>T60+N60+I60+D61</f>
        <v>9187</v>
      </c>
      <c r="V60" s="79">
        <f>V59+V58</f>
        <v>4000</v>
      </c>
      <c r="W60" s="79">
        <f>W59+W58</f>
        <v>0</v>
      </c>
      <c r="X60" s="79">
        <f>X59+X58</f>
        <v>0</v>
      </c>
      <c r="Y60" s="79">
        <f>Y59+Y58</f>
        <v>0</v>
      </c>
      <c r="Z60" s="77">
        <f>SUM(V60:Y60)</f>
        <v>4000</v>
      </c>
      <c r="AA60" s="79">
        <f>AA59+AA58</f>
        <v>0</v>
      </c>
      <c r="AB60" s="79">
        <f>AB59+AB58</f>
        <v>0</v>
      </c>
      <c r="AC60" s="79">
        <f>AC59+AC58</f>
        <v>0</v>
      </c>
      <c r="AD60" s="79">
        <f>AD59+AD58</f>
        <v>0</v>
      </c>
      <c r="AE60" s="77">
        <f>SUM(AA60:AD60)</f>
        <v>0</v>
      </c>
      <c r="AF60" s="79">
        <f>AF59+AF58</f>
        <v>0</v>
      </c>
      <c r="AG60" s="79">
        <f>AG59+AG58</f>
        <v>0</v>
      </c>
      <c r="AH60" s="79">
        <f>AH59+AH58</f>
        <v>0</v>
      </c>
      <c r="AI60" s="79">
        <f>AI59+AI58</f>
        <v>0</v>
      </c>
      <c r="AJ60" s="79">
        <f>AJ59+AJ58</f>
        <v>0</v>
      </c>
      <c r="AK60" s="77">
        <f>SUM(AF60:AJ60)</f>
        <v>0</v>
      </c>
      <c r="AL60" s="80">
        <f>AK60+AE60+Z60</f>
        <v>4000</v>
      </c>
      <c r="AM60" s="45"/>
      <c r="AN60" s="61">
        <f t="shared" si="0"/>
        <v>0</v>
      </c>
      <c r="AO60" s="61">
        <f t="shared" si="1"/>
        <v>0</v>
      </c>
    </row>
    <row r="61" spans="1:41" s="3" customFormat="1" ht="13" customHeight="1" x14ac:dyDescent="0.3">
      <c r="A61" s="182"/>
      <c r="B61" s="6" t="s">
        <v>8</v>
      </c>
      <c r="C61" s="81">
        <v>1289</v>
      </c>
      <c r="D61" s="143">
        <v>7187</v>
      </c>
      <c r="E61" s="128">
        <f>E60-E57</f>
        <v>0</v>
      </c>
      <c r="F61" s="128">
        <f>E61+F60-F57</f>
        <v>0</v>
      </c>
      <c r="G61" s="128">
        <f>F61+G60-G57</f>
        <v>0</v>
      </c>
      <c r="H61" s="79">
        <f>G61+H60-H57</f>
        <v>0</v>
      </c>
      <c r="I61" s="77">
        <f>I60-I57</f>
        <v>0</v>
      </c>
      <c r="J61" s="79">
        <f>I61+J60-J57</f>
        <v>0</v>
      </c>
      <c r="K61" s="79">
        <f>J61+K60-K57</f>
        <v>-1212</v>
      </c>
      <c r="L61" s="79">
        <f>K61+L60-L57</f>
        <v>-1345</v>
      </c>
      <c r="M61" s="79">
        <f>L61+M60-M57</f>
        <v>-1363</v>
      </c>
      <c r="N61" s="77">
        <f>I61+N60-N57</f>
        <v>-1363</v>
      </c>
      <c r="O61" s="79">
        <f>N61+O60-O57</f>
        <v>272</v>
      </c>
      <c r="P61" s="79">
        <f>O61+P60-P57</f>
        <v>269</v>
      </c>
      <c r="Q61" s="79">
        <f>P61+Q60-Q57</f>
        <v>245</v>
      </c>
      <c r="R61" s="79">
        <f t="shared" ref="R61:S61" si="20">Q61+R60-R57</f>
        <v>236</v>
      </c>
      <c r="S61" s="79">
        <f t="shared" si="20"/>
        <v>227</v>
      </c>
      <c r="T61" s="77">
        <f>N61+T60-T57</f>
        <v>227</v>
      </c>
      <c r="U61" s="80">
        <f>U60-U57</f>
        <v>227</v>
      </c>
      <c r="V61" s="79">
        <f>U61+V60-V57</f>
        <v>3633</v>
      </c>
      <c r="W61" s="79">
        <f>V61+W60-W57</f>
        <v>3596</v>
      </c>
      <c r="X61" s="79">
        <f>W61+X60-X57</f>
        <v>3309</v>
      </c>
      <c r="Y61" s="79">
        <f>W61+Y60-Y57</f>
        <v>3483</v>
      </c>
      <c r="Z61" s="77">
        <f>T61+Z60-Z57</f>
        <v>3196</v>
      </c>
      <c r="AA61" s="79">
        <f>Z61+AA60-AA57</f>
        <v>3166</v>
      </c>
      <c r="AB61" s="79">
        <f>AA61+AB60-AB57</f>
        <v>3148</v>
      </c>
      <c r="AC61" s="79">
        <f>AB61+AC60-AC57</f>
        <v>3115</v>
      </c>
      <c r="AD61" s="79">
        <f>AC61+AD60-AD57</f>
        <v>3046</v>
      </c>
      <c r="AE61" s="77">
        <f>Z61+AE60-AE57</f>
        <v>3046</v>
      </c>
      <c r="AF61" s="79">
        <f>AE61+AF60-AF57</f>
        <v>2863</v>
      </c>
      <c r="AG61" s="79">
        <f>AF61+AG60-AG57</f>
        <v>2863</v>
      </c>
      <c r="AH61" s="79">
        <f>AG61+AH60-AH57</f>
        <v>2863</v>
      </c>
      <c r="AI61" s="79">
        <f t="shared" ref="AI61:AJ61" si="21">AH61+AI60-AI57</f>
        <v>2863</v>
      </c>
      <c r="AJ61" s="79">
        <f t="shared" si="21"/>
        <v>2863</v>
      </c>
      <c r="AK61" s="77">
        <f>AE61+AK60-AK57</f>
        <v>2863</v>
      </c>
      <c r="AL61" s="80">
        <f>T61+AL60-AL57</f>
        <v>2863</v>
      </c>
      <c r="AM61" s="45"/>
      <c r="AN61" s="61">
        <f t="shared" si="0"/>
        <v>0</v>
      </c>
      <c r="AO61" s="61">
        <f t="shared" si="1"/>
        <v>0</v>
      </c>
    </row>
    <row r="62" spans="1:41" s="3" customFormat="1" ht="13" customHeight="1" x14ac:dyDescent="0.3">
      <c r="A62" s="18"/>
      <c r="B62" s="17" t="s">
        <v>9</v>
      </c>
      <c r="C62" s="77"/>
      <c r="D62" s="77"/>
      <c r="E62" s="82" t="e">
        <f>E61/(SUM(F57+H57+J57+G57)/20)*1000</f>
        <v>#DIV/0!</v>
      </c>
      <c r="F62" s="82">
        <f>F61/(SUM(G57+K57+J57+H57)/20)*1000</f>
        <v>0</v>
      </c>
      <c r="G62" s="82">
        <f>G61/(SUM(H57+J57+K57+L57)/20)*1000</f>
        <v>0</v>
      </c>
      <c r="H62" s="82">
        <f>H61/(SUM(M57+J57+K57+L57)/20)*1000</f>
        <v>0</v>
      </c>
      <c r="I62" s="83"/>
      <c r="J62" s="82">
        <f>J61/(SUM(K57+M57+O57+L57)/20)*1000</f>
        <v>0</v>
      </c>
      <c r="K62" s="82">
        <f>K61/(SUM(L57+O57+P57+M57)/20)*1000</f>
        <v>-46705.202312138732</v>
      </c>
      <c r="L62" s="82">
        <f>L61/(SUM(M57+O57+P57+Q57)/20)*1000</f>
        <v>-65609.756097560981</v>
      </c>
      <c r="M62" s="82">
        <f>M61/(SUM(O57+P57+Q57+R57)/20)*1000</f>
        <v>-67980.049875311728</v>
      </c>
      <c r="N62" s="83"/>
      <c r="O62" s="82">
        <f>O61/(SUM(Q57+R57+S57+P57)/20)*1000</f>
        <v>120888.88888888889</v>
      </c>
      <c r="P62" s="82" t="e">
        <f>P61/(SUM(Q57+R57+#REF!+S57)/20)*1000</f>
        <v>#REF!</v>
      </c>
      <c r="Q62" s="82" t="e">
        <f>Q61/(SUM(R57+#REF!+#REF!+S57)/20)*1000</f>
        <v>#REF!</v>
      </c>
      <c r="R62" s="82" t="e">
        <f>R61/(SUM(S57+#REF!+#REF!+#REF!)/20)*1000</f>
        <v>#REF!</v>
      </c>
      <c r="S62" s="82" t="e">
        <f>S61/(SUM(#REF!+#REF!+#REF!+#REF!)/20)*1000</f>
        <v>#REF!</v>
      </c>
      <c r="T62" s="83"/>
      <c r="U62" s="84"/>
      <c r="V62" s="82">
        <f>V61/(SUM(W57+Y57+AA57+X57)/20)*1000</f>
        <v>155588.86509635975</v>
      </c>
      <c r="W62" s="82">
        <f>W61/(SUM(X57+AB57+AA57+Y57)/20)*1000</f>
        <v>160535.71428571432</v>
      </c>
      <c r="X62" s="82">
        <f>X61/(SUM(Y57+AA57+AB57+AC57)/20)*1000</f>
        <v>341134.02061855677</v>
      </c>
      <c r="Y62" s="82">
        <f>Y61/(SUM(AD57+AA57+AB57+AC57)/20)*1000</f>
        <v>464400</v>
      </c>
      <c r="Z62" s="83"/>
      <c r="AA62" s="82">
        <f>AA61/(SUM(AB57+AD57+AF57+AC57)/20)*1000</f>
        <v>208976.89768976899</v>
      </c>
      <c r="AB62" s="82">
        <f>AB61/(SUM(AC57+AF57+AG57+AD57)/20)*1000</f>
        <v>220912.28070175438</v>
      </c>
      <c r="AC62" s="82">
        <f>AC61/(SUM(AD57+AF57+AG57+AH57)/20)*1000</f>
        <v>247222.22222222222</v>
      </c>
      <c r="AD62" s="82">
        <f>AD61/(SUM(AF57+AG57+AH57+AI57)/20)*1000</f>
        <v>332896.17486338795</v>
      </c>
      <c r="AE62" s="83"/>
      <c r="AF62" s="82" t="e">
        <f>AF61/(SUM(AH57+AI57+AJ57+AG57)/20)*1000</f>
        <v>#DIV/0!</v>
      </c>
      <c r="AG62" s="82" t="e">
        <f>AG61/(SUM(AH57+AI57+#REF!+AJ57)/20)*1000</f>
        <v>#REF!</v>
      </c>
      <c r="AH62" s="82" t="e">
        <f>AH61/(SUM(AI57+#REF!+#REF!+AJ57)/20)*1000</f>
        <v>#REF!</v>
      </c>
      <c r="AI62" s="82" t="e">
        <f>AI61/(SUM(AJ57+#REF!+#REF!+#REF!)/20)*1000</f>
        <v>#REF!</v>
      </c>
      <c r="AJ62" s="82" t="e">
        <f>AJ61/(SUM(#REF!+#REF!+#REF!+#REF!)/20)*1000</f>
        <v>#REF!</v>
      </c>
      <c r="AK62" s="83"/>
      <c r="AL62" s="84"/>
      <c r="AM62" s="45"/>
      <c r="AN62" s="61">
        <f t="shared" si="0"/>
        <v>0</v>
      </c>
      <c r="AO62" s="61">
        <f t="shared" si="1"/>
        <v>0</v>
      </c>
    </row>
    <row r="63" spans="1:41" s="45" customFormat="1" ht="13" customHeight="1" x14ac:dyDescent="0.3">
      <c r="A63" s="180" t="s">
        <v>59</v>
      </c>
      <c r="B63" s="5" t="s">
        <v>5</v>
      </c>
      <c r="C63" s="77"/>
      <c r="D63" s="77"/>
      <c r="E63" s="79"/>
      <c r="F63" s="79">
        <v>10000</v>
      </c>
      <c r="G63" s="79">
        <v>15000</v>
      </c>
      <c r="H63" s="79">
        <v>907</v>
      </c>
      <c r="I63" s="77">
        <f>SUM(E63:H63)</f>
        <v>25907</v>
      </c>
      <c r="J63" s="79">
        <v>2000</v>
      </c>
      <c r="K63" s="79">
        <v>-15571</v>
      </c>
      <c r="L63" s="79">
        <v>5498</v>
      </c>
      <c r="M63" s="79">
        <v>2641</v>
      </c>
      <c r="N63" s="77">
        <f>SUM(J63:M63)</f>
        <v>-5432</v>
      </c>
      <c r="O63" s="79">
        <v>5917</v>
      </c>
      <c r="P63" s="79">
        <v>2864</v>
      </c>
      <c r="Q63" s="79">
        <v>4129</v>
      </c>
      <c r="R63" s="79">
        <v>6460</v>
      </c>
      <c r="S63" s="79">
        <v>2656</v>
      </c>
      <c r="T63" s="77">
        <f>SUM(O63:S63)</f>
        <v>22026</v>
      </c>
      <c r="U63" s="80">
        <f>T63+N63+I63+D67</f>
        <v>56321</v>
      </c>
      <c r="V63" s="79">
        <v>3468</v>
      </c>
      <c r="W63" s="79">
        <v>966</v>
      </c>
      <c r="X63" s="79">
        <v>900</v>
      </c>
      <c r="Y63" s="79">
        <v>1133</v>
      </c>
      <c r="Z63" s="77">
        <f>SUM(V63:Y63)</f>
        <v>6467</v>
      </c>
      <c r="AA63" s="79">
        <v>879</v>
      </c>
      <c r="AB63" s="79">
        <v>468</v>
      </c>
      <c r="AC63" s="79">
        <v>672</v>
      </c>
      <c r="AD63" s="79">
        <v>729</v>
      </c>
      <c r="AE63" s="77">
        <f>SUM(AA63:AD63)</f>
        <v>2748</v>
      </c>
      <c r="AF63" s="79">
        <v>2137</v>
      </c>
      <c r="AG63" s="79">
        <v>261</v>
      </c>
      <c r="AH63" s="79">
        <v>366</v>
      </c>
      <c r="AI63" s="79">
        <v>366</v>
      </c>
      <c r="AJ63" s="79">
        <v>366</v>
      </c>
      <c r="AK63" s="77">
        <f>SUM(AF63:AJ63)</f>
        <v>3496</v>
      </c>
      <c r="AL63" s="80">
        <f>AK63+AE63+Z63</f>
        <v>12711</v>
      </c>
      <c r="AM63" s="45">
        <v>128</v>
      </c>
      <c r="AN63" s="61">
        <f t="shared" si="0"/>
        <v>7209088</v>
      </c>
      <c r="AO63" s="61">
        <f t="shared" si="1"/>
        <v>1627008</v>
      </c>
    </row>
    <row r="64" spans="1:41" s="45" customFormat="1" ht="13" customHeight="1" x14ac:dyDescent="0.3">
      <c r="A64" s="181"/>
      <c r="B64" s="17" t="s">
        <v>6</v>
      </c>
      <c r="C64" s="77"/>
      <c r="D64" s="77"/>
      <c r="E64" s="79"/>
      <c r="F64" s="79">
        <v>10000</v>
      </c>
      <c r="G64" s="79">
        <v>15000</v>
      </c>
      <c r="H64" s="79">
        <v>907</v>
      </c>
      <c r="I64" s="77">
        <f>SUM(E64:H64)</f>
        <v>25907</v>
      </c>
      <c r="J64" s="79">
        <v>2000</v>
      </c>
      <c r="K64" s="79">
        <v>0</v>
      </c>
      <c r="L64" s="79">
        <v>0</v>
      </c>
      <c r="M64" s="79">
        <v>0</v>
      </c>
      <c r="N64" s="77">
        <f>SUM(J64:M64)</f>
        <v>2000</v>
      </c>
      <c r="O64" s="79">
        <v>10000</v>
      </c>
      <c r="P64" s="79">
        <v>0</v>
      </c>
      <c r="Q64" s="79">
        <v>0</v>
      </c>
      <c r="R64" s="79">
        <v>0</v>
      </c>
      <c r="S64" s="79">
        <v>0</v>
      </c>
      <c r="T64" s="77">
        <f>SUM(O64:S64)</f>
        <v>10000</v>
      </c>
      <c r="U64" s="80">
        <f>I64+N64+T64</f>
        <v>37907</v>
      </c>
      <c r="V64" s="79">
        <v>53000</v>
      </c>
      <c r="W64" s="79">
        <v>0</v>
      </c>
      <c r="X64" s="79">
        <v>0</v>
      </c>
      <c r="Y64" s="79">
        <v>0</v>
      </c>
      <c r="Z64" s="77">
        <f>SUM(V64:Y64)</f>
        <v>53000</v>
      </c>
      <c r="AA64" s="79">
        <v>0</v>
      </c>
      <c r="AB64" s="79">
        <v>0</v>
      </c>
      <c r="AC64" s="79">
        <v>0</v>
      </c>
      <c r="AD64" s="79">
        <v>0</v>
      </c>
      <c r="AE64" s="77">
        <f>SUM(AA64:AD64)</f>
        <v>0</v>
      </c>
      <c r="AF64" s="79">
        <v>0</v>
      </c>
      <c r="AG64" s="79">
        <v>0</v>
      </c>
      <c r="AH64" s="79">
        <v>0</v>
      </c>
      <c r="AI64" s="79">
        <v>0</v>
      </c>
      <c r="AJ64" s="79">
        <v>0</v>
      </c>
      <c r="AK64" s="77">
        <f>SUM(AF64:AJ64)</f>
        <v>0</v>
      </c>
      <c r="AL64" s="80">
        <f>Z64+AE64+AK64</f>
        <v>53000</v>
      </c>
      <c r="AN64" s="61">
        <f t="shared" si="0"/>
        <v>0</v>
      </c>
      <c r="AO64" s="61">
        <f t="shared" si="1"/>
        <v>0</v>
      </c>
    </row>
    <row r="65" spans="1:41" s="45" customFormat="1" ht="13" customHeight="1" x14ac:dyDescent="0.3">
      <c r="A65" s="181"/>
      <c r="B65" s="17" t="s">
        <v>10</v>
      </c>
      <c r="C65" s="77">
        <v>0</v>
      </c>
      <c r="D65" s="77"/>
      <c r="E65" s="79"/>
      <c r="F65" s="79"/>
      <c r="G65" s="79"/>
      <c r="H65" s="79"/>
      <c r="I65" s="77"/>
      <c r="J65" s="79"/>
      <c r="K65" s="79"/>
      <c r="L65" s="79"/>
      <c r="M65" s="79"/>
      <c r="N65" s="77"/>
      <c r="O65" s="79"/>
      <c r="P65" s="79"/>
      <c r="Q65" s="79"/>
      <c r="R65" s="79"/>
      <c r="S65" s="79"/>
      <c r="T65" s="77"/>
      <c r="U65" s="80"/>
      <c r="V65" s="79"/>
      <c r="W65" s="79"/>
      <c r="X65" s="79"/>
      <c r="Y65" s="79"/>
      <c r="Z65" s="77"/>
      <c r="AA65" s="79"/>
      <c r="AB65" s="79"/>
      <c r="AC65" s="79"/>
      <c r="AD65" s="79"/>
      <c r="AE65" s="77"/>
      <c r="AF65" s="79"/>
      <c r="AG65" s="79"/>
      <c r="AH65" s="79"/>
      <c r="AI65" s="79"/>
      <c r="AJ65" s="79"/>
      <c r="AK65" s="77"/>
      <c r="AL65" s="80"/>
      <c r="AN65" s="61">
        <f t="shared" si="0"/>
        <v>0</v>
      </c>
      <c r="AO65" s="61">
        <f t="shared" si="1"/>
        <v>0</v>
      </c>
    </row>
    <row r="66" spans="1:41" s="45" customFormat="1" ht="13" customHeight="1" x14ac:dyDescent="0.3">
      <c r="A66" s="181"/>
      <c r="B66" s="17" t="s">
        <v>7</v>
      </c>
      <c r="C66" s="77"/>
      <c r="D66" s="77"/>
      <c r="E66" s="79">
        <f>E65+E64</f>
        <v>0</v>
      </c>
      <c r="F66" s="79">
        <f>F65+F64</f>
        <v>10000</v>
      </c>
      <c r="G66" s="79">
        <f>G65+G64</f>
        <v>15000</v>
      </c>
      <c r="H66" s="79">
        <f>H65+H64</f>
        <v>907</v>
      </c>
      <c r="I66" s="77">
        <f>SUM(E66:H66)</f>
        <v>25907</v>
      </c>
      <c r="J66" s="79">
        <f>J65+J64</f>
        <v>2000</v>
      </c>
      <c r="K66" s="79">
        <f>K65+K64</f>
        <v>0</v>
      </c>
      <c r="L66" s="79">
        <f>L65+L64</f>
        <v>0</v>
      </c>
      <c r="M66" s="79">
        <f>M65+M64</f>
        <v>0</v>
      </c>
      <c r="N66" s="77">
        <f>SUM(J66:M66)</f>
        <v>2000</v>
      </c>
      <c r="O66" s="79">
        <f>O65+O64</f>
        <v>10000</v>
      </c>
      <c r="P66" s="79">
        <f>P65+P64</f>
        <v>0</v>
      </c>
      <c r="Q66" s="79">
        <f>Q65+Q64</f>
        <v>0</v>
      </c>
      <c r="R66" s="79"/>
      <c r="S66" s="79">
        <f>S65+S64</f>
        <v>0</v>
      </c>
      <c r="T66" s="77">
        <f>SUM(O66:S66)</f>
        <v>10000</v>
      </c>
      <c r="U66" s="80">
        <f>T66+N66+I66+D67</f>
        <v>51727</v>
      </c>
      <c r="V66" s="79">
        <f>V65+V64</f>
        <v>53000</v>
      </c>
      <c r="W66" s="79">
        <f>W65+W64</f>
        <v>0</v>
      </c>
      <c r="X66" s="79">
        <f>X65+X64</f>
        <v>0</v>
      </c>
      <c r="Y66" s="79">
        <f>Y65+Y64</f>
        <v>0</v>
      </c>
      <c r="Z66" s="77">
        <f>SUM(V66:Y66)</f>
        <v>53000</v>
      </c>
      <c r="AA66" s="79">
        <f>AA65+AA64</f>
        <v>0</v>
      </c>
      <c r="AB66" s="79">
        <f>AB65+AB64</f>
        <v>0</v>
      </c>
      <c r="AC66" s="79">
        <f>AC65+AC64</f>
        <v>0</v>
      </c>
      <c r="AD66" s="79">
        <f>AD65+AD64</f>
        <v>0</v>
      </c>
      <c r="AE66" s="77">
        <f>SUM(AA66:AD66)</f>
        <v>0</v>
      </c>
      <c r="AF66" s="79">
        <f>AF65+AF64</f>
        <v>0</v>
      </c>
      <c r="AG66" s="79">
        <f>AG65+AG64</f>
        <v>0</v>
      </c>
      <c r="AH66" s="79">
        <f>AH65+AH64</f>
        <v>0</v>
      </c>
      <c r="AI66" s="79"/>
      <c r="AJ66" s="79">
        <f>AJ65+AJ64</f>
        <v>0</v>
      </c>
      <c r="AK66" s="77">
        <f>SUM(AF66:AJ66)</f>
        <v>0</v>
      </c>
      <c r="AL66" s="80">
        <f>AK66+AE66+Z66</f>
        <v>53000</v>
      </c>
      <c r="AN66" s="61">
        <f t="shared" si="0"/>
        <v>0</v>
      </c>
      <c r="AO66" s="61">
        <f t="shared" si="1"/>
        <v>0</v>
      </c>
    </row>
    <row r="67" spans="1:41" s="45" customFormat="1" ht="13" customHeight="1" x14ac:dyDescent="0.3">
      <c r="A67" s="182"/>
      <c r="B67" s="6" t="s">
        <v>8</v>
      </c>
      <c r="C67" s="81">
        <v>25632</v>
      </c>
      <c r="D67" s="143">
        <v>13820</v>
      </c>
      <c r="E67" s="128">
        <f>E66-E63</f>
        <v>0</v>
      </c>
      <c r="F67" s="128">
        <f>E67+F66-F63</f>
        <v>0</v>
      </c>
      <c r="G67" s="128">
        <f>F67+G66-G63</f>
        <v>0</v>
      </c>
      <c r="H67" s="79">
        <f>G67+H66-H63</f>
        <v>0</v>
      </c>
      <c r="I67" s="77">
        <f>I66-I63</f>
        <v>0</v>
      </c>
      <c r="J67" s="79">
        <f>I67+J66-J63</f>
        <v>0</v>
      </c>
      <c r="K67" s="79">
        <f>J67+K66-K63</f>
        <v>15571</v>
      </c>
      <c r="L67" s="79">
        <f>K67+L66-L63</f>
        <v>10073</v>
      </c>
      <c r="M67" s="79">
        <f>L67+M66-M63</f>
        <v>7432</v>
      </c>
      <c r="N67" s="77">
        <f>I67+N66-N63</f>
        <v>7432</v>
      </c>
      <c r="O67" s="79">
        <f>N67+O66-O63</f>
        <v>11515</v>
      </c>
      <c r="P67" s="79">
        <f>O67+P66-P63</f>
        <v>8651</v>
      </c>
      <c r="Q67" s="79">
        <f>P67+Q66-Q63</f>
        <v>4522</v>
      </c>
      <c r="R67" s="79">
        <v>580</v>
      </c>
      <c r="S67" s="79">
        <f t="shared" ref="S67" si="22">R67+S66-S63</f>
        <v>-2076</v>
      </c>
      <c r="T67" s="77">
        <f>N67+T66-T63</f>
        <v>-4594</v>
      </c>
      <c r="U67" s="80">
        <f>U66-U63</f>
        <v>-4594</v>
      </c>
      <c r="V67" s="79">
        <f>U67+V66-V63</f>
        <v>44938</v>
      </c>
      <c r="W67" s="79">
        <f>V67+W66-W63</f>
        <v>43972</v>
      </c>
      <c r="X67" s="79">
        <f>W67+X66-X63</f>
        <v>43072</v>
      </c>
      <c r="Y67" s="79">
        <f>W67+Y66-Y63</f>
        <v>42839</v>
      </c>
      <c r="Z67" s="77">
        <f>T67+Z66-Z63</f>
        <v>41939</v>
      </c>
      <c r="AA67" s="79">
        <f>Z67+AA66-AA63</f>
        <v>41060</v>
      </c>
      <c r="AB67" s="79">
        <f>AA67+AB66-AB63</f>
        <v>40592</v>
      </c>
      <c r="AC67" s="79">
        <f>AB67+AC66-AC63</f>
        <v>39920</v>
      </c>
      <c r="AD67" s="79">
        <f>AC67+AD66-AD63</f>
        <v>39191</v>
      </c>
      <c r="AE67" s="77">
        <f>Z67+AE66-AE63</f>
        <v>39191</v>
      </c>
      <c r="AF67" s="79">
        <f>AE67+AF66-AF63</f>
        <v>37054</v>
      </c>
      <c r="AG67" s="79">
        <f>AF67+AG66-AG63</f>
        <v>36793</v>
      </c>
      <c r="AH67" s="79">
        <f>AG67+AH66-AH63</f>
        <v>36427</v>
      </c>
      <c r="AI67" s="79">
        <f t="shared" ref="AI67:AJ67" si="23">AH67+AI66-AI63</f>
        <v>36061</v>
      </c>
      <c r="AJ67" s="79">
        <f t="shared" si="23"/>
        <v>35695</v>
      </c>
      <c r="AK67" s="77">
        <f>AE67+AK66-AK63</f>
        <v>35695</v>
      </c>
      <c r="AL67" s="80">
        <f>T67+AL66-AL63</f>
        <v>35695</v>
      </c>
      <c r="AN67" s="61">
        <f t="shared" ref="AN67:AN130" si="24">AM67*U67</f>
        <v>0</v>
      </c>
      <c r="AO67" s="61">
        <f t="shared" si="1"/>
        <v>0</v>
      </c>
    </row>
    <row r="68" spans="1:41" s="45" customFormat="1" ht="13" customHeight="1" x14ac:dyDescent="0.3">
      <c r="A68" s="18"/>
      <c r="B68" s="17" t="s">
        <v>9</v>
      </c>
      <c r="C68" s="77"/>
      <c r="D68" s="77"/>
      <c r="E68" s="82">
        <f>E67/(SUM(F63+H63+J63+G63)/20)*1000</f>
        <v>0</v>
      </c>
      <c r="F68" s="82">
        <f>F67/(SUM(G63+K63+J63+H63)/20)*1000</f>
        <v>0</v>
      </c>
      <c r="G68" s="82">
        <f>G67/(SUM(H63+J63+K63+L63)/20)*1000</f>
        <v>0</v>
      </c>
      <c r="H68" s="82">
        <f>H67/(SUM(M63+J63+K63+L63)/20)*1000</f>
        <v>0</v>
      </c>
      <c r="I68" s="83"/>
      <c r="J68" s="82">
        <f>J67/(SUM(K63+M63+O63+L63)/20)*1000</f>
        <v>0</v>
      </c>
      <c r="K68" s="82">
        <f>K67/(SUM(L63+O63+P63+M63)/20)*1000</f>
        <v>18405.437352245863</v>
      </c>
      <c r="L68" s="82">
        <f>L67/(SUM(M63+O63+P63+Q63)/20)*1000</f>
        <v>12954.793903929009</v>
      </c>
      <c r="M68" s="82">
        <f>M67/(SUM(O63+P63+Q63+R63)/20)*1000</f>
        <v>7673.7222509034582</v>
      </c>
      <c r="N68" s="83"/>
      <c r="O68" s="82">
        <f>O67/(SUM(Q63+R63+S63+P63)/20)*1000</f>
        <v>14296.35607424421</v>
      </c>
      <c r="P68" s="82" t="e">
        <f>P67/(SUM(Q63+R63+#REF!+S63)/20)*1000</f>
        <v>#REF!</v>
      </c>
      <c r="Q68" s="82" t="e">
        <f>Q67/(SUM(R63+#REF!+#REF!+S63)/20)*1000</f>
        <v>#REF!</v>
      </c>
      <c r="R68" s="82" t="e">
        <f>R67/(SUM(S63+#REF!+#REF!+#REF!)/20)*1000</f>
        <v>#REF!</v>
      </c>
      <c r="S68" s="82" t="e">
        <f>S67/(SUM(#REF!+#REF!+#REF!+#REF!)/20)*1000</f>
        <v>#REF!</v>
      </c>
      <c r="T68" s="83"/>
      <c r="U68" s="84"/>
      <c r="V68" s="82">
        <f>V67/(SUM(W63+Y63+AA63+X63)/20)*1000</f>
        <v>231758.6384734399</v>
      </c>
      <c r="W68" s="82">
        <f>W67/(SUM(X63+AB63+AA63+Y63)/20)*1000</f>
        <v>260189.34911242605</v>
      </c>
      <c r="X68" s="82">
        <f>X67/(SUM(Y63+AA63+AB63+AC63)/20)*1000</f>
        <v>273299.49238578684</v>
      </c>
      <c r="Y68" s="82">
        <f>Y67/(SUM(AD63+AA63+AB63+AC63)/20)*1000</f>
        <v>311783.11499272194</v>
      </c>
      <c r="Z68" s="83"/>
      <c r="AA68" s="82">
        <f>AA67/(SUM(AB63+AD63+AF63+AC63)/20)*1000</f>
        <v>204992.51123315026</v>
      </c>
      <c r="AB68" s="82">
        <f>AB67/(SUM(AC63+AF63+AG63+AD63)/20)*1000</f>
        <v>213698.34166886026</v>
      </c>
      <c r="AC68" s="82">
        <f>AC67/(SUM(AD63+AF63+AG63+AH63)/20)*1000</f>
        <v>228571.42857142855</v>
      </c>
      <c r="AD68" s="82">
        <f>AD67/(SUM(AF63+AG63+AH63+AI63)/20)*1000</f>
        <v>250421.72523961661</v>
      </c>
      <c r="AE68" s="83"/>
      <c r="AF68" s="82">
        <f>AF67/(SUM(AH63+AI63+AJ63+AG63)/20)*1000</f>
        <v>545312.72994849156</v>
      </c>
      <c r="AG68" s="82" t="e">
        <f>AG67/(SUM(AH63+AI63+#REF!+AJ63)/20)*1000</f>
        <v>#REF!</v>
      </c>
      <c r="AH68" s="82" t="e">
        <f>AH67/(SUM(AI63+#REF!+#REF!+AJ63)/20)*1000</f>
        <v>#REF!</v>
      </c>
      <c r="AI68" s="82" t="e">
        <f>AI67/(SUM(AJ63+#REF!+#REF!+#REF!)/20)*1000</f>
        <v>#REF!</v>
      </c>
      <c r="AJ68" s="82" t="e">
        <f>AJ67/(SUM(#REF!+#REF!+#REF!+#REF!)/20)*1000</f>
        <v>#REF!</v>
      </c>
      <c r="AK68" s="83"/>
      <c r="AL68" s="84"/>
      <c r="AN68" s="61">
        <f t="shared" si="24"/>
        <v>0</v>
      </c>
      <c r="AO68" s="61">
        <f t="shared" ref="AO68:AO131" si="25">AM68*AL68</f>
        <v>0</v>
      </c>
    </row>
    <row r="69" spans="1:41" s="45" customFormat="1" ht="13" customHeight="1" x14ac:dyDescent="0.3">
      <c r="A69" s="180" t="s">
        <v>76</v>
      </c>
      <c r="B69" s="5" t="s">
        <v>5</v>
      </c>
      <c r="C69" s="77"/>
      <c r="D69" s="77"/>
      <c r="E69" s="79"/>
      <c r="F69" s="79">
        <v>3750</v>
      </c>
      <c r="G69" s="79">
        <v>13034</v>
      </c>
      <c r="H69" s="79">
        <v>11100</v>
      </c>
      <c r="I69" s="77">
        <f>SUM(E69:H69)</f>
        <v>27884</v>
      </c>
      <c r="J69" s="79">
        <v>2000</v>
      </c>
      <c r="K69" s="79">
        <v>10680</v>
      </c>
      <c r="L69" s="79">
        <v>10725</v>
      </c>
      <c r="M69" s="79">
        <v>5664</v>
      </c>
      <c r="N69" s="77">
        <f>SUM(J69:M69)</f>
        <v>29069</v>
      </c>
      <c r="O69" s="79">
        <v>14560</v>
      </c>
      <c r="P69" s="79">
        <v>4599</v>
      </c>
      <c r="Q69" s="79">
        <v>8599</v>
      </c>
      <c r="R69" s="79">
        <v>12247</v>
      </c>
      <c r="S69" s="79">
        <v>11236</v>
      </c>
      <c r="T69" s="77">
        <f>SUM(O69:S69)</f>
        <v>51241</v>
      </c>
      <c r="U69" s="80">
        <f>T69+N69+I69+D73</f>
        <v>143224</v>
      </c>
      <c r="V69" s="79">
        <v>18497</v>
      </c>
      <c r="W69" s="79">
        <v>4696</v>
      </c>
      <c r="X69" s="79">
        <v>4554</v>
      </c>
      <c r="Y69" s="79">
        <v>5058</v>
      </c>
      <c r="Z69" s="77">
        <f>SUM(V69:Y69)</f>
        <v>32805</v>
      </c>
      <c r="AA69" s="79">
        <v>4280</v>
      </c>
      <c r="AB69" s="79">
        <v>2820</v>
      </c>
      <c r="AC69" s="79">
        <v>4048</v>
      </c>
      <c r="AD69" s="79">
        <v>4374</v>
      </c>
      <c r="AE69" s="77">
        <f>SUM(AA69:AD69)</f>
        <v>15522</v>
      </c>
      <c r="AF69" s="79">
        <v>11767</v>
      </c>
      <c r="AG69" s="79">
        <v>3460</v>
      </c>
      <c r="AH69" s="79">
        <v>4848</v>
      </c>
      <c r="AI69" s="79">
        <v>4848</v>
      </c>
      <c r="AJ69" s="79">
        <v>4848</v>
      </c>
      <c r="AK69" s="77">
        <f>SUM(AF69:AJ69)</f>
        <v>29771</v>
      </c>
      <c r="AL69" s="80">
        <f>AK69+AE69+Z69</f>
        <v>78098</v>
      </c>
      <c r="AM69" s="45">
        <v>128</v>
      </c>
      <c r="AN69" s="61">
        <f t="shared" si="24"/>
        <v>18332672</v>
      </c>
      <c r="AO69" s="61">
        <f t="shared" si="25"/>
        <v>9996544</v>
      </c>
    </row>
    <row r="70" spans="1:41" s="45" customFormat="1" ht="13" customHeight="1" x14ac:dyDescent="0.3">
      <c r="A70" s="181"/>
      <c r="B70" s="17" t="s">
        <v>6</v>
      </c>
      <c r="C70" s="77"/>
      <c r="D70" s="77"/>
      <c r="E70" s="79"/>
      <c r="F70" s="79">
        <v>3750</v>
      </c>
      <c r="G70" s="79">
        <v>13034</v>
      </c>
      <c r="H70" s="79">
        <v>11100</v>
      </c>
      <c r="I70" s="77">
        <f>SUM(E70:H70)</f>
        <v>27884</v>
      </c>
      <c r="J70" s="79">
        <v>2000</v>
      </c>
      <c r="K70" s="79">
        <v>7600</v>
      </c>
      <c r="L70" s="79">
        <v>0</v>
      </c>
      <c r="M70" s="79">
        <v>12400</v>
      </c>
      <c r="N70" s="77">
        <f>SUM(J70:M70)</f>
        <v>22000</v>
      </c>
      <c r="O70" s="79">
        <v>15000</v>
      </c>
      <c r="P70" s="79">
        <v>10000</v>
      </c>
      <c r="Q70" s="79">
        <v>0</v>
      </c>
      <c r="R70" s="79">
        <v>0</v>
      </c>
      <c r="S70" s="79">
        <v>3000</v>
      </c>
      <c r="T70" s="77">
        <f>SUM(O70:S70)</f>
        <v>28000</v>
      </c>
      <c r="U70" s="80">
        <f>I70+N70+T70</f>
        <v>77884</v>
      </c>
      <c r="V70" s="79">
        <v>205000</v>
      </c>
      <c r="W70" s="79">
        <v>0</v>
      </c>
      <c r="X70" s="79">
        <v>0</v>
      </c>
      <c r="Y70" s="79">
        <v>0</v>
      </c>
      <c r="Z70" s="77">
        <f>SUM(V70:Y70)</f>
        <v>205000</v>
      </c>
      <c r="AA70" s="79">
        <v>0</v>
      </c>
      <c r="AB70" s="79">
        <v>0</v>
      </c>
      <c r="AC70" s="79">
        <v>0</v>
      </c>
      <c r="AD70" s="79">
        <v>0</v>
      </c>
      <c r="AE70" s="77">
        <f>SUM(AA70:AD70)</f>
        <v>0</v>
      </c>
      <c r="AF70" s="79">
        <v>0</v>
      </c>
      <c r="AG70" s="79">
        <v>0</v>
      </c>
      <c r="AH70" s="79">
        <v>0</v>
      </c>
      <c r="AI70" s="79">
        <v>0</v>
      </c>
      <c r="AJ70" s="79">
        <v>0</v>
      </c>
      <c r="AK70" s="77">
        <f>SUM(AF70:AJ70)</f>
        <v>0</v>
      </c>
      <c r="AL70" s="80">
        <f>Z70+AE70+AK70</f>
        <v>205000</v>
      </c>
      <c r="AN70" s="61">
        <f t="shared" si="24"/>
        <v>0</v>
      </c>
      <c r="AO70" s="61">
        <f t="shared" si="25"/>
        <v>0</v>
      </c>
    </row>
    <row r="71" spans="1:41" s="45" customFormat="1" ht="13" customHeight="1" x14ac:dyDescent="0.3">
      <c r="A71" s="181"/>
      <c r="B71" s="17" t="s">
        <v>10</v>
      </c>
      <c r="C71" s="77">
        <v>0</v>
      </c>
      <c r="D71" s="77"/>
      <c r="E71" s="79"/>
      <c r="F71" s="79"/>
      <c r="G71" s="79"/>
      <c r="H71" s="79"/>
      <c r="I71" s="77"/>
      <c r="J71" s="79"/>
      <c r="K71" s="79"/>
      <c r="L71" s="79"/>
      <c r="M71" s="79"/>
      <c r="N71" s="77"/>
      <c r="O71" s="79"/>
      <c r="P71" s="79"/>
      <c r="Q71" s="79"/>
      <c r="R71" s="79"/>
      <c r="S71" s="79"/>
      <c r="T71" s="77"/>
      <c r="U71" s="80"/>
      <c r="V71" s="79"/>
      <c r="W71" s="79"/>
      <c r="X71" s="79"/>
      <c r="Y71" s="79"/>
      <c r="Z71" s="77"/>
      <c r="AA71" s="79"/>
      <c r="AB71" s="79"/>
      <c r="AC71" s="79"/>
      <c r="AD71" s="79"/>
      <c r="AE71" s="77"/>
      <c r="AF71" s="79"/>
      <c r="AG71" s="79"/>
      <c r="AH71" s="79"/>
      <c r="AI71" s="79"/>
      <c r="AJ71" s="79"/>
      <c r="AK71" s="77"/>
      <c r="AL71" s="80"/>
      <c r="AN71" s="61">
        <f t="shared" si="24"/>
        <v>0</v>
      </c>
      <c r="AO71" s="61">
        <f t="shared" si="25"/>
        <v>0</v>
      </c>
    </row>
    <row r="72" spans="1:41" s="45" customFormat="1" ht="13" customHeight="1" x14ac:dyDescent="0.3">
      <c r="A72" s="181"/>
      <c r="B72" s="17" t="s">
        <v>7</v>
      </c>
      <c r="C72" s="77"/>
      <c r="D72" s="77"/>
      <c r="E72" s="79">
        <f t="shared" ref="E72:H72" si="26">E71+E70</f>
        <v>0</v>
      </c>
      <c r="F72" s="79">
        <f t="shared" si="26"/>
        <v>3750</v>
      </c>
      <c r="G72" s="79">
        <f t="shared" si="26"/>
        <v>13034</v>
      </c>
      <c r="H72" s="79">
        <f t="shared" si="26"/>
        <v>11100</v>
      </c>
      <c r="I72" s="77">
        <f>SUM(E72:H72)</f>
        <v>27884</v>
      </c>
      <c r="J72" s="79">
        <f t="shared" ref="J72:M72" si="27">J71+J70</f>
        <v>2000</v>
      </c>
      <c r="K72" s="79">
        <f t="shared" si="27"/>
        <v>7600</v>
      </c>
      <c r="L72" s="79">
        <f t="shared" si="27"/>
        <v>0</v>
      </c>
      <c r="M72" s="79">
        <f t="shared" si="27"/>
        <v>12400</v>
      </c>
      <c r="N72" s="77">
        <f>SUM(J72:M72)</f>
        <v>22000</v>
      </c>
      <c r="O72" s="79">
        <f>O71+O70</f>
        <v>15000</v>
      </c>
      <c r="P72" s="79">
        <f>P71+P70</f>
        <v>10000</v>
      </c>
      <c r="Q72" s="79">
        <f>Q71+Q70</f>
        <v>0</v>
      </c>
      <c r="R72" s="79">
        <f>R71+R70</f>
        <v>0</v>
      </c>
      <c r="S72" s="79">
        <f>S71+S70</f>
        <v>3000</v>
      </c>
      <c r="T72" s="77">
        <f>SUM(O72:S72)</f>
        <v>28000</v>
      </c>
      <c r="U72" s="80">
        <f>T72+N72+I72+D73</f>
        <v>112914</v>
      </c>
      <c r="V72" s="79">
        <f t="shared" ref="V72:Y72" si="28">V71+V70</f>
        <v>205000</v>
      </c>
      <c r="W72" s="79">
        <f t="shared" si="28"/>
        <v>0</v>
      </c>
      <c r="X72" s="79">
        <f t="shared" si="28"/>
        <v>0</v>
      </c>
      <c r="Y72" s="79">
        <f t="shared" si="28"/>
        <v>0</v>
      </c>
      <c r="Z72" s="77">
        <f>SUM(V72:Y72)</f>
        <v>205000</v>
      </c>
      <c r="AA72" s="79">
        <f t="shared" ref="AA72:AD72" si="29">AA71+AA70</f>
        <v>0</v>
      </c>
      <c r="AB72" s="79">
        <f t="shared" si="29"/>
        <v>0</v>
      </c>
      <c r="AC72" s="79">
        <f t="shared" si="29"/>
        <v>0</v>
      </c>
      <c r="AD72" s="79">
        <f t="shared" si="29"/>
        <v>0</v>
      </c>
      <c r="AE72" s="77">
        <f>SUM(AA72:AD72)</f>
        <v>0</v>
      </c>
      <c r="AF72" s="79">
        <f>AF71+AF70</f>
        <v>0</v>
      </c>
      <c r="AG72" s="79">
        <f>AG71+AG70</f>
        <v>0</v>
      </c>
      <c r="AH72" s="79">
        <f>AH71+AH70</f>
        <v>0</v>
      </c>
      <c r="AI72" s="79">
        <f>AI71+AI70</f>
        <v>0</v>
      </c>
      <c r="AJ72" s="79">
        <f>AJ71+AJ70</f>
        <v>0</v>
      </c>
      <c r="AK72" s="77">
        <f>SUM(AF72:AJ72)</f>
        <v>0</v>
      </c>
      <c r="AL72" s="80">
        <f>AK72+AE72+Z72</f>
        <v>205000</v>
      </c>
      <c r="AN72" s="61">
        <f t="shared" si="24"/>
        <v>0</v>
      </c>
      <c r="AO72" s="61">
        <f t="shared" si="25"/>
        <v>0</v>
      </c>
    </row>
    <row r="73" spans="1:41" s="45" customFormat="1" ht="13" customHeight="1" x14ac:dyDescent="0.3">
      <c r="A73" s="182"/>
      <c r="B73" s="6" t="s">
        <v>8</v>
      </c>
      <c r="C73" s="81">
        <v>14339</v>
      </c>
      <c r="D73" s="143">
        <v>35030</v>
      </c>
      <c r="E73" s="128">
        <f>E72-E69</f>
        <v>0</v>
      </c>
      <c r="F73" s="128">
        <f>E73+F72-F69</f>
        <v>0</v>
      </c>
      <c r="G73" s="128">
        <f>F73+G72-G69</f>
        <v>0</v>
      </c>
      <c r="H73" s="79">
        <f>G73+H72-H69</f>
        <v>0</v>
      </c>
      <c r="I73" s="77">
        <f>I72-I69</f>
        <v>0</v>
      </c>
      <c r="J73" s="79">
        <f>I73+J72-J69</f>
        <v>0</v>
      </c>
      <c r="K73" s="79">
        <f>J73+K72-K69</f>
        <v>-3080</v>
      </c>
      <c r="L73" s="79">
        <f>K73+L72-L69</f>
        <v>-13805</v>
      </c>
      <c r="M73" s="79">
        <f>L73+M72-M69</f>
        <v>-7069</v>
      </c>
      <c r="N73" s="77">
        <f>I73+N72-N69</f>
        <v>-7069</v>
      </c>
      <c r="O73" s="79">
        <f>N73+O72-O69</f>
        <v>-6629</v>
      </c>
      <c r="P73" s="79">
        <f>O73+P72-P69</f>
        <v>-1228</v>
      </c>
      <c r="Q73" s="79">
        <f>P73+Q72-Q69</f>
        <v>-9827</v>
      </c>
      <c r="R73" s="79">
        <f t="shared" ref="R73:S73" si="30">Q73+R72-R69</f>
        <v>-22074</v>
      </c>
      <c r="S73" s="79">
        <f t="shared" si="30"/>
        <v>-30310</v>
      </c>
      <c r="T73" s="77">
        <f>N73+T72-T69</f>
        <v>-30310</v>
      </c>
      <c r="U73" s="80">
        <f>U72-U69</f>
        <v>-30310</v>
      </c>
      <c r="V73" s="79">
        <f>U73+V72-V69</f>
        <v>156193</v>
      </c>
      <c r="W73" s="79">
        <f>V73+W72-W69</f>
        <v>151497</v>
      </c>
      <c r="X73" s="79">
        <f>W73+X72-X69</f>
        <v>146943</v>
      </c>
      <c r="Y73" s="79">
        <f>W73+Y72-Y69</f>
        <v>146439</v>
      </c>
      <c r="Z73" s="77">
        <f>T73+Z72-Z69</f>
        <v>141885</v>
      </c>
      <c r="AA73" s="79">
        <f>Z73+AA72-AA69</f>
        <v>137605</v>
      </c>
      <c r="AB73" s="79">
        <f>AA73+AB72-AB69</f>
        <v>134785</v>
      </c>
      <c r="AC73" s="79">
        <f>AB73+AC72-AC69</f>
        <v>130737</v>
      </c>
      <c r="AD73" s="79">
        <f>AC73+AD72-AD69</f>
        <v>126363</v>
      </c>
      <c r="AE73" s="77">
        <f>Z73+AE72-AE69</f>
        <v>126363</v>
      </c>
      <c r="AF73" s="79">
        <f>AE73+AF72-AF69</f>
        <v>114596</v>
      </c>
      <c r="AG73" s="79">
        <f>AF73+AG72-AG69</f>
        <v>111136</v>
      </c>
      <c r="AH73" s="79">
        <f>AG73+AH72-AH69</f>
        <v>106288</v>
      </c>
      <c r="AI73" s="79">
        <f t="shared" ref="AI73:AJ73" si="31">AH73+AI72-AI69</f>
        <v>101440</v>
      </c>
      <c r="AJ73" s="79">
        <f t="shared" si="31"/>
        <v>96592</v>
      </c>
      <c r="AK73" s="77">
        <f>AE73+AK72-AK69</f>
        <v>96592</v>
      </c>
      <c r="AL73" s="80">
        <f>T73+AL72-AL69</f>
        <v>96592</v>
      </c>
      <c r="AN73" s="61">
        <f t="shared" si="24"/>
        <v>0</v>
      </c>
      <c r="AO73" s="61">
        <f t="shared" si="25"/>
        <v>0</v>
      </c>
    </row>
    <row r="74" spans="1:41" s="45" customFormat="1" ht="13" customHeight="1" x14ac:dyDescent="0.3">
      <c r="A74" s="18"/>
      <c r="B74" s="17" t="s">
        <v>9</v>
      </c>
      <c r="C74" s="77"/>
      <c r="D74" s="77"/>
      <c r="E74" s="82">
        <f>E73/(SUM(F69+H69+J69+G69)/20)*1000</f>
        <v>0</v>
      </c>
      <c r="F74" s="82">
        <f>F73/(SUM(G69+K69+J69+H69)/20)*1000</f>
        <v>0</v>
      </c>
      <c r="G74" s="82">
        <f>G73/(SUM(H69+J69+K69+L69)/20)*1000</f>
        <v>0</v>
      </c>
      <c r="H74" s="82">
        <f>H73/(SUM(M69+J69+K69+L69)/20)*1000</f>
        <v>0</v>
      </c>
      <c r="I74" s="83"/>
      <c r="J74" s="82">
        <f>J73/(SUM(K69+M69+O69+L69)/20)*1000</f>
        <v>0</v>
      </c>
      <c r="K74" s="82">
        <f>K73/(SUM(L69+O69+P69+M69)/20)*1000</f>
        <v>-1732.8682344998313</v>
      </c>
      <c r="L74" s="82">
        <f>L73/(SUM(M69+O69+P69+Q69)/20)*1000</f>
        <v>-8261.0256717132434</v>
      </c>
      <c r="M74" s="82">
        <f>M73/(SUM(O69+P69+Q69+R69)/20)*1000</f>
        <v>-3534.05824271966</v>
      </c>
      <c r="N74" s="83"/>
      <c r="O74" s="82">
        <f>O73/(SUM(Q69+R69+S69+P69)/20)*1000</f>
        <v>-3614.4052779368067</v>
      </c>
      <c r="P74" s="82" t="e">
        <f>P73/(SUM(Q69+R69+#REF!+S69)/20)*1000</f>
        <v>#REF!</v>
      </c>
      <c r="Q74" s="82" t="e">
        <f>Q73/(SUM(R69+#REF!+#REF!+S69)/20)*1000</f>
        <v>#REF!</v>
      </c>
      <c r="R74" s="82" t="e">
        <f>R73/(SUM(S69+#REF!+#REF!+#REF!)/20)*1000</f>
        <v>#REF!</v>
      </c>
      <c r="S74" s="82" t="e">
        <f>S73/(SUM(#REF!+#REF!+#REF!+#REF!)/20)*1000</f>
        <v>#REF!</v>
      </c>
      <c r="T74" s="83"/>
      <c r="U74" s="84"/>
      <c r="V74" s="82">
        <f>V73/(SUM(W69+Y69+AA69+X69)/20)*1000</f>
        <v>168057.88680869379</v>
      </c>
      <c r="W74" s="82">
        <f>W73/(SUM(X69+AB69+AA69+Y69)/20)*1000</f>
        <v>181303.25514600286</v>
      </c>
      <c r="X74" s="82">
        <f>X73/(SUM(Y69+AA69+AB69+AC69)/20)*1000</f>
        <v>181343.94668641244</v>
      </c>
      <c r="Y74" s="82">
        <f>Y73/(SUM(AD69+AA69+AB69+AC69)/20)*1000</f>
        <v>188685.73637417858</v>
      </c>
      <c r="Z74" s="83"/>
      <c r="AA74" s="82">
        <f>AA73/(SUM(AB69+AD69+AF69+AC69)/20)*1000</f>
        <v>119609.71793645965</v>
      </c>
      <c r="AB74" s="82">
        <f>AB73/(SUM(AC69+AF69+AG69+AD69)/20)*1000</f>
        <v>113987.90646538965</v>
      </c>
      <c r="AC74" s="82">
        <f>AC73/(SUM(AD69+AF69+AG69+AH69)/20)*1000</f>
        <v>106946.70538672338</v>
      </c>
      <c r="AD74" s="82">
        <f>AD73/(SUM(AF69+AG69+AH69+AI69)/20)*1000</f>
        <v>101402.72037876659</v>
      </c>
      <c r="AE74" s="83"/>
      <c r="AF74" s="82">
        <f>AF73/(SUM(AH69+AI69+AJ69+AG69)/20)*1000</f>
        <v>127300.59986669628</v>
      </c>
      <c r="AG74" s="82" t="e">
        <f>AG73/(SUM(AH69+AI69+#REF!+AJ69)/20)*1000</f>
        <v>#REF!</v>
      </c>
      <c r="AH74" s="82" t="e">
        <f>AH73/(SUM(AI69+#REF!+#REF!+AJ69)/20)*1000</f>
        <v>#REF!</v>
      </c>
      <c r="AI74" s="82" t="e">
        <f>AI73/(SUM(AJ69+#REF!+#REF!+#REF!)/20)*1000</f>
        <v>#REF!</v>
      </c>
      <c r="AJ74" s="82" t="e">
        <f>AJ73/(SUM(#REF!+#REF!+#REF!+#REF!)/20)*1000</f>
        <v>#REF!</v>
      </c>
      <c r="AK74" s="83"/>
      <c r="AL74" s="84"/>
      <c r="AN74" s="61">
        <f t="shared" si="24"/>
        <v>0</v>
      </c>
      <c r="AO74" s="61">
        <f t="shared" si="25"/>
        <v>0</v>
      </c>
    </row>
    <row r="75" spans="1:41" s="3" customFormat="1" ht="13" customHeight="1" x14ac:dyDescent="0.3">
      <c r="A75" s="180" t="s">
        <v>26</v>
      </c>
      <c r="B75" s="5" t="s">
        <v>5</v>
      </c>
      <c r="C75" s="77"/>
      <c r="D75" s="77"/>
      <c r="E75" s="79"/>
      <c r="F75" s="79"/>
      <c r="G75" s="79"/>
      <c r="H75" s="79"/>
      <c r="I75" s="77">
        <f>SUM(E75:H75)</f>
        <v>0</v>
      </c>
      <c r="J75" s="79"/>
      <c r="K75" s="79">
        <v>-165</v>
      </c>
      <c r="L75" s="79">
        <v>0</v>
      </c>
      <c r="M75" s="79">
        <v>0</v>
      </c>
      <c r="N75" s="77">
        <f>SUM(J75:M75)</f>
        <v>-165</v>
      </c>
      <c r="O75" s="79">
        <v>0</v>
      </c>
      <c r="P75" s="79">
        <v>0</v>
      </c>
      <c r="Q75" s="79">
        <v>40</v>
      </c>
      <c r="R75" s="79">
        <v>0</v>
      </c>
      <c r="S75" s="79">
        <v>0</v>
      </c>
      <c r="T75" s="77">
        <f>SUM(O75:S75)</f>
        <v>40</v>
      </c>
      <c r="U75" s="80">
        <f>T75+N75+I75+D79</f>
        <v>282</v>
      </c>
      <c r="V75" s="79">
        <v>0</v>
      </c>
      <c r="W75" s="79">
        <v>0</v>
      </c>
      <c r="X75" s="79">
        <v>0</v>
      </c>
      <c r="Y75" s="79">
        <v>0</v>
      </c>
      <c r="Z75" s="77">
        <f>SUM(V75:Y75)</f>
        <v>0</v>
      </c>
      <c r="AA75" s="79">
        <v>0</v>
      </c>
      <c r="AB75" s="79">
        <v>0</v>
      </c>
      <c r="AC75" s="79">
        <v>0</v>
      </c>
      <c r="AD75" s="79">
        <v>0</v>
      </c>
      <c r="AE75" s="77">
        <f>SUM(AA75:AD75)</f>
        <v>0</v>
      </c>
      <c r="AF75" s="79">
        <v>0</v>
      </c>
      <c r="AG75" s="79">
        <v>0</v>
      </c>
      <c r="AH75" s="79">
        <v>0</v>
      </c>
      <c r="AI75" s="79">
        <v>0</v>
      </c>
      <c r="AJ75" s="79">
        <v>0</v>
      </c>
      <c r="AK75" s="77">
        <f>SUM(AF75:AJ75)</f>
        <v>0</v>
      </c>
      <c r="AL75" s="80">
        <f>AK75+AE75+Z75</f>
        <v>0</v>
      </c>
      <c r="AM75" s="45">
        <v>256</v>
      </c>
      <c r="AN75" s="61">
        <f t="shared" si="24"/>
        <v>72192</v>
      </c>
      <c r="AO75" s="61">
        <f t="shared" si="25"/>
        <v>0</v>
      </c>
    </row>
    <row r="76" spans="1:41" s="3" customFormat="1" ht="13" customHeight="1" x14ac:dyDescent="0.3">
      <c r="A76" s="181"/>
      <c r="B76" s="17" t="s">
        <v>6</v>
      </c>
      <c r="C76" s="77"/>
      <c r="D76" s="77"/>
      <c r="E76" s="79"/>
      <c r="F76" s="79"/>
      <c r="G76" s="79"/>
      <c r="H76" s="79"/>
      <c r="I76" s="77">
        <f>SUM(E76:H76)</f>
        <v>0</v>
      </c>
      <c r="J76" s="79"/>
      <c r="K76" s="79">
        <v>0</v>
      </c>
      <c r="L76" s="79">
        <v>0</v>
      </c>
      <c r="M76" s="79">
        <v>0</v>
      </c>
      <c r="N76" s="77">
        <f>SUM(J76:M76)</f>
        <v>0</v>
      </c>
      <c r="O76" s="79">
        <v>500</v>
      </c>
      <c r="P76" s="79">
        <v>0</v>
      </c>
      <c r="Q76" s="79">
        <v>0</v>
      </c>
      <c r="R76" s="79">
        <v>0</v>
      </c>
      <c r="S76" s="79">
        <v>0</v>
      </c>
      <c r="T76" s="77">
        <f>SUM(O76:S76)</f>
        <v>500</v>
      </c>
      <c r="U76" s="80">
        <f>I76+N76+T76</f>
        <v>500</v>
      </c>
      <c r="V76" s="79">
        <v>0</v>
      </c>
      <c r="W76" s="79">
        <v>0</v>
      </c>
      <c r="X76" s="79">
        <v>0</v>
      </c>
      <c r="Y76" s="79">
        <v>0</v>
      </c>
      <c r="Z76" s="77">
        <f>SUM(V76:Y76)</f>
        <v>0</v>
      </c>
      <c r="AA76" s="79">
        <v>0</v>
      </c>
      <c r="AB76" s="79">
        <v>0</v>
      </c>
      <c r="AC76" s="79">
        <v>0</v>
      </c>
      <c r="AD76" s="79">
        <v>0</v>
      </c>
      <c r="AE76" s="77">
        <f>SUM(AA76:AD76)</f>
        <v>0</v>
      </c>
      <c r="AF76" s="79">
        <v>0</v>
      </c>
      <c r="AG76" s="79">
        <v>0</v>
      </c>
      <c r="AH76" s="79">
        <v>0</v>
      </c>
      <c r="AI76" s="79">
        <v>0</v>
      </c>
      <c r="AJ76" s="79">
        <v>0</v>
      </c>
      <c r="AK76" s="77">
        <f>SUM(AF76:AJ76)</f>
        <v>0</v>
      </c>
      <c r="AL76" s="80">
        <f>Z76+AE76+AK76</f>
        <v>0</v>
      </c>
      <c r="AM76" s="45"/>
      <c r="AN76" s="61">
        <f t="shared" si="24"/>
        <v>0</v>
      </c>
      <c r="AO76" s="61">
        <f t="shared" si="25"/>
        <v>0</v>
      </c>
    </row>
    <row r="77" spans="1:41" s="3" customFormat="1" ht="13" customHeight="1" x14ac:dyDescent="0.3">
      <c r="A77" s="181"/>
      <c r="B77" s="17" t="s">
        <v>10</v>
      </c>
      <c r="C77" s="77">
        <v>0</v>
      </c>
      <c r="D77" s="77"/>
      <c r="E77" s="79"/>
      <c r="F77" s="79"/>
      <c r="G77" s="79"/>
      <c r="H77" s="79"/>
      <c r="I77" s="77"/>
      <c r="J77" s="79"/>
      <c r="K77" s="79"/>
      <c r="L77" s="79"/>
      <c r="M77" s="79"/>
      <c r="N77" s="77"/>
      <c r="O77" s="79"/>
      <c r="P77" s="79"/>
      <c r="Q77" s="79"/>
      <c r="R77" s="79"/>
      <c r="S77" s="79"/>
      <c r="T77" s="77"/>
      <c r="U77" s="80"/>
      <c r="V77" s="79"/>
      <c r="W77" s="79"/>
      <c r="X77" s="79"/>
      <c r="Y77" s="79"/>
      <c r="Z77" s="77"/>
      <c r="AA77" s="79"/>
      <c r="AB77" s="79"/>
      <c r="AC77" s="79"/>
      <c r="AD77" s="79"/>
      <c r="AE77" s="77"/>
      <c r="AF77" s="79"/>
      <c r="AG77" s="79"/>
      <c r="AH77" s="79"/>
      <c r="AI77" s="79"/>
      <c r="AJ77" s="79"/>
      <c r="AK77" s="77"/>
      <c r="AL77" s="80"/>
      <c r="AM77" s="45"/>
      <c r="AN77" s="61">
        <f t="shared" si="24"/>
        <v>0</v>
      </c>
      <c r="AO77" s="61">
        <f t="shared" si="25"/>
        <v>0</v>
      </c>
    </row>
    <row r="78" spans="1:41" s="3" customFormat="1" ht="13" customHeight="1" x14ac:dyDescent="0.3">
      <c r="A78" s="181"/>
      <c r="B78" s="17" t="s">
        <v>7</v>
      </c>
      <c r="C78" s="77"/>
      <c r="D78" s="77"/>
      <c r="E78" s="79">
        <f>E77+E76</f>
        <v>0</v>
      </c>
      <c r="F78" s="79">
        <f>F77+F76</f>
        <v>0</v>
      </c>
      <c r="G78" s="79">
        <f>G77+G76</f>
        <v>0</v>
      </c>
      <c r="H78" s="79">
        <f>H77+H76</f>
        <v>0</v>
      </c>
      <c r="I78" s="77">
        <f>SUM(E78:H78)</f>
        <v>0</v>
      </c>
      <c r="J78" s="79">
        <f>J77+J76</f>
        <v>0</v>
      </c>
      <c r="K78" s="79">
        <f>K77+K76</f>
        <v>0</v>
      </c>
      <c r="L78" s="79">
        <f>L77+L76</f>
        <v>0</v>
      </c>
      <c r="M78" s="79">
        <f>M77+M76</f>
        <v>0</v>
      </c>
      <c r="N78" s="77">
        <f>SUM(J78:M78)</f>
        <v>0</v>
      </c>
      <c r="O78" s="79">
        <f>O77+O76</f>
        <v>500</v>
      </c>
      <c r="P78" s="79">
        <f>P77+P76</f>
        <v>0</v>
      </c>
      <c r="Q78" s="79">
        <f>Q77+Q76</f>
        <v>0</v>
      </c>
      <c r="R78" s="79">
        <f>R77+R76</f>
        <v>0</v>
      </c>
      <c r="S78" s="79">
        <f>S77+S76</f>
        <v>0</v>
      </c>
      <c r="T78" s="77">
        <f>SUM(O78:S78)</f>
        <v>500</v>
      </c>
      <c r="U78" s="80">
        <f>T78+N78+I78+D79</f>
        <v>907</v>
      </c>
      <c r="V78" s="79">
        <f>V77+V76</f>
        <v>0</v>
      </c>
      <c r="W78" s="79">
        <f>W77+W76</f>
        <v>0</v>
      </c>
      <c r="X78" s="79">
        <f>X77+X76</f>
        <v>0</v>
      </c>
      <c r="Y78" s="79">
        <f>Y77+Y76</f>
        <v>0</v>
      </c>
      <c r="Z78" s="77">
        <f>SUM(V78:Y78)</f>
        <v>0</v>
      </c>
      <c r="AA78" s="79">
        <f>AA77+AA76</f>
        <v>0</v>
      </c>
      <c r="AB78" s="79">
        <f>AB77+AB76</f>
        <v>0</v>
      </c>
      <c r="AC78" s="79">
        <f>AC77+AC76</f>
        <v>0</v>
      </c>
      <c r="AD78" s="79">
        <f>AD77+AD76</f>
        <v>0</v>
      </c>
      <c r="AE78" s="77">
        <f>SUM(AA78:AD78)</f>
        <v>0</v>
      </c>
      <c r="AF78" s="79">
        <f>AF77+AF76</f>
        <v>0</v>
      </c>
      <c r="AG78" s="79">
        <f>AG77+AG76</f>
        <v>0</v>
      </c>
      <c r="AH78" s="79">
        <f>AH77+AH76</f>
        <v>0</v>
      </c>
      <c r="AI78" s="79">
        <f>AI77+AI76</f>
        <v>0</v>
      </c>
      <c r="AJ78" s="79">
        <f>AJ77+AJ76</f>
        <v>0</v>
      </c>
      <c r="AK78" s="77">
        <f>SUM(AF78:AJ78)</f>
        <v>0</v>
      </c>
      <c r="AL78" s="80">
        <f>AK78+AE78+Z78</f>
        <v>0</v>
      </c>
      <c r="AM78" s="45"/>
      <c r="AN78" s="61">
        <f t="shared" si="24"/>
        <v>0</v>
      </c>
      <c r="AO78" s="61">
        <f t="shared" si="25"/>
        <v>0</v>
      </c>
    </row>
    <row r="79" spans="1:41" s="3" customFormat="1" ht="13" customHeight="1" x14ac:dyDescent="0.3">
      <c r="A79" s="182"/>
      <c r="B79" s="6" t="s">
        <v>8</v>
      </c>
      <c r="C79" s="81">
        <v>225</v>
      </c>
      <c r="D79" s="143">
        <v>407</v>
      </c>
      <c r="E79" s="128">
        <f>E78-E75</f>
        <v>0</v>
      </c>
      <c r="F79" s="128">
        <f>E79+F78-F75</f>
        <v>0</v>
      </c>
      <c r="G79" s="128">
        <f>F79+G78-G75</f>
        <v>0</v>
      </c>
      <c r="H79" s="79">
        <f>G79+H78-H75</f>
        <v>0</v>
      </c>
      <c r="I79" s="77">
        <f>I78-I75</f>
        <v>0</v>
      </c>
      <c r="J79" s="79">
        <f>I79+J78-J75</f>
        <v>0</v>
      </c>
      <c r="K79" s="79">
        <f>J79+K78-K75</f>
        <v>165</v>
      </c>
      <c r="L79" s="79">
        <f>K79+L78-L75</f>
        <v>165</v>
      </c>
      <c r="M79" s="79">
        <f>L79+M78-M75</f>
        <v>165</v>
      </c>
      <c r="N79" s="77">
        <f>I79+N78-N75</f>
        <v>165</v>
      </c>
      <c r="O79" s="79">
        <f>N79+O78-O75</f>
        <v>665</v>
      </c>
      <c r="P79" s="79">
        <f>O79+P78-P75</f>
        <v>665</v>
      </c>
      <c r="Q79" s="79">
        <f>P79+Q78-Q75</f>
        <v>625</v>
      </c>
      <c r="R79" s="79">
        <f t="shared" ref="R79:S79" si="32">Q79+R78-R75</f>
        <v>625</v>
      </c>
      <c r="S79" s="79">
        <f t="shared" si="32"/>
        <v>625</v>
      </c>
      <c r="T79" s="77">
        <f>N79+T78-T75</f>
        <v>625</v>
      </c>
      <c r="U79" s="80">
        <f>U78-U75</f>
        <v>625</v>
      </c>
      <c r="V79" s="79">
        <f>U79+V78-V75</f>
        <v>625</v>
      </c>
      <c r="W79" s="79">
        <f>V79+W78-W75</f>
        <v>625</v>
      </c>
      <c r="X79" s="79">
        <f>W79+X78-X75</f>
        <v>625</v>
      </c>
      <c r="Y79" s="79">
        <f>W79+Y78-Y75</f>
        <v>625</v>
      </c>
      <c r="Z79" s="77">
        <f>T79+Z78-Z75</f>
        <v>625</v>
      </c>
      <c r="AA79" s="79">
        <f>Z79+AA78-AA75</f>
        <v>625</v>
      </c>
      <c r="AB79" s="79">
        <f>AA79+AB78-AB75</f>
        <v>625</v>
      </c>
      <c r="AC79" s="79">
        <f>AB79+AC78-AC75</f>
        <v>625</v>
      </c>
      <c r="AD79" s="79">
        <f>AC79+AD78-AD75</f>
        <v>625</v>
      </c>
      <c r="AE79" s="77">
        <f>Z79+AE78-AE75</f>
        <v>625</v>
      </c>
      <c r="AF79" s="79">
        <f>AE79+AF78-AF75</f>
        <v>625</v>
      </c>
      <c r="AG79" s="79">
        <f>AF79+AG78-AG75</f>
        <v>625</v>
      </c>
      <c r="AH79" s="79">
        <f>AG79+AH78-AH75</f>
        <v>625</v>
      </c>
      <c r="AI79" s="79">
        <f t="shared" ref="AI79:AJ79" si="33">AH79+AI78-AI75</f>
        <v>625</v>
      </c>
      <c r="AJ79" s="79">
        <f t="shared" si="33"/>
        <v>625</v>
      </c>
      <c r="AK79" s="77">
        <f>AE79+AK78-AK75</f>
        <v>625</v>
      </c>
      <c r="AL79" s="80">
        <f>T79+AL78-AL75</f>
        <v>625</v>
      </c>
      <c r="AM79" s="45"/>
      <c r="AN79" s="61">
        <f t="shared" si="24"/>
        <v>0</v>
      </c>
      <c r="AO79" s="61">
        <f t="shared" si="25"/>
        <v>0</v>
      </c>
    </row>
    <row r="80" spans="1:41" s="3" customFormat="1" ht="13" customHeight="1" x14ac:dyDescent="0.3">
      <c r="A80" s="18"/>
      <c r="B80" s="17" t="s">
        <v>9</v>
      </c>
      <c r="C80" s="77"/>
      <c r="D80" s="77"/>
      <c r="E80" s="82" t="e">
        <f>E79/(SUM(F75+H75+J75+G75)/20)*1000</f>
        <v>#DIV/0!</v>
      </c>
      <c r="F80" s="82">
        <f>F79/(SUM(G75+K75+J75+H75)/20)*1000</f>
        <v>0</v>
      </c>
      <c r="G80" s="82">
        <f>G79/(SUM(H75+J75+K75+L75)/20)*1000</f>
        <v>0</v>
      </c>
      <c r="H80" s="82">
        <f>H79/(SUM(M75+J75+K75+L75)/20)*1000</f>
        <v>0</v>
      </c>
      <c r="I80" s="83"/>
      <c r="J80" s="82">
        <f>J79/(SUM(K75+M75+O75+L75)/20)*1000</f>
        <v>0</v>
      </c>
      <c r="K80" s="82" t="e">
        <f>K79/(SUM(L75+O75+P75+M75)/20)*1000</f>
        <v>#DIV/0!</v>
      </c>
      <c r="L80" s="82">
        <f>L79/(SUM(M75+O75+P75+Q75)/20)*1000</f>
        <v>82500</v>
      </c>
      <c r="M80" s="82">
        <f>M79/(SUM(O75+P75+Q75+R75)/20)*1000</f>
        <v>82500</v>
      </c>
      <c r="N80" s="83"/>
      <c r="O80" s="82">
        <f>O79/(SUM(Q75+R75+S75+P75)/20)*1000</f>
        <v>332500</v>
      </c>
      <c r="P80" s="82" t="e">
        <f>P79/(SUM(Q75+R75+#REF!+S75)/20)*1000</f>
        <v>#REF!</v>
      </c>
      <c r="Q80" s="82" t="e">
        <f>Q79/(SUM(R75+#REF!+#REF!+S75)/20)*1000</f>
        <v>#REF!</v>
      </c>
      <c r="R80" s="82" t="e">
        <f>R79/(SUM(S75+#REF!+#REF!+#REF!)/20)*1000</f>
        <v>#REF!</v>
      </c>
      <c r="S80" s="82" t="e">
        <f>S79/(SUM(#REF!+#REF!+#REF!+#REF!)/20)*1000</f>
        <v>#REF!</v>
      </c>
      <c r="T80" s="83"/>
      <c r="U80" s="84"/>
      <c r="V80" s="82" t="e">
        <f>V79/(SUM(W75+Y75+AA75+X75)/20)*1000</f>
        <v>#DIV/0!</v>
      </c>
      <c r="W80" s="82" t="e">
        <f>W79/(SUM(X75+AB75+AA75+Y75)/20)*1000</f>
        <v>#DIV/0!</v>
      </c>
      <c r="X80" s="82" t="e">
        <f>X79/(SUM(Y75+AA75+AB75+AC75)/20)*1000</f>
        <v>#DIV/0!</v>
      </c>
      <c r="Y80" s="82" t="e">
        <f>Y79/(SUM(AD75+AA75+AB75+AC75)/20)*1000</f>
        <v>#DIV/0!</v>
      </c>
      <c r="Z80" s="83"/>
      <c r="AA80" s="82" t="e">
        <f>AA79/(SUM(AB75+AD75+AF75+AC75)/20)*1000</f>
        <v>#DIV/0!</v>
      </c>
      <c r="AB80" s="82" t="e">
        <f>AB79/(SUM(AC75+AF75+AG75+AD75)/20)*1000</f>
        <v>#DIV/0!</v>
      </c>
      <c r="AC80" s="82" t="e">
        <f>AC79/(SUM(AD75+AF75+AG75+AH75)/20)*1000</f>
        <v>#DIV/0!</v>
      </c>
      <c r="AD80" s="82" t="e">
        <f>AD79/(SUM(AF75+AG75+AH75+AI75)/20)*1000</f>
        <v>#DIV/0!</v>
      </c>
      <c r="AE80" s="83"/>
      <c r="AF80" s="82" t="e">
        <f>AF79/(SUM(AH75+AI75+AJ75+AG75)/20)*1000</f>
        <v>#DIV/0!</v>
      </c>
      <c r="AG80" s="82" t="e">
        <f>AG79/(SUM(AH75+AI75+#REF!+AJ75)/20)*1000</f>
        <v>#REF!</v>
      </c>
      <c r="AH80" s="82" t="e">
        <f>AH79/(SUM(AI75+#REF!+#REF!+AJ75)/20)*1000</f>
        <v>#REF!</v>
      </c>
      <c r="AI80" s="82" t="e">
        <f>AI79/(SUM(AJ75+#REF!+#REF!+#REF!)/20)*1000</f>
        <v>#REF!</v>
      </c>
      <c r="AJ80" s="82" t="e">
        <f>AJ79/(SUM(#REF!+#REF!+#REF!+#REF!)/20)*1000</f>
        <v>#REF!</v>
      </c>
      <c r="AK80" s="83"/>
      <c r="AL80" s="84"/>
      <c r="AM80" s="45"/>
      <c r="AN80" s="61">
        <f t="shared" si="24"/>
        <v>0</v>
      </c>
      <c r="AO80" s="61">
        <f t="shared" si="25"/>
        <v>0</v>
      </c>
    </row>
    <row r="81" spans="1:41" s="45" customFormat="1" ht="13" customHeight="1" x14ac:dyDescent="0.3">
      <c r="A81" s="180" t="s">
        <v>60</v>
      </c>
      <c r="B81" s="5" t="s">
        <v>5</v>
      </c>
      <c r="C81" s="77"/>
      <c r="D81" s="77"/>
      <c r="E81" s="79"/>
      <c r="F81" s="79">
        <v>200</v>
      </c>
      <c r="G81" s="79"/>
      <c r="H81" s="79"/>
      <c r="I81" s="77">
        <f>SUM(E81:H81)</f>
        <v>200</v>
      </c>
      <c r="J81" s="79">
        <v>100</v>
      </c>
      <c r="K81" s="79">
        <v>-832</v>
      </c>
      <c r="L81" s="79">
        <v>109</v>
      </c>
      <c r="M81" s="79">
        <v>59</v>
      </c>
      <c r="N81" s="77">
        <f>SUM(J81:M81)</f>
        <v>-564</v>
      </c>
      <c r="O81" s="79">
        <v>84</v>
      </c>
      <c r="P81" s="79">
        <v>19</v>
      </c>
      <c r="Q81" s="79">
        <v>36</v>
      </c>
      <c r="R81" s="79">
        <v>36</v>
      </c>
      <c r="S81" s="79">
        <v>36</v>
      </c>
      <c r="T81" s="77">
        <f>SUM(O81:S81)</f>
        <v>211</v>
      </c>
      <c r="U81" s="80">
        <f>T81+N81+I81+D85</f>
        <v>1201</v>
      </c>
      <c r="V81" s="79">
        <v>31</v>
      </c>
      <c r="W81" s="79">
        <v>0</v>
      </c>
      <c r="X81" s="79">
        <v>0</v>
      </c>
      <c r="Y81" s="79">
        <v>0</v>
      </c>
      <c r="Z81" s="77">
        <f>SUM(V81:Y81)</f>
        <v>31</v>
      </c>
      <c r="AA81" s="79">
        <v>0</v>
      </c>
      <c r="AB81" s="79">
        <v>71</v>
      </c>
      <c r="AC81" s="79">
        <v>56</v>
      </c>
      <c r="AD81" s="79">
        <v>0</v>
      </c>
      <c r="AE81" s="77">
        <f>SUM(AA81:AD81)</f>
        <v>127</v>
      </c>
      <c r="AF81" s="79">
        <v>0</v>
      </c>
      <c r="AG81" s="79">
        <v>0</v>
      </c>
      <c r="AH81" s="79">
        <v>0</v>
      </c>
      <c r="AI81" s="79">
        <v>0</v>
      </c>
      <c r="AJ81" s="79">
        <v>0</v>
      </c>
      <c r="AK81" s="77">
        <f>SUM(AF81:AJ81)</f>
        <v>0</v>
      </c>
      <c r="AL81" s="80">
        <f>AK81+AE81+Z81</f>
        <v>158</v>
      </c>
      <c r="AM81" s="45">
        <v>256</v>
      </c>
      <c r="AN81" s="61">
        <f t="shared" si="24"/>
        <v>307456</v>
      </c>
      <c r="AO81" s="61">
        <f t="shared" si="25"/>
        <v>40448</v>
      </c>
    </row>
    <row r="82" spans="1:41" s="45" customFormat="1" ht="13" customHeight="1" x14ac:dyDescent="0.3">
      <c r="A82" s="181"/>
      <c r="B82" s="17" t="s">
        <v>6</v>
      </c>
      <c r="C82" s="77"/>
      <c r="D82" s="77"/>
      <c r="E82" s="79"/>
      <c r="F82" s="79">
        <v>200</v>
      </c>
      <c r="G82" s="79"/>
      <c r="H82" s="79"/>
      <c r="I82" s="77">
        <f>SUM(E82:H82)</f>
        <v>200</v>
      </c>
      <c r="J82" s="79">
        <v>100</v>
      </c>
      <c r="K82" s="79">
        <v>0</v>
      </c>
      <c r="L82" s="79">
        <v>0</v>
      </c>
      <c r="M82" s="79">
        <v>0</v>
      </c>
      <c r="N82" s="77">
        <f>SUM(J82:M82)</f>
        <v>100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7">
        <f>SUM(O82:S82)</f>
        <v>0</v>
      </c>
      <c r="U82" s="80">
        <f>I82+N82+T82</f>
        <v>300</v>
      </c>
      <c r="V82" s="79">
        <v>0</v>
      </c>
      <c r="W82" s="79">
        <v>0</v>
      </c>
      <c r="X82" s="79">
        <v>0</v>
      </c>
      <c r="Y82" s="79">
        <v>0</v>
      </c>
      <c r="Z82" s="77">
        <f>SUM(V82:Y82)</f>
        <v>0</v>
      </c>
      <c r="AA82" s="79">
        <v>0</v>
      </c>
      <c r="AB82" s="79">
        <v>0</v>
      </c>
      <c r="AC82" s="79">
        <v>0</v>
      </c>
      <c r="AD82" s="79">
        <v>0</v>
      </c>
      <c r="AE82" s="77">
        <f>SUM(AA82:AD82)</f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7">
        <f>SUM(AF82:AJ82)</f>
        <v>0</v>
      </c>
      <c r="AL82" s="80">
        <f>Z82+AE82+AK82</f>
        <v>0</v>
      </c>
      <c r="AN82" s="61">
        <f t="shared" si="24"/>
        <v>0</v>
      </c>
      <c r="AO82" s="61">
        <f t="shared" si="25"/>
        <v>0</v>
      </c>
    </row>
    <row r="83" spans="1:41" s="45" customFormat="1" ht="13" customHeight="1" x14ac:dyDescent="0.3">
      <c r="A83" s="181"/>
      <c r="B83" s="17" t="s">
        <v>10</v>
      </c>
      <c r="C83" s="77">
        <v>0</v>
      </c>
      <c r="D83" s="77"/>
      <c r="E83" s="79"/>
      <c r="F83" s="79"/>
      <c r="G83" s="79"/>
      <c r="H83" s="79"/>
      <c r="I83" s="77"/>
      <c r="J83" s="79"/>
      <c r="K83" s="79"/>
      <c r="L83" s="79"/>
      <c r="M83" s="79"/>
      <c r="N83" s="77"/>
      <c r="O83" s="79"/>
      <c r="P83" s="79"/>
      <c r="Q83" s="79"/>
      <c r="R83" s="79"/>
      <c r="S83" s="79"/>
      <c r="T83" s="77"/>
      <c r="U83" s="80"/>
      <c r="V83" s="79"/>
      <c r="W83" s="79"/>
      <c r="X83" s="79"/>
      <c r="Y83" s="79"/>
      <c r="Z83" s="77"/>
      <c r="AA83" s="79"/>
      <c r="AB83" s="79"/>
      <c r="AC83" s="79"/>
      <c r="AD83" s="79"/>
      <c r="AE83" s="77"/>
      <c r="AF83" s="79"/>
      <c r="AG83" s="79"/>
      <c r="AH83" s="79"/>
      <c r="AI83" s="79"/>
      <c r="AJ83" s="79"/>
      <c r="AK83" s="77"/>
      <c r="AL83" s="80"/>
      <c r="AN83" s="61">
        <f t="shared" si="24"/>
        <v>0</v>
      </c>
      <c r="AO83" s="61">
        <f t="shared" si="25"/>
        <v>0</v>
      </c>
    </row>
    <row r="84" spans="1:41" s="45" customFormat="1" ht="13" customHeight="1" x14ac:dyDescent="0.3">
      <c r="A84" s="181"/>
      <c r="B84" s="17" t="s">
        <v>7</v>
      </c>
      <c r="C84" s="77"/>
      <c r="D84" s="77"/>
      <c r="E84" s="79">
        <f>E83+E82</f>
        <v>0</v>
      </c>
      <c r="F84" s="79">
        <f>F83+F82</f>
        <v>200</v>
      </c>
      <c r="G84" s="79">
        <f>G83+G82</f>
        <v>0</v>
      </c>
      <c r="H84" s="79">
        <f>H83+H82</f>
        <v>0</v>
      </c>
      <c r="I84" s="77">
        <f>SUM(E84:H84)</f>
        <v>200</v>
      </c>
      <c r="J84" s="79">
        <f>J83+J82</f>
        <v>100</v>
      </c>
      <c r="K84" s="79">
        <f>K83+K82</f>
        <v>0</v>
      </c>
      <c r="L84" s="79">
        <f>L83+L82</f>
        <v>0</v>
      </c>
      <c r="M84" s="79">
        <f>M83+M82</f>
        <v>0</v>
      </c>
      <c r="N84" s="77">
        <f>SUM(J84:M84)</f>
        <v>100</v>
      </c>
      <c r="O84" s="79">
        <f>O83+O82</f>
        <v>0</v>
      </c>
      <c r="P84" s="79">
        <f>P83+P82</f>
        <v>0</v>
      </c>
      <c r="Q84" s="79">
        <f>Q83+Q82</f>
        <v>0</v>
      </c>
      <c r="R84" s="79">
        <f>R83+R82</f>
        <v>0</v>
      </c>
      <c r="S84" s="79">
        <f>S83+S82</f>
        <v>0</v>
      </c>
      <c r="T84" s="77">
        <f>SUM(O84:S84)</f>
        <v>0</v>
      </c>
      <c r="U84" s="80">
        <f>T84+N84+I84+D85</f>
        <v>1654</v>
      </c>
      <c r="V84" s="79">
        <f>V83+V82</f>
        <v>0</v>
      </c>
      <c r="W84" s="79">
        <f>W83+W82</f>
        <v>0</v>
      </c>
      <c r="X84" s="79">
        <f>X83+X82</f>
        <v>0</v>
      </c>
      <c r="Y84" s="79">
        <f>Y83+Y82</f>
        <v>0</v>
      </c>
      <c r="Z84" s="77">
        <f>SUM(V84:Y84)</f>
        <v>0</v>
      </c>
      <c r="AA84" s="79">
        <f>AA83+AA82</f>
        <v>0</v>
      </c>
      <c r="AB84" s="79">
        <f>AB83+AB82</f>
        <v>0</v>
      </c>
      <c r="AC84" s="79">
        <f>AC83+AC82</f>
        <v>0</v>
      </c>
      <c r="AD84" s="79">
        <f>AD83+AD82</f>
        <v>0</v>
      </c>
      <c r="AE84" s="77">
        <f>SUM(AA84:AD84)</f>
        <v>0</v>
      </c>
      <c r="AF84" s="79">
        <f>AF83+AF82</f>
        <v>0</v>
      </c>
      <c r="AG84" s="79">
        <f>AG83+AG82</f>
        <v>0</v>
      </c>
      <c r="AH84" s="79">
        <f>AH83+AH82</f>
        <v>0</v>
      </c>
      <c r="AI84" s="79">
        <f>AI83+AI82</f>
        <v>0</v>
      </c>
      <c r="AJ84" s="79">
        <f>AJ83+AJ82</f>
        <v>0</v>
      </c>
      <c r="AK84" s="77">
        <f>SUM(AF84:AJ84)</f>
        <v>0</v>
      </c>
      <c r="AL84" s="80">
        <f>AK84+AE84+Z84</f>
        <v>0</v>
      </c>
      <c r="AN84" s="61">
        <f t="shared" si="24"/>
        <v>0</v>
      </c>
      <c r="AO84" s="61">
        <f t="shared" si="25"/>
        <v>0</v>
      </c>
    </row>
    <row r="85" spans="1:41" s="45" customFormat="1" ht="13" customHeight="1" x14ac:dyDescent="0.3">
      <c r="A85" s="182"/>
      <c r="B85" s="6" t="s">
        <v>8</v>
      </c>
      <c r="C85" s="81">
        <v>1222</v>
      </c>
      <c r="D85" s="143">
        <v>1354</v>
      </c>
      <c r="E85" s="128">
        <f>E84-E81</f>
        <v>0</v>
      </c>
      <c r="F85" s="128">
        <f>E85+F84-F81</f>
        <v>0</v>
      </c>
      <c r="G85" s="128">
        <f>F85+G84-G81</f>
        <v>0</v>
      </c>
      <c r="H85" s="79">
        <f>G85+H84-H81</f>
        <v>0</v>
      </c>
      <c r="I85" s="77">
        <f>I84-I81</f>
        <v>0</v>
      </c>
      <c r="J85" s="79">
        <f>I85+J84-J81</f>
        <v>0</v>
      </c>
      <c r="K85" s="79">
        <f>J85+K84-K81</f>
        <v>832</v>
      </c>
      <c r="L85" s="79">
        <f>K85+L84-L81</f>
        <v>723</v>
      </c>
      <c r="M85" s="79">
        <f>L85+M84-M81</f>
        <v>664</v>
      </c>
      <c r="N85" s="77">
        <f>I85+N84-N81</f>
        <v>664</v>
      </c>
      <c r="O85" s="79">
        <f>N85+O84-O81</f>
        <v>580</v>
      </c>
      <c r="P85" s="79">
        <f>O85+P84-P81</f>
        <v>561</v>
      </c>
      <c r="Q85" s="79">
        <f>P85+Q84-Q81</f>
        <v>525</v>
      </c>
      <c r="R85" s="79">
        <f t="shared" ref="R85:S85" si="34">Q85+R84-R81</f>
        <v>489</v>
      </c>
      <c r="S85" s="79">
        <f t="shared" si="34"/>
        <v>453</v>
      </c>
      <c r="T85" s="77">
        <f>N85+T84-T81</f>
        <v>453</v>
      </c>
      <c r="U85" s="80">
        <f>U84-U81</f>
        <v>453</v>
      </c>
      <c r="V85" s="79">
        <f>U85+V84-V81</f>
        <v>422</v>
      </c>
      <c r="W85" s="79">
        <f>V85+W84-W81</f>
        <v>422</v>
      </c>
      <c r="X85" s="79">
        <f>W85+X84-X81</f>
        <v>422</v>
      </c>
      <c r="Y85" s="79">
        <f>W85+Y84-Y81</f>
        <v>422</v>
      </c>
      <c r="Z85" s="77">
        <f>T85+Z84-Z81</f>
        <v>422</v>
      </c>
      <c r="AA85" s="79">
        <f>Z85+AA84-AA81</f>
        <v>422</v>
      </c>
      <c r="AB85" s="79">
        <f>AA85+AB84-AB81</f>
        <v>351</v>
      </c>
      <c r="AC85" s="79">
        <f>AB85+AC84-AC81</f>
        <v>295</v>
      </c>
      <c r="AD85" s="79">
        <f>AC85+AD84-AD81</f>
        <v>295</v>
      </c>
      <c r="AE85" s="77">
        <f>Z85+AE84-AE81</f>
        <v>295</v>
      </c>
      <c r="AF85" s="79">
        <f>AE85+AF84-AF81</f>
        <v>295</v>
      </c>
      <c r="AG85" s="79">
        <f>AF85+AG84-AG81</f>
        <v>295</v>
      </c>
      <c r="AH85" s="79">
        <f>AG85+AH84-AH81</f>
        <v>295</v>
      </c>
      <c r="AI85" s="79">
        <f t="shared" ref="AI85:AJ85" si="35">AH85+AI84-AI81</f>
        <v>295</v>
      </c>
      <c r="AJ85" s="79">
        <f t="shared" si="35"/>
        <v>295</v>
      </c>
      <c r="AK85" s="77">
        <f>AE85+AK84-AK81</f>
        <v>295</v>
      </c>
      <c r="AL85" s="80">
        <f>T85+AL84-AL81</f>
        <v>295</v>
      </c>
      <c r="AN85" s="61">
        <f t="shared" si="24"/>
        <v>0</v>
      </c>
      <c r="AO85" s="61">
        <f t="shared" si="25"/>
        <v>0</v>
      </c>
    </row>
    <row r="86" spans="1:41" s="45" customFormat="1" ht="13" customHeight="1" x14ac:dyDescent="0.3">
      <c r="A86" s="18"/>
      <c r="B86" s="17" t="s">
        <v>9</v>
      </c>
      <c r="C86" s="77"/>
      <c r="D86" s="77"/>
      <c r="E86" s="82">
        <f>E85/(SUM(F81+H81+J81+G81)/20)*1000</f>
        <v>0</v>
      </c>
      <c r="F86" s="82">
        <f>F85/(SUM(G81+K81+J81+H81)/20)*1000</f>
        <v>0</v>
      </c>
      <c r="G86" s="82">
        <f>G85/(SUM(H81+J81+K81+L81)/20)*1000</f>
        <v>0</v>
      </c>
      <c r="H86" s="82">
        <f>H85/(SUM(M81+J81+K81+L81)/20)*1000</f>
        <v>0</v>
      </c>
      <c r="I86" s="83"/>
      <c r="J86" s="82">
        <f>J85/(SUM(K81+M81+O81+L81)/20)*1000</f>
        <v>0</v>
      </c>
      <c r="K86" s="82">
        <f>K85/(SUM(L81+O81+P81+M81)/20)*1000</f>
        <v>61402.214022140222</v>
      </c>
      <c r="L86" s="82">
        <f>L85/(SUM(M81+O81+P81+Q81)/20)*1000</f>
        <v>73030.303030303025</v>
      </c>
      <c r="M86" s="82">
        <f>M85/(SUM(O81+P81+Q81+R81)/20)*1000</f>
        <v>75885.71428571429</v>
      </c>
      <c r="N86" s="83"/>
      <c r="O86" s="82">
        <f>O85/(SUM(Q81+R81+S81+P81)/20)*1000</f>
        <v>91338.582677165366</v>
      </c>
      <c r="P86" s="82" t="e">
        <f>P85/(SUM(Q81+R81+#REF!+S81)/20)*1000</f>
        <v>#REF!</v>
      </c>
      <c r="Q86" s="82" t="e">
        <f>Q85/(SUM(R81+#REF!+#REF!+S81)/20)*1000</f>
        <v>#REF!</v>
      </c>
      <c r="R86" s="82" t="e">
        <f>R85/(SUM(S81+#REF!+#REF!+#REF!)/20)*1000</f>
        <v>#REF!</v>
      </c>
      <c r="S86" s="82" t="e">
        <f>S85/(SUM(#REF!+#REF!+#REF!+#REF!)/20)*1000</f>
        <v>#REF!</v>
      </c>
      <c r="T86" s="83"/>
      <c r="U86" s="84"/>
      <c r="V86" s="82" t="e">
        <f>V85/(SUM(W81+Y81+AA81+X81)/20)*1000</f>
        <v>#DIV/0!</v>
      </c>
      <c r="W86" s="82">
        <f>W85/(SUM(X81+AB81+AA81+Y81)/20)*1000</f>
        <v>118873.23943661973</v>
      </c>
      <c r="X86" s="82">
        <f>X85/(SUM(Y81+AA81+AB81+AC81)/20)*1000</f>
        <v>66456.692913385836</v>
      </c>
      <c r="Y86" s="82">
        <f>Y85/(SUM(AD81+AA81+AB81+AC81)/20)*1000</f>
        <v>66456.692913385836</v>
      </c>
      <c r="Z86" s="83"/>
      <c r="AA86" s="82">
        <f>AA85/(SUM(AB81+AD81+AF81+AC81)/20)*1000</f>
        <v>66456.692913385836</v>
      </c>
      <c r="AB86" s="82">
        <f>AB85/(SUM(AC81+AF81+AG81+AD81)/20)*1000</f>
        <v>125357.14285714286</v>
      </c>
      <c r="AC86" s="82" t="e">
        <f>AC85/(SUM(AD81+AF81+AG81+AH81)/20)*1000</f>
        <v>#DIV/0!</v>
      </c>
      <c r="AD86" s="82" t="e">
        <f>AD85/(SUM(AF81+AG81+AH81+AI81)/20)*1000</f>
        <v>#DIV/0!</v>
      </c>
      <c r="AE86" s="83"/>
      <c r="AF86" s="82" t="e">
        <f>AF85/(SUM(AH81+AI81+AJ81+AG81)/20)*1000</f>
        <v>#DIV/0!</v>
      </c>
      <c r="AG86" s="82" t="e">
        <f>AG85/(SUM(AH81+AI81+#REF!+AJ81)/20)*1000</f>
        <v>#REF!</v>
      </c>
      <c r="AH86" s="82" t="e">
        <f>AH85/(SUM(AI81+#REF!+#REF!+AJ81)/20)*1000</f>
        <v>#REF!</v>
      </c>
      <c r="AI86" s="82" t="e">
        <f>AI85/(SUM(AJ81+#REF!+#REF!+#REF!)/20)*1000</f>
        <v>#REF!</v>
      </c>
      <c r="AJ86" s="82" t="e">
        <f>AJ85/(SUM(#REF!+#REF!+#REF!+#REF!)/20)*1000</f>
        <v>#REF!</v>
      </c>
      <c r="AK86" s="83"/>
      <c r="AL86" s="84"/>
      <c r="AN86" s="61">
        <f t="shared" si="24"/>
        <v>0</v>
      </c>
      <c r="AO86" s="61">
        <f t="shared" si="25"/>
        <v>0</v>
      </c>
    </row>
    <row r="87" spans="1:41" s="45" customFormat="1" ht="13" customHeight="1" x14ac:dyDescent="0.3">
      <c r="A87" s="180" t="s">
        <v>104</v>
      </c>
      <c r="B87" s="5" t="s">
        <v>5</v>
      </c>
      <c r="C87" s="77"/>
      <c r="D87" s="77"/>
      <c r="E87" s="79"/>
      <c r="F87" s="79"/>
      <c r="G87" s="79">
        <v>200</v>
      </c>
      <c r="H87" s="79"/>
      <c r="I87" s="77">
        <f>SUM(E87:H87)</f>
        <v>200</v>
      </c>
      <c r="J87" s="79"/>
      <c r="K87" s="79">
        <v>229</v>
      </c>
      <c r="L87" s="79">
        <v>6</v>
      </c>
      <c r="M87" s="79">
        <v>1</v>
      </c>
      <c r="N87" s="77">
        <f>SUM(J87:M87)</f>
        <v>236</v>
      </c>
      <c r="O87" s="79">
        <v>87</v>
      </c>
      <c r="P87" s="79">
        <v>6</v>
      </c>
      <c r="Q87" s="79">
        <v>7</v>
      </c>
      <c r="R87" s="79">
        <v>7</v>
      </c>
      <c r="S87" s="79">
        <v>7</v>
      </c>
      <c r="T87" s="77">
        <f>SUM(O87:S87)</f>
        <v>114</v>
      </c>
      <c r="U87" s="80">
        <f>T87+N87+I87+D91</f>
        <v>1714</v>
      </c>
      <c r="V87" s="79">
        <v>157</v>
      </c>
      <c r="W87" s="79">
        <v>13</v>
      </c>
      <c r="X87" s="79">
        <v>23</v>
      </c>
      <c r="Y87" s="79">
        <v>29</v>
      </c>
      <c r="Z87" s="77">
        <f>SUM(V87:Y87)</f>
        <v>222</v>
      </c>
      <c r="AA87" s="79">
        <v>14</v>
      </c>
      <c r="AB87" s="79">
        <v>5</v>
      </c>
      <c r="AC87" s="79">
        <v>58</v>
      </c>
      <c r="AD87" s="79">
        <v>123</v>
      </c>
      <c r="AE87" s="77">
        <f>SUM(AA87:AD87)</f>
        <v>200</v>
      </c>
      <c r="AF87" s="79">
        <v>199</v>
      </c>
      <c r="AG87" s="79">
        <v>1</v>
      </c>
      <c r="AH87" s="79">
        <v>4</v>
      </c>
      <c r="AI87" s="79">
        <v>6</v>
      </c>
      <c r="AJ87" s="79">
        <v>6</v>
      </c>
      <c r="AK87" s="77">
        <f>SUM(AF87:AJ87)</f>
        <v>216</v>
      </c>
      <c r="AL87" s="80">
        <f>AK87+AE87+Z87</f>
        <v>638</v>
      </c>
      <c r="AM87" s="45">
        <v>256</v>
      </c>
      <c r="AN87" s="61">
        <f t="shared" si="24"/>
        <v>438784</v>
      </c>
      <c r="AO87" s="61">
        <f t="shared" si="25"/>
        <v>163328</v>
      </c>
    </row>
    <row r="88" spans="1:41" s="45" customFormat="1" ht="13" customHeight="1" x14ac:dyDescent="0.3">
      <c r="A88" s="181"/>
      <c r="B88" s="17" t="s">
        <v>6</v>
      </c>
      <c r="C88" s="77"/>
      <c r="D88" s="77"/>
      <c r="E88" s="79"/>
      <c r="F88" s="79"/>
      <c r="G88" s="79">
        <v>200</v>
      </c>
      <c r="H88" s="79"/>
      <c r="I88" s="77">
        <f>SUM(E88:H88)</f>
        <v>200</v>
      </c>
      <c r="J88" s="79"/>
      <c r="K88" s="79">
        <v>0</v>
      </c>
      <c r="L88" s="79">
        <v>0</v>
      </c>
      <c r="M88" s="79">
        <v>0</v>
      </c>
      <c r="N88" s="77">
        <f>SUM(J88:M88)</f>
        <v>0</v>
      </c>
      <c r="O88" s="79">
        <v>700</v>
      </c>
      <c r="P88" s="79">
        <v>0</v>
      </c>
      <c r="Q88" s="79">
        <v>0</v>
      </c>
      <c r="R88" s="79">
        <v>0</v>
      </c>
      <c r="S88" s="79">
        <v>0</v>
      </c>
      <c r="T88" s="77">
        <f>SUM(O88:S88)</f>
        <v>700</v>
      </c>
      <c r="U88" s="80">
        <f>I88+N88+T88</f>
        <v>900</v>
      </c>
      <c r="V88" s="79">
        <v>1400</v>
      </c>
      <c r="W88" s="79">
        <v>0</v>
      </c>
      <c r="X88" s="79">
        <v>0</v>
      </c>
      <c r="Y88" s="79">
        <v>0</v>
      </c>
      <c r="Z88" s="77">
        <f>SUM(V88:Y88)</f>
        <v>1400</v>
      </c>
      <c r="AA88" s="79">
        <v>0</v>
      </c>
      <c r="AB88" s="79">
        <v>0</v>
      </c>
      <c r="AC88" s="79">
        <v>0</v>
      </c>
      <c r="AD88" s="79">
        <v>0</v>
      </c>
      <c r="AE88" s="77">
        <f>SUM(AA88:AD88)</f>
        <v>0</v>
      </c>
      <c r="AF88" s="79">
        <v>0</v>
      </c>
      <c r="AG88" s="79">
        <v>0</v>
      </c>
      <c r="AH88" s="79">
        <v>0</v>
      </c>
      <c r="AI88" s="79">
        <v>0</v>
      </c>
      <c r="AJ88" s="79">
        <v>0</v>
      </c>
      <c r="AK88" s="77">
        <f>SUM(AF88:AJ88)</f>
        <v>0</v>
      </c>
      <c r="AL88" s="80">
        <f>Z88+AE88+AK88</f>
        <v>1400</v>
      </c>
      <c r="AN88" s="61">
        <f t="shared" si="24"/>
        <v>0</v>
      </c>
      <c r="AO88" s="61">
        <f t="shared" si="25"/>
        <v>0</v>
      </c>
    </row>
    <row r="89" spans="1:41" s="45" customFormat="1" ht="13" customHeight="1" x14ac:dyDescent="0.3">
      <c r="A89" s="181"/>
      <c r="B89" s="17" t="s">
        <v>10</v>
      </c>
      <c r="C89" s="77">
        <v>0</v>
      </c>
      <c r="D89" s="77"/>
      <c r="E89" s="79"/>
      <c r="F89" s="79"/>
      <c r="G89" s="79"/>
      <c r="H89" s="79"/>
      <c r="I89" s="77"/>
      <c r="J89" s="79"/>
      <c r="K89" s="79"/>
      <c r="L89" s="79"/>
      <c r="M89" s="79"/>
      <c r="N89" s="77"/>
      <c r="O89" s="79"/>
      <c r="P89" s="79"/>
      <c r="Q89" s="79"/>
      <c r="R89" s="79"/>
      <c r="S89" s="79"/>
      <c r="T89" s="77"/>
      <c r="U89" s="80"/>
      <c r="V89" s="79"/>
      <c r="W89" s="79"/>
      <c r="X89" s="79"/>
      <c r="Y89" s="79"/>
      <c r="Z89" s="77"/>
      <c r="AA89" s="79"/>
      <c r="AB89" s="79"/>
      <c r="AC89" s="79"/>
      <c r="AD89" s="79"/>
      <c r="AE89" s="77"/>
      <c r="AF89" s="79"/>
      <c r="AG89" s="79"/>
      <c r="AH89" s="79"/>
      <c r="AI89" s="79"/>
      <c r="AJ89" s="79"/>
      <c r="AK89" s="77"/>
      <c r="AL89" s="80"/>
      <c r="AN89" s="61">
        <f t="shared" si="24"/>
        <v>0</v>
      </c>
      <c r="AO89" s="61">
        <f t="shared" si="25"/>
        <v>0</v>
      </c>
    </row>
    <row r="90" spans="1:41" s="45" customFormat="1" ht="13" customHeight="1" x14ac:dyDescent="0.3">
      <c r="A90" s="181"/>
      <c r="B90" s="17" t="s">
        <v>7</v>
      </c>
      <c r="C90" s="77"/>
      <c r="D90" s="77"/>
      <c r="E90" s="79">
        <f>E89+E88</f>
        <v>0</v>
      </c>
      <c r="F90" s="79">
        <f>F89+F88</f>
        <v>0</v>
      </c>
      <c r="G90" s="79">
        <f>G89+G88</f>
        <v>200</v>
      </c>
      <c r="H90" s="79">
        <f>H89+H88</f>
        <v>0</v>
      </c>
      <c r="I90" s="77">
        <f>SUM(E90:H90)</f>
        <v>200</v>
      </c>
      <c r="J90" s="79">
        <f>J89+J88</f>
        <v>0</v>
      </c>
      <c r="K90" s="79">
        <f>K89+K88</f>
        <v>0</v>
      </c>
      <c r="L90" s="79">
        <f>L89+L88</f>
        <v>0</v>
      </c>
      <c r="M90" s="79">
        <f>M89+M88</f>
        <v>0</v>
      </c>
      <c r="N90" s="77">
        <f>SUM(J90:M90)</f>
        <v>0</v>
      </c>
      <c r="O90" s="79">
        <f>O89+O88</f>
        <v>700</v>
      </c>
      <c r="P90" s="79">
        <f>P89+P88</f>
        <v>0</v>
      </c>
      <c r="Q90" s="79">
        <f>Q89+Q88</f>
        <v>0</v>
      </c>
      <c r="R90" s="79">
        <f>R89+R88</f>
        <v>0</v>
      </c>
      <c r="S90" s="79">
        <f>S89+S88</f>
        <v>0</v>
      </c>
      <c r="T90" s="77">
        <f>SUM(O90:S90)</f>
        <v>700</v>
      </c>
      <c r="U90" s="80">
        <f>T90+N90+I90+D91</f>
        <v>2064</v>
      </c>
      <c r="V90" s="79">
        <f>V89+V88</f>
        <v>1400</v>
      </c>
      <c r="W90" s="79">
        <f>W89+W88</f>
        <v>0</v>
      </c>
      <c r="X90" s="79">
        <f>X89+X88</f>
        <v>0</v>
      </c>
      <c r="Y90" s="79">
        <f>Y89+Y88</f>
        <v>0</v>
      </c>
      <c r="Z90" s="77">
        <f>SUM(V90:Y90)</f>
        <v>1400</v>
      </c>
      <c r="AA90" s="79">
        <f>AA89+AA88</f>
        <v>0</v>
      </c>
      <c r="AB90" s="79">
        <f>AB89+AB88</f>
        <v>0</v>
      </c>
      <c r="AC90" s="79">
        <f>AC89+AC88</f>
        <v>0</v>
      </c>
      <c r="AD90" s="79">
        <f>AD89+AD88</f>
        <v>0</v>
      </c>
      <c r="AE90" s="77">
        <f>SUM(AA90:AD90)</f>
        <v>0</v>
      </c>
      <c r="AF90" s="79">
        <f>AF89+AF88</f>
        <v>0</v>
      </c>
      <c r="AG90" s="79">
        <f>AG89+AG88</f>
        <v>0</v>
      </c>
      <c r="AH90" s="79">
        <f>AH89+AH88</f>
        <v>0</v>
      </c>
      <c r="AI90" s="79">
        <f>AI89+AI88</f>
        <v>0</v>
      </c>
      <c r="AJ90" s="79">
        <f>AJ89+AJ88</f>
        <v>0</v>
      </c>
      <c r="AK90" s="77">
        <f>SUM(AF90:AJ90)</f>
        <v>0</v>
      </c>
      <c r="AL90" s="80">
        <f>AK90+AE90+Z90</f>
        <v>1400</v>
      </c>
      <c r="AN90" s="61">
        <f t="shared" si="24"/>
        <v>0</v>
      </c>
      <c r="AO90" s="61">
        <f t="shared" si="25"/>
        <v>0</v>
      </c>
    </row>
    <row r="91" spans="1:41" s="45" customFormat="1" ht="13" customHeight="1" x14ac:dyDescent="0.3">
      <c r="A91" s="182"/>
      <c r="B91" s="6" t="s">
        <v>8</v>
      </c>
      <c r="C91" s="81">
        <v>89</v>
      </c>
      <c r="D91" s="143">
        <v>1164</v>
      </c>
      <c r="E91" s="128">
        <f>E90-E87</f>
        <v>0</v>
      </c>
      <c r="F91" s="128">
        <f>E91+F90-F87</f>
        <v>0</v>
      </c>
      <c r="G91" s="128">
        <f>F91+G90-G87</f>
        <v>0</v>
      </c>
      <c r="H91" s="79">
        <f>G91+H90-H87</f>
        <v>0</v>
      </c>
      <c r="I91" s="77">
        <f>I90-I87</f>
        <v>0</v>
      </c>
      <c r="J91" s="79">
        <f>I91+J90-J87</f>
        <v>0</v>
      </c>
      <c r="K91" s="79">
        <f>J91+K90-K87</f>
        <v>-229</v>
      </c>
      <c r="L91" s="79">
        <f>K91+L90-L87</f>
        <v>-235</v>
      </c>
      <c r="M91" s="79">
        <f>L91+M90-M87</f>
        <v>-236</v>
      </c>
      <c r="N91" s="77">
        <f>I91+N90-N87</f>
        <v>-236</v>
      </c>
      <c r="O91" s="79">
        <f>N91+O90-O87</f>
        <v>377</v>
      </c>
      <c r="P91" s="79">
        <f>O91+P90-P87</f>
        <v>371</v>
      </c>
      <c r="Q91" s="79">
        <f>P91+Q90-Q87</f>
        <v>364</v>
      </c>
      <c r="R91" s="79">
        <f t="shared" ref="R91:S91" si="36">Q91+R90-R87</f>
        <v>357</v>
      </c>
      <c r="S91" s="79">
        <f t="shared" si="36"/>
        <v>350</v>
      </c>
      <c r="T91" s="77">
        <f>N91+T90-T87</f>
        <v>350</v>
      </c>
      <c r="U91" s="80">
        <f>U90-U87</f>
        <v>350</v>
      </c>
      <c r="V91" s="79">
        <f>U91+V90-V87</f>
        <v>1593</v>
      </c>
      <c r="W91" s="79">
        <f>V91+W90-W87</f>
        <v>1580</v>
      </c>
      <c r="X91" s="79">
        <f>W91+X90-X87</f>
        <v>1557</v>
      </c>
      <c r="Y91" s="79">
        <f>W91+Y90-Y87</f>
        <v>1551</v>
      </c>
      <c r="Z91" s="77">
        <f>T91+Z90-Z87</f>
        <v>1528</v>
      </c>
      <c r="AA91" s="79">
        <f>Z91+AA90-AA87</f>
        <v>1514</v>
      </c>
      <c r="AB91" s="79">
        <f>AA91+AB90-AB87</f>
        <v>1509</v>
      </c>
      <c r="AC91" s="79">
        <f>AB91+AC90-AC87</f>
        <v>1451</v>
      </c>
      <c r="AD91" s="79">
        <f>AC91+AD90-AD87</f>
        <v>1328</v>
      </c>
      <c r="AE91" s="77">
        <f>Z91+AE90-AE87</f>
        <v>1328</v>
      </c>
      <c r="AF91" s="79">
        <f>AE91+AF90-AF87</f>
        <v>1129</v>
      </c>
      <c r="AG91" s="79">
        <f>AF91+AG90-AG87</f>
        <v>1128</v>
      </c>
      <c r="AH91" s="79">
        <f>AG91+AH90-AH87</f>
        <v>1124</v>
      </c>
      <c r="AI91" s="79">
        <f t="shared" ref="AI91:AJ91" si="37">AH91+AI90-AI87</f>
        <v>1118</v>
      </c>
      <c r="AJ91" s="79">
        <f t="shared" si="37"/>
        <v>1112</v>
      </c>
      <c r="AK91" s="77">
        <f>AE91+AK90-AK87</f>
        <v>1112</v>
      </c>
      <c r="AL91" s="80">
        <f>T91+AL90-AL87</f>
        <v>1112</v>
      </c>
      <c r="AN91" s="61">
        <f t="shared" si="24"/>
        <v>0</v>
      </c>
      <c r="AO91" s="61">
        <f t="shared" si="25"/>
        <v>0</v>
      </c>
    </row>
    <row r="92" spans="1:41" s="45" customFormat="1" ht="13" customHeight="1" x14ac:dyDescent="0.3">
      <c r="A92" s="18"/>
      <c r="B92" s="17" t="s">
        <v>9</v>
      </c>
      <c r="C92" s="77"/>
      <c r="D92" s="77"/>
      <c r="E92" s="82">
        <f>E91/(SUM(F87+H87+J87+G87)/20)*1000</f>
        <v>0</v>
      </c>
      <c r="F92" s="82">
        <f>F91/(SUM(G87+K87+J87+H87)/20)*1000</f>
        <v>0</v>
      </c>
      <c r="G92" s="82">
        <f>G91/(SUM(H87+J87+K87+L87)/20)*1000</f>
        <v>0</v>
      </c>
      <c r="H92" s="82">
        <f>H91/(SUM(M87+J87+K87+L87)/20)*1000</f>
        <v>0</v>
      </c>
      <c r="I92" s="83"/>
      <c r="J92" s="82">
        <f>J91/(SUM(K87+M87+O87+L87)/20)*1000</f>
        <v>0</v>
      </c>
      <c r="K92" s="82">
        <f>K91/(SUM(L87+O87+P87+M87)/20)*1000</f>
        <v>-45800</v>
      </c>
      <c r="L92" s="82">
        <f>L91/(SUM(M87+O87+P87+Q87)/20)*1000</f>
        <v>-46534.653465346535</v>
      </c>
      <c r="M92" s="82">
        <f>M91/(SUM(O87+P87+Q87+R87)/20)*1000</f>
        <v>-44112.149532710282</v>
      </c>
      <c r="N92" s="83"/>
      <c r="O92" s="82">
        <f>O91/(SUM(Q87+R87+S87+P87)/20)*1000</f>
        <v>279259.25925925921</v>
      </c>
      <c r="P92" s="82" t="e">
        <f>P91/(SUM(Q87+R87+#REF!+S87)/20)*1000</f>
        <v>#REF!</v>
      </c>
      <c r="Q92" s="82" t="e">
        <f>Q91/(SUM(R87+#REF!+#REF!+S87)/20)*1000</f>
        <v>#REF!</v>
      </c>
      <c r="R92" s="82" t="e">
        <f>R91/(SUM(S87+#REF!+#REF!+#REF!)/20)*1000</f>
        <v>#REF!</v>
      </c>
      <c r="S92" s="82" t="e">
        <f>S91/(SUM(#REF!+#REF!+#REF!+#REF!)/20)*1000</f>
        <v>#REF!</v>
      </c>
      <c r="T92" s="83"/>
      <c r="U92" s="84"/>
      <c r="V92" s="82">
        <f>V91/(SUM(W87+Y87+AA87+X87)/20)*1000</f>
        <v>403291.13924050634</v>
      </c>
      <c r="W92" s="82">
        <f>W91/(SUM(X87+AB87+AA87+Y87)/20)*1000</f>
        <v>445070.42253521126</v>
      </c>
      <c r="X92" s="82">
        <f>X91/(SUM(Y87+AA87+AB87+AC87)/20)*1000</f>
        <v>293773.58490566042</v>
      </c>
      <c r="Y92" s="82">
        <f>Y91/(SUM(AD87+AA87+AB87+AC87)/20)*1000</f>
        <v>155100</v>
      </c>
      <c r="Z92" s="83"/>
      <c r="AA92" s="82">
        <f>AA91/(SUM(AB87+AD87+AF87+AC87)/20)*1000</f>
        <v>78649.350649350657</v>
      </c>
      <c r="AB92" s="82">
        <f>AB91/(SUM(AC87+AF87+AG87+AD87)/20)*1000</f>
        <v>79212.598425196848</v>
      </c>
      <c r="AC92" s="82">
        <f>AC91/(SUM(AD87+AF87+AG87+AH87)/20)*1000</f>
        <v>88746.177370030578</v>
      </c>
      <c r="AD92" s="82">
        <f>AD91/(SUM(AF87+AG87+AH87+AI87)/20)*1000</f>
        <v>126476.19047619049</v>
      </c>
      <c r="AE92" s="83"/>
      <c r="AF92" s="82">
        <f>AF91/(SUM(AH87+AI87+AJ87+AG87)/20)*1000</f>
        <v>1328235.294117647</v>
      </c>
      <c r="AG92" s="82" t="e">
        <f>AG91/(SUM(AH87+AI87+#REF!+AJ87)/20)*1000</f>
        <v>#REF!</v>
      </c>
      <c r="AH92" s="82" t="e">
        <f>AH91/(SUM(AI87+#REF!+#REF!+AJ87)/20)*1000</f>
        <v>#REF!</v>
      </c>
      <c r="AI92" s="82" t="e">
        <f>AI91/(SUM(AJ87+#REF!+#REF!+#REF!)/20)*1000</f>
        <v>#REF!</v>
      </c>
      <c r="AJ92" s="82" t="e">
        <f>AJ91/(SUM(#REF!+#REF!+#REF!+#REF!)/20)*1000</f>
        <v>#REF!</v>
      </c>
      <c r="AK92" s="83"/>
      <c r="AL92" s="84"/>
      <c r="AN92" s="61">
        <f t="shared" si="24"/>
        <v>0</v>
      </c>
      <c r="AO92" s="61">
        <f t="shared" si="25"/>
        <v>0</v>
      </c>
    </row>
    <row r="93" spans="1:41" s="3" customFormat="1" ht="13" customHeight="1" x14ac:dyDescent="0.3">
      <c r="A93" s="180" t="s">
        <v>34</v>
      </c>
      <c r="B93" s="5" t="s">
        <v>5</v>
      </c>
      <c r="C93" s="77"/>
      <c r="D93" s="77"/>
      <c r="E93" s="79"/>
      <c r="F93" s="79"/>
      <c r="G93" s="79"/>
      <c r="H93" s="79"/>
      <c r="I93" s="77">
        <f>SUM(E93:H93)</f>
        <v>0</v>
      </c>
      <c r="J93" s="79"/>
      <c r="K93" s="79">
        <v>-287</v>
      </c>
      <c r="L93" s="79">
        <v>0</v>
      </c>
      <c r="M93" s="79">
        <v>0</v>
      </c>
      <c r="N93" s="77">
        <f>SUM(J93:M93)</f>
        <v>-287</v>
      </c>
      <c r="O93" s="79">
        <v>0</v>
      </c>
      <c r="P93" s="79">
        <v>0</v>
      </c>
      <c r="Q93" s="79">
        <v>0</v>
      </c>
      <c r="R93" s="79">
        <v>0</v>
      </c>
      <c r="S93" s="79">
        <v>0</v>
      </c>
      <c r="T93" s="77">
        <f>SUM(O93:S93)</f>
        <v>0</v>
      </c>
      <c r="U93" s="80">
        <f>T93+N93+I93+D97</f>
        <v>1</v>
      </c>
      <c r="V93" s="79">
        <v>0</v>
      </c>
      <c r="W93" s="79">
        <v>0</v>
      </c>
      <c r="X93" s="79">
        <v>0</v>
      </c>
      <c r="Y93" s="79">
        <v>0</v>
      </c>
      <c r="Z93" s="77">
        <f>SUM(V93:Y93)</f>
        <v>0</v>
      </c>
      <c r="AA93" s="79">
        <v>0</v>
      </c>
      <c r="AB93" s="79">
        <v>0</v>
      </c>
      <c r="AC93" s="79">
        <v>0</v>
      </c>
      <c r="AD93" s="79">
        <v>0</v>
      </c>
      <c r="AE93" s="77">
        <f>SUM(AA93:AD93)</f>
        <v>0</v>
      </c>
      <c r="AF93" s="79">
        <v>0</v>
      </c>
      <c r="AG93" s="79">
        <v>0</v>
      </c>
      <c r="AH93" s="79">
        <v>0</v>
      </c>
      <c r="AI93" s="79">
        <v>0</v>
      </c>
      <c r="AJ93" s="79">
        <v>0</v>
      </c>
      <c r="AK93" s="77">
        <f>SUM(AF93:AJ93)</f>
        <v>0</v>
      </c>
      <c r="AL93" s="80">
        <f>AK93+AE93+Z93</f>
        <v>0</v>
      </c>
      <c r="AM93" s="45">
        <v>128</v>
      </c>
      <c r="AN93" s="61">
        <f t="shared" si="24"/>
        <v>128</v>
      </c>
      <c r="AO93" s="61">
        <f t="shared" si="25"/>
        <v>0</v>
      </c>
    </row>
    <row r="94" spans="1:41" s="3" customFormat="1" ht="13" customHeight="1" x14ac:dyDescent="0.3">
      <c r="A94" s="181"/>
      <c r="B94" s="17" t="s">
        <v>6</v>
      </c>
      <c r="C94" s="77"/>
      <c r="D94" s="77"/>
      <c r="E94" s="79"/>
      <c r="F94" s="79"/>
      <c r="G94" s="79"/>
      <c r="H94" s="79"/>
      <c r="I94" s="77">
        <f>SUM(E94:H94)</f>
        <v>0</v>
      </c>
      <c r="J94" s="79"/>
      <c r="K94" s="79">
        <v>0</v>
      </c>
      <c r="L94" s="79">
        <v>0</v>
      </c>
      <c r="M94" s="79">
        <v>0</v>
      </c>
      <c r="N94" s="77">
        <f>SUM(J94:M94)</f>
        <v>0</v>
      </c>
      <c r="O94" s="79">
        <v>0</v>
      </c>
      <c r="P94" s="79">
        <v>0</v>
      </c>
      <c r="Q94" s="79">
        <v>0</v>
      </c>
      <c r="R94" s="79">
        <v>0</v>
      </c>
      <c r="S94" s="79">
        <v>0</v>
      </c>
      <c r="T94" s="77">
        <f>SUM(O94:S94)</f>
        <v>0</v>
      </c>
      <c r="U94" s="80">
        <f>I94+N94+T94</f>
        <v>0</v>
      </c>
      <c r="V94" s="79">
        <v>0</v>
      </c>
      <c r="W94" s="79">
        <v>0</v>
      </c>
      <c r="X94" s="79">
        <v>0</v>
      </c>
      <c r="Y94" s="79">
        <v>0</v>
      </c>
      <c r="Z94" s="77">
        <f>SUM(V94:Y94)</f>
        <v>0</v>
      </c>
      <c r="AA94" s="79">
        <v>0</v>
      </c>
      <c r="AB94" s="79">
        <v>0</v>
      </c>
      <c r="AC94" s="79">
        <v>0</v>
      </c>
      <c r="AD94" s="79">
        <v>0</v>
      </c>
      <c r="AE94" s="77">
        <f>SUM(AA94:AD94)</f>
        <v>0</v>
      </c>
      <c r="AF94" s="79">
        <v>0</v>
      </c>
      <c r="AG94" s="79">
        <v>0</v>
      </c>
      <c r="AH94" s="79">
        <v>0</v>
      </c>
      <c r="AI94" s="79">
        <v>0</v>
      </c>
      <c r="AJ94" s="79">
        <v>0</v>
      </c>
      <c r="AK94" s="77">
        <f>SUM(AF94:AJ94)</f>
        <v>0</v>
      </c>
      <c r="AL94" s="80">
        <f>Z94+AE94+AK94</f>
        <v>0</v>
      </c>
      <c r="AM94" s="45"/>
      <c r="AN94" s="61">
        <f t="shared" si="24"/>
        <v>0</v>
      </c>
      <c r="AO94" s="61">
        <f t="shared" si="25"/>
        <v>0</v>
      </c>
    </row>
    <row r="95" spans="1:41" s="3" customFormat="1" ht="13" customHeight="1" x14ac:dyDescent="0.3">
      <c r="A95" s="181"/>
      <c r="B95" s="17" t="s">
        <v>10</v>
      </c>
      <c r="C95" s="77">
        <v>0</v>
      </c>
      <c r="D95" s="77"/>
      <c r="E95" s="79"/>
      <c r="F95" s="79"/>
      <c r="G95" s="79"/>
      <c r="H95" s="79"/>
      <c r="I95" s="77"/>
      <c r="J95" s="79"/>
      <c r="K95" s="79"/>
      <c r="L95" s="79"/>
      <c r="M95" s="79"/>
      <c r="N95" s="77"/>
      <c r="O95" s="79"/>
      <c r="P95" s="79"/>
      <c r="Q95" s="79"/>
      <c r="R95" s="79"/>
      <c r="S95" s="79"/>
      <c r="T95" s="77"/>
      <c r="U95" s="80"/>
      <c r="V95" s="79"/>
      <c r="W95" s="79"/>
      <c r="X95" s="79"/>
      <c r="Y95" s="79"/>
      <c r="Z95" s="77"/>
      <c r="AA95" s="79"/>
      <c r="AB95" s="79"/>
      <c r="AC95" s="79"/>
      <c r="AD95" s="79"/>
      <c r="AE95" s="77"/>
      <c r="AF95" s="79"/>
      <c r="AG95" s="79"/>
      <c r="AH95" s="79"/>
      <c r="AI95" s="79"/>
      <c r="AJ95" s="79"/>
      <c r="AK95" s="77"/>
      <c r="AL95" s="80"/>
      <c r="AM95" s="45"/>
      <c r="AN95" s="61">
        <f t="shared" si="24"/>
        <v>0</v>
      </c>
      <c r="AO95" s="61">
        <f t="shared" si="25"/>
        <v>0</v>
      </c>
    </row>
    <row r="96" spans="1:41" s="3" customFormat="1" ht="13" customHeight="1" x14ac:dyDescent="0.3">
      <c r="A96" s="181"/>
      <c r="B96" s="17" t="s">
        <v>7</v>
      </c>
      <c r="C96" s="77"/>
      <c r="D96" s="77"/>
      <c r="E96" s="79">
        <f>E95+E94</f>
        <v>0</v>
      </c>
      <c r="F96" s="79">
        <f>F95+F94</f>
        <v>0</v>
      </c>
      <c r="G96" s="79">
        <f>G95+G94</f>
        <v>0</v>
      </c>
      <c r="H96" s="79">
        <f>H95+H94</f>
        <v>0</v>
      </c>
      <c r="I96" s="77">
        <f>SUM(E96:H96)</f>
        <v>0</v>
      </c>
      <c r="J96" s="79">
        <f>J95+J94</f>
        <v>0</v>
      </c>
      <c r="K96" s="79">
        <f>K95+K94</f>
        <v>0</v>
      </c>
      <c r="L96" s="79">
        <f>L95+L94</f>
        <v>0</v>
      </c>
      <c r="M96" s="79">
        <f>M95+M94</f>
        <v>0</v>
      </c>
      <c r="N96" s="77">
        <f>SUM(J96:M96)</f>
        <v>0</v>
      </c>
      <c r="O96" s="79">
        <f>O95+O94</f>
        <v>0</v>
      </c>
      <c r="P96" s="79">
        <f>P95+P94</f>
        <v>0</v>
      </c>
      <c r="Q96" s="79">
        <f>Q95+Q94</f>
        <v>0</v>
      </c>
      <c r="R96" s="79">
        <f>R95+R94</f>
        <v>0</v>
      </c>
      <c r="S96" s="79">
        <f>S95+S94</f>
        <v>0</v>
      </c>
      <c r="T96" s="77">
        <f>SUM(O96:S96)</f>
        <v>0</v>
      </c>
      <c r="U96" s="80">
        <f>T96+N96+I96+D97</f>
        <v>288</v>
      </c>
      <c r="V96" s="79">
        <f>V95+V94</f>
        <v>0</v>
      </c>
      <c r="W96" s="79">
        <f>W95+W94</f>
        <v>0</v>
      </c>
      <c r="X96" s="79">
        <f>X95+X94</f>
        <v>0</v>
      </c>
      <c r="Y96" s="79">
        <f>Y95+Y94</f>
        <v>0</v>
      </c>
      <c r="Z96" s="77">
        <f>SUM(V96:Y96)</f>
        <v>0</v>
      </c>
      <c r="AA96" s="79">
        <f>AA95+AA94</f>
        <v>0</v>
      </c>
      <c r="AB96" s="79">
        <f>AB95+AB94</f>
        <v>0</v>
      </c>
      <c r="AC96" s="79">
        <f>AC95+AC94</f>
        <v>0</v>
      </c>
      <c r="AD96" s="79">
        <f>AD95+AD94</f>
        <v>0</v>
      </c>
      <c r="AE96" s="77">
        <f>SUM(AA96:AD96)</f>
        <v>0</v>
      </c>
      <c r="AF96" s="79">
        <f>AF95+AF94</f>
        <v>0</v>
      </c>
      <c r="AG96" s="79">
        <f>AG95+AG94</f>
        <v>0</v>
      </c>
      <c r="AH96" s="79">
        <f>AH95+AH94</f>
        <v>0</v>
      </c>
      <c r="AI96" s="79">
        <f>AI95+AI94</f>
        <v>0</v>
      </c>
      <c r="AJ96" s="79">
        <f>AJ95+AJ94</f>
        <v>0</v>
      </c>
      <c r="AK96" s="77">
        <f>SUM(AF96:AJ96)</f>
        <v>0</v>
      </c>
      <c r="AL96" s="80">
        <f>AK96+AE96+Z96</f>
        <v>0</v>
      </c>
      <c r="AM96" s="45"/>
      <c r="AN96" s="61">
        <f t="shared" si="24"/>
        <v>0</v>
      </c>
      <c r="AO96" s="61">
        <f t="shared" si="25"/>
        <v>0</v>
      </c>
    </row>
    <row r="97" spans="1:41" s="3" customFormat="1" ht="13" customHeight="1" x14ac:dyDescent="0.3">
      <c r="A97" s="182"/>
      <c r="B97" s="6" t="s">
        <v>8</v>
      </c>
      <c r="C97" s="81">
        <v>288</v>
      </c>
      <c r="D97" s="143">
        <v>288</v>
      </c>
      <c r="E97" s="128">
        <f>E96-E93</f>
        <v>0</v>
      </c>
      <c r="F97" s="128">
        <f>E97+F96-F93</f>
        <v>0</v>
      </c>
      <c r="G97" s="128">
        <f>F97+G96-G93</f>
        <v>0</v>
      </c>
      <c r="H97" s="79">
        <f>G97+H96-H93</f>
        <v>0</v>
      </c>
      <c r="I97" s="77">
        <f>I96-I93</f>
        <v>0</v>
      </c>
      <c r="J97" s="79">
        <f>I97+J96-J93</f>
        <v>0</v>
      </c>
      <c r="K97" s="79">
        <f>J97+K96-K93</f>
        <v>287</v>
      </c>
      <c r="L97" s="79">
        <f>K97+L96-L93</f>
        <v>287</v>
      </c>
      <c r="M97" s="79">
        <f>L97+M96-M93</f>
        <v>287</v>
      </c>
      <c r="N97" s="77">
        <f>I97+N96-N93</f>
        <v>287</v>
      </c>
      <c r="O97" s="79">
        <f>N97+O96-O93</f>
        <v>287</v>
      </c>
      <c r="P97" s="79">
        <f>O97+P96-P93</f>
        <v>287</v>
      </c>
      <c r="Q97" s="79">
        <f>P97+Q96-Q93</f>
        <v>287</v>
      </c>
      <c r="R97" s="79">
        <f t="shared" ref="R97:S97" si="38">Q97+R96-R93</f>
        <v>287</v>
      </c>
      <c r="S97" s="79">
        <f t="shared" si="38"/>
        <v>287</v>
      </c>
      <c r="T97" s="77">
        <f>N97+T96-T93</f>
        <v>287</v>
      </c>
      <c r="U97" s="80">
        <f>U96-U93</f>
        <v>287</v>
      </c>
      <c r="V97" s="79">
        <f>U97+V96-V93</f>
        <v>287</v>
      </c>
      <c r="W97" s="79">
        <f>V97+W96-W93</f>
        <v>287</v>
      </c>
      <c r="X97" s="79">
        <f>W97+X96-X93</f>
        <v>287</v>
      </c>
      <c r="Y97" s="79">
        <f>W97+Y96-Y93</f>
        <v>287</v>
      </c>
      <c r="Z97" s="77">
        <f>T97+Z96-Z93</f>
        <v>287</v>
      </c>
      <c r="AA97" s="79">
        <f>Z97+AA96-AA93</f>
        <v>287</v>
      </c>
      <c r="AB97" s="79">
        <f>AA97+AB96-AB93</f>
        <v>287</v>
      </c>
      <c r="AC97" s="79">
        <f>AB97+AC96-AC93</f>
        <v>287</v>
      </c>
      <c r="AD97" s="79">
        <f>AC97+AD96-AD93</f>
        <v>287</v>
      </c>
      <c r="AE97" s="77">
        <f>Z97+AE96-AE93</f>
        <v>287</v>
      </c>
      <c r="AF97" s="79">
        <f>AE97+AF96-AF93</f>
        <v>287</v>
      </c>
      <c r="AG97" s="79">
        <f>AF97+AG96-AG93</f>
        <v>287</v>
      </c>
      <c r="AH97" s="79">
        <f>AG97+AH96-AH93</f>
        <v>287</v>
      </c>
      <c r="AI97" s="79">
        <f t="shared" ref="AI97:AJ97" si="39">AH97+AI96-AI93</f>
        <v>287</v>
      </c>
      <c r="AJ97" s="79">
        <f t="shared" si="39"/>
        <v>287</v>
      </c>
      <c r="AK97" s="77">
        <f>AE97+AK96-AK93</f>
        <v>287</v>
      </c>
      <c r="AL97" s="80">
        <f>T97+AL96-AL93</f>
        <v>287</v>
      </c>
      <c r="AM97" s="45"/>
      <c r="AN97" s="61">
        <f t="shared" si="24"/>
        <v>0</v>
      </c>
      <c r="AO97" s="61">
        <f t="shared" si="25"/>
        <v>0</v>
      </c>
    </row>
    <row r="98" spans="1:41" s="3" customFormat="1" ht="13" customHeight="1" x14ac:dyDescent="0.3">
      <c r="A98" s="18"/>
      <c r="B98" s="17" t="s">
        <v>9</v>
      </c>
      <c r="C98" s="77"/>
      <c r="D98" s="77"/>
      <c r="E98" s="82" t="e">
        <f>E97/(SUM(F93+H93+J93+G93)/20)*1000</f>
        <v>#DIV/0!</v>
      </c>
      <c r="F98" s="82">
        <f>F97/(SUM(G93+K93+J93+H93)/20)*1000</f>
        <v>0</v>
      </c>
      <c r="G98" s="82">
        <f>G97/(SUM(H93+J93+K93+L93)/20)*1000</f>
        <v>0</v>
      </c>
      <c r="H98" s="82">
        <f>H97/(SUM(M93+J93+K93+L93)/20)*1000</f>
        <v>0</v>
      </c>
      <c r="I98" s="83"/>
      <c r="J98" s="82">
        <f>J97/(SUM(K93+M93+O93+L93)/20)*1000</f>
        <v>0</v>
      </c>
      <c r="K98" s="82" t="e">
        <f>K97/(SUM(L93+O93+P93+M93)/20)*1000</f>
        <v>#DIV/0!</v>
      </c>
      <c r="L98" s="82" t="e">
        <f>L97/(SUM(M93+O93+P93+Q93)/20)*1000</f>
        <v>#DIV/0!</v>
      </c>
      <c r="M98" s="82" t="e">
        <f>M97/(SUM(O93+P93+Q93+R93)/20)*1000</f>
        <v>#DIV/0!</v>
      </c>
      <c r="N98" s="83"/>
      <c r="O98" s="82" t="e">
        <f>O97/(SUM(Q93+R93+S93+P93)/20)*1000</f>
        <v>#DIV/0!</v>
      </c>
      <c r="P98" s="82" t="e">
        <f>P97/(SUM(Q93+R93+#REF!+S93)/20)*1000</f>
        <v>#REF!</v>
      </c>
      <c r="Q98" s="82" t="e">
        <f>Q97/(SUM(R93+#REF!+#REF!+S93)/20)*1000</f>
        <v>#REF!</v>
      </c>
      <c r="R98" s="82" t="e">
        <f>R97/(SUM(S93+#REF!+#REF!+#REF!)/20)*1000</f>
        <v>#REF!</v>
      </c>
      <c r="S98" s="82" t="e">
        <f>S97/(SUM(#REF!+#REF!+#REF!+#REF!)/20)*1000</f>
        <v>#REF!</v>
      </c>
      <c r="T98" s="83"/>
      <c r="U98" s="84"/>
      <c r="V98" s="82" t="e">
        <f>V97/(SUM(W93+Y93+AA93+X93)/20)*1000</f>
        <v>#DIV/0!</v>
      </c>
      <c r="W98" s="82" t="e">
        <f>W97/(SUM(X93+AB93+AA93+Y93)/20)*1000</f>
        <v>#DIV/0!</v>
      </c>
      <c r="X98" s="82" t="e">
        <f>X97/(SUM(Y93+AA93+AB93+AC93)/20)*1000</f>
        <v>#DIV/0!</v>
      </c>
      <c r="Y98" s="82" t="e">
        <f>Y97/(SUM(AD93+AA93+AB93+AC93)/20)*1000</f>
        <v>#DIV/0!</v>
      </c>
      <c r="Z98" s="83"/>
      <c r="AA98" s="82" t="e">
        <f>AA97/(SUM(AB93+AD93+AF93+AC93)/20)*1000</f>
        <v>#DIV/0!</v>
      </c>
      <c r="AB98" s="82" t="e">
        <f>AB97/(SUM(AC93+AF93+AG93+AD93)/20)*1000</f>
        <v>#DIV/0!</v>
      </c>
      <c r="AC98" s="82" t="e">
        <f>AC97/(SUM(AD93+AF93+AG93+AH93)/20)*1000</f>
        <v>#DIV/0!</v>
      </c>
      <c r="AD98" s="82" t="e">
        <f>AD97/(SUM(AF93+AG93+AH93+AI93)/20)*1000</f>
        <v>#DIV/0!</v>
      </c>
      <c r="AE98" s="83"/>
      <c r="AF98" s="82" t="e">
        <f>AF97/(SUM(AH93+AI93+AJ93+AG93)/20)*1000</f>
        <v>#DIV/0!</v>
      </c>
      <c r="AG98" s="82" t="e">
        <f>AG97/(SUM(AH93+AI93+#REF!+AJ93)/20)*1000</f>
        <v>#REF!</v>
      </c>
      <c r="AH98" s="82" t="e">
        <f>AH97/(SUM(AI93+#REF!+#REF!+AJ93)/20)*1000</f>
        <v>#REF!</v>
      </c>
      <c r="AI98" s="82" t="e">
        <f>AI97/(SUM(AJ93+#REF!+#REF!+#REF!)/20)*1000</f>
        <v>#REF!</v>
      </c>
      <c r="AJ98" s="82" t="e">
        <f>AJ97/(SUM(#REF!+#REF!+#REF!+#REF!)/20)*1000</f>
        <v>#REF!</v>
      </c>
      <c r="AK98" s="83"/>
      <c r="AL98" s="84"/>
      <c r="AM98" s="45"/>
      <c r="AN98" s="61">
        <f t="shared" si="24"/>
        <v>0</v>
      </c>
      <c r="AO98" s="61">
        <f t="shared" si="25"/>
        <v>0</v>
      </c>
    </row>
    <row r="99" spans="1:41" s="3" customFormat="1" ht="13" customHeight="1" x14ac:dyDescent="0.3">
      <c r="A99" s="180" t="s">
        <v>35</v>
      </c>
      <c r="B99" s="5" t="s">
        <v>5</v>
      </c>
      <c r="C99" s="77"/>
      <c r="D99" s="77"/>
      <c r="E99" s="79"/>
      <c r="F99" s="79"/>
      <c r="G99" s="79"/>
      <c r="H99" s="79"/>
      <c r="I99" s="77">
        <f>SUM(E99:H99)</f>
        <v>0</v>
      </c>
      <c r="J99" s="79"/>
      <c r="K99" s="79">
        <v>78</v>
      </c>
      <c r="L99" s="79">
        <v>20</v>
      </c>
      <c r="M99" s="79">
        <v>17</v>
      </c>
      <c r="N99" s="77">
        <f>SUM(J99:M99)</f>
        <v>115</v>
      </c>
      <c r="O99" s="79">
        <v>58</v>
      </c>
      <c r="P99" s="79">
        <v>25</v>
      </c>
      <c r="Q99" s="79">
        <v>45</v>
      </c>
      <c r="R99" s="79">
        <v>45</v>
      </c>
      <c r="S99" s="79">
        <v>58</v>
      </c>
      <c r="T99" s="77">
        <f>SUM(O99:S99)</f>
        <v>231</v>
      </c>
      <c r="U99" s="80">
        <f>T99+N99+I99+D103</f>
        <v>2880</v>
      </c>
      <c r="V99" s="79">
        <v>38</v>
      </c>
      <c r="W99" s="79">
        <v>33</v>
      </c>
      <c r="X99" s="79">
        <v>35</v>
      </c>
      <c r="Y99" s="79">
        <v>30</v>
      </c>
      <c r="Z99" s="77">
        <f>SUM(V99:Y99)</f>
        <v>136</v>
      </c>
      <c r="AA99" s="79">
        <v>38</v>
      </c>
      <c r="AB99" s="79">
        <v>23</v>
      </c>
      <c r="AC99" s="79">
        <v>32</v>
      </c>
      <c r="AD99" s="79">
        <v>32</v>
      </c>
      <c r="AE99" s="77">
        <f>SUM(AA99:AD99)</f>
        <v>125</v>
      </c>
      <c r="AF99" s="79">
        <v>42</v>
      </c>
      <c r="AG99" s="79">
        <v>0</v>
      </c>
      <c r="AH99" s="79">
        <v>0</v>
      </c>
      <c r="AI99" s="79">
        <v>0</v>
      </c>
      <c r="AJ99" s="79">
        <v>0</v>
      </c>
      <c r="AK99" s="77">
        <f>SUM(AF99:AJ99)</f>
        <v>42</v>
      </c>
      <c r="AL99" s="80">
        <f>AK99+AE99+Z99</f>
        <v>303</v>
      </c>
      <c r="AM99" s="45">
        <v>128</v>
      </c>
      <c r="AN99" s="61">
        <f t="shared" si="24"/>
        <v>368640</v>
      </c>
      <c r="AO99" s="61">
        <f t="shared" si="25"/>
        <v>38784</v>
      </c>
    </row>
    <row r="100" spans="1:41" s="3" customFormat="1" ht="13" customHeight="1" x14ac:dyDescent="0.3">
      <c r="A100" s="181"/>
      <c r="B100" s="17" t="s">
        <v>6</v>
      </c>
      <c r="C100" s="77"/>
      <c r="D100" s="77"/>
      <c r="E100" s="79"/>
      <c r="F100" s="79"/>
      <c r="G100" s="79"/>
      <c r="H100" s="79"/>
      <c r="I100" s="77">
        <f>SUM(E100:H100)</f>
        <v>0</v>
      </c>
      <c r="J100" s="79"/>
      <c r="K100" s="79">
        <v>0</v>
      </c>
      <c r="L100" s="79">
        <v>0</v>
      </c>
      <c r="M100" s="79">
        <v>0</v>
      </c>
      <c r="N100" s="77">
        <f>SUM(J100:M100)</f>
        <v>0</v>
      </c>
      <c r="O100" s="79">
        <v>0</v>
      </c>
      <c r="P100" s="79">
        <v>0</v>
      </c>
      <c r="Q100" s="79">
        <v>0</v>
      </c>
      <c r="R100" s="79">
        <v>0</v>
      </c>
      <c r="S100" s="79">
        <v>0</v>
      </c>
      <c r="T100" s="77">
        <f>SUM(O100:S100)</f>
        <v>0</v>
      </c>
      <c r="U100" s="80">
        <f>I100+N100+T100</f>
        <v>0</v>
      </c>
      <c r="V100" s="79">
        <v>0</v>
      </c>
      <c r="W100" s="79">
        <v>0</v>
      </c>
      <c r="X100" s="79">
        <v>0</v>
      </c>
      <c r="Y100" s="79">
        <v>0</v>
      </c>
      <c r="Z100" s="77">
        <f>SUM(V100:Y100)</f>
        <v>0</v>
      </c>
      <c r="AA100" s="79">
        <v>0</v>
      </c>
      <c r="AB100" s="79">
        <v>0</v>
      </c>
      <c r="AC100" s="79">
        <v>0</v>
      </c>
      <c r="AD100" s="79">
        <v>0</v>
      </c>
      <c r="AE100" s="77">
        <f>SUM(AA100:AD100)</f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7">
        <f>SUM(AF100:AJ100)</f>
        <v>0</v>
      </c>
      <c r="AL100" s="80">
        <f>Z100+AE100+AK100</f>
        <v>0</v>
      </c>
      <c r="AM100" s="45"/>
      <c r="AN100" s="61">
        <f t="shared" si="24"/>
        <v>0</v>
      </c>
      <c r="AO100" s="61">
        <f t="shared" si="25"/>
        <v>0</v>
      </c>
    </row>
    <row r="101" spans="1:41" s="3" customFormat="1" ht="13" customHeight="1" x14ac:dyDescent="0.3">
      <c r="A101" s="181"/>
      <c r="B101" s="17" t="s">
        <v>10</v>
      </c>
      <c r="C101" s="77">
        <v>0</v>
      </c>
      <c r="D101" s="77"/>
      <c r="E101" s="79"/>
      <c r="F101" s="79"/>
      <c r="G101" s="79"/>
      <c r="H101" s="79"/>
      <c r="I101" s="77"/>
      <c r="J101" s="79"/>
      <c r="K101" s="79"/>
      <c r="L101" s="79"/>
      <c r="M101" s="79"/>
      <c r="N101" s="77"/>
      <c r="O101" s="79"/>
      <c r="P101" s="79"/>
      <c r="Q101" s="79"/>
      <c r="R101" s="79"/>
      <c r="S101" s="79"/>
      <c r="T101" s="77"/>
      <c r="U101" s="80"/>
      <c r="V101" s="79"/>
      <c r="W101" s="79"/>
      <c r="X101" s="79"/>
      <c r="Y101" s="79"/>
      <c r="Z101" s="77"/>
      <c r="AA101" s="79"/>
      <c r="AB101" s="79"/>
      <c r="AC101" s="79"/>
      <c r="AD101" s="79"/>
      <c r="AE101" s="77"/>
      <c r="AF101" s="79"/>
      <c r="AG101" s="79"/>
      <c r="AH101" s="79"/>
      <c r="AI101" s="79"/>
      <c r="AJ101" s="79"/>
      <c r="AK101" s="77"/>
      <c r="AL101" s="80"/>
      <c r="AM101" s="45"/>
      <c r="AN101" s="61">
        <f t="shared" si="24"/>
        <v>0</v>
      </c>
      <c r="AO101" s="61">
        <f t="shared" si="25"/>
        <v>0</v>
      </c>
    </row>
    <row r="102" spans="1:41" s="3" customFormat="1" ht="13" customHeight="1" x14ac:dyDescent="0.3">
      <c r="A102" s="181"/>
      <c r="B102" s="17" t="s">
        <v>7</v>
      </c>
      <c r="C102" s="77"/>
      <c r="D102" s="77"/>
      <c r="E102" s="79">
        <f>E101+E100</f>
        <v>0</v>
      </c>
      <c r="F102" s="79">
        <f>F101+F100</f>
        <v>0</v>
      </c>
      <c r="G102" s="79">
        <f>G101+G100</f>
        <v>0</v>
      </c>
      <c r="H102" s="79">
        <f>H101+H100</f>
        <v>0</v>
      </c>
      <c r="I102" s="77">
        <f>SUM(E102:H102)</f>
        <v>0</v>
      </c>
      <c r="J102" s="79">
        <f>J101+J100</f>
        <v>0</v>
      </c>
      <c r="K102" s="79">
        <f>K101+K100</f>
        <v>0</v>
      </c>
      <c r="L102" s="79">
        <f>L101+L100</f>
        <v>0</v>
      </c>
      <c r="M102" s="79">
        <f>M101+M100</f>
        <v>0</v>
      </c>
      <c r="N102" s="77">
        <f>SUM(J102:M102)</f>
        <v>0</v>
      </c>
      <c r="O102" s="79">
        <f>O101+O100</f>
        <v>0</v>
      </c>
      <c r="P102" s="79">
        <f>P101+P100</f>
        <v>0</v>
      </c>
      <c r="Q102" s="79">
        <f>Q101+Q100</f>
        <v>0</v>
      </c>
      <c r="R102" s="79">
        <f>R101+R100</f>
        <v>0</v>
      </c>
      <c r="S102" s="79">
        <f>S101+S100</f>
        <v>0</v>
      </c>
      <c r="T102" s="77">
        <f>SUM(O102:S102)</f>
        <v>0</v>
      </c>
      <c r="U102" s="80">
        <f>T102+N102+I102+D103</f>
        <v>2534</v>
      </c>
      <c r="V102" s="79">
        <f>V101+V100</f>
        <v>0</v>
      </c>
      <c r="W102" s="79">
        <f>W101+W100</f>
        <v>0</v>
      </c>
      <c r="X102" s="79">
        <f>X101+X100</f>
        <v>0</v>
      </c>
      <c r="Y102" s="79">
        <f>Y101+Y100</f>
        <v>0</v>
      </c>
      <c r="Z102" s="77">
        <f>SUM(V102:Y102)</f>
        <v>0</v>
      </c>
      <c r="AA102" s="79">
        <f>AA101+AA100</f>
        <v>0</v>
      </c>
      <c r="AB102" s="79">
        <f>AB101+AB100</f>
        <v>0</v>
      </c>
      <c r="AC102" s="79">
        <f>AC101+AC100</f>
        <v>0</v>
      </c>
      <c r="AD102" s="79">
        <f>AD101+AD100</f>
        <v>0</v>
      </c>
      <c r="AE102" s="77">
        <f>SUM(AA102:AD102)</f>
        <v>0</v>
      </c>
      <c r="AF102" s="79">
        <f>AF101+AF100</f>
        <v>0</v>
      </c>
      <c r="AG102" s="79">
        <f>AG101+AG100</f>
        <v>0</v>
      </c>
      <c r="AH102" s="79">
        <f>AH101+AH100</f>
        <v>0</v>
      </c>
      <c r="AI102" s="79">
        <f>AI101+AI100</f>
        <v>0</v>
      </c>
      <c r="AJ102" s="79">
        <f>AJ101+AJ100</f>
        <v>0</v>
      </c>
      <c r="AK102" s="77">
        <f>SUM(AF102:AJ102)</f>
        <v>0</v>
      </c>
      <c r="AL102" s="80">
        <f>AK102+AE102+Z102</f>
        <v>0</v>
      </c>
      <c r="AM102" s="45"/>
      <c r="AN102" s="61">
        <f t="shared" si="24"/>
        <v>0</v>
      </c>
      <c r="AO102" s="61">
        <f t="shared" si="25"/>
        <v>0</v>
      </c>
    </row>
    <row r="103" spans="1:41" s="3" customFormat="1" ht="13" customHeight="1" x14ac:dyDescent="0.3">
      <c r="A103" s="182"/>
      <c r="B103" s="6" t="s">
        <v>8</v>
      </c>
      <c r="C103" s="81">
        <v>1871</v>
      </c>
      <c r="D103" s="143">
        <v>2534</v>
      </c>
      <c r="E103" s="128">
        <f>E102-E99</f>
        <v>0</v>
      </c>
      <c r="F103" s="128">
        <f>E103+F102-F99</f>
        <v>0</v>
      </c>
      <c r="G103" s="128">
        <f>F103+G102-G99</f>
        <v>0</v>
      </c>
      <c r="H103" s="79">
        <f>G103+H102-H99</f>
        <v>0</v>
      </c>
      <c r="I103" s="77">
        <f>I102-I99</f>
        <v>0</v>
      </c>
      <c r="J103" s="79">
        <f>I103+J102-J99</f>
        <v>0</v>
      </c>
      <c r="K103" s="79">
        <f>J103+K102-K99</f>
        <v>-78</v>
      </c>
      <c r="L103" s="79">
        <f>K103+L102-L99</f>
        <v>-98</v>
      </c>
      <c r="M103" s="79">
        <f>L103+M102-M99</f>
        <v>-115</v>
      </c>
      <c r="N103" s="77">
        <f>I103+N102-N99</f>
        <v>-115</v>
      </c>
      <c r="O103" s="79">
        <f>N103+O102-O99</f>
        <v>-173</v>
      </c>
      <c r="P103" s="79">
        <f>O103+P102-P99</f>
        <v>-198</v>
      </c>
      <c r="Q103" s="79">
        <f>P103+Q102-Q99</f>
        <v>-243</v>
      </c>
      <c r="R103" s="79">
        <f t="shared" ref="R103:S103" si="40">Q103+R102-R99</f>
        <v>-288</v>
      </c>
      <c r="S103" s="79">
        <f t="shared" si="40"/>
        <v>-346</v>
      </c>
      <c r="T103" s="77">
        <f>N103+T102-T99</f>
        <v>-346</v>
      </c>
      <c r="U103" s="80">
        <f>U102-U99</f>
        <v>-346</v>
      </c>
      <c r="V103" s="79">
        <f>U103+V102-V99</f>
        <v>-384</v>
      </c>
      <c r="W103" s="79">
        <f>V103+W102-W99</f>
        <v>-417</v>
      </c>
      <c r="X103" s="79">
        <f>W103+X102-X99</f>
        <v>-452</v>
      </c>
      <c r="Y103" s="79">
        <f>W103+Y102-Y99</f>
        <v>-447</v>
      </c>
      <c r="Z103" s="77">
        <f>T103+Z102-Z99</f>
        <v>-482</v>
      </c>
      <c r="AA103" s="79">
        <f>Z103+AA102-AA99</f>
        <v>-520</v>
      </c>
      <c r="AB103" s="79">
        <f>AA103+AB102-AB99</f>
        <v>-543</v>
      </c>
      <c r="AC103" s="79">
        <f>AB103+AC102-AC99</f>
        <v>-575</v>
      </c>
      <c r="AD103" s="79">
        <f>AC103+AD102-AD99</f>
        <v>-607</v>
      </c>
      <c r="AE103" s="77">
        <f>Z103+AE102-AE99</f>
        <v>-607</v>
      </c>
      <c r="AF103" s="79">
        <f>AE103+AF102-AF99</f>
        <v>-649</v>
      </c>
      <c r="AG103" s="79">
        <f>AF103+AG102-AG99</f>
        <v>-649</v>
      </c>
      <c r="AH103" s="79">
        <f>AG103+AH102-AH99</f>
        <v>-649</v>
      </c>
      <c r="AI103" s="79">
        <f t="shared" ref="AI103:AJ103" si="41">AH103+AI102-AI99</f>
        <v>-649</v>
      </c>
      <c r="AJ103" s="79">
        <f t="shared" si="41"/>
        <v>-649</v>
      </c>
      <c r="AK103" s="77">
        <f>AE103+AK102-AK99</f>
        <v>-649</v>
      </c>
      <c r="AL103" s="80">
        <f>T103+AL102-AL99</f>
        <v>-649</v>
      </c>
      <c r="AM103" s="45"/>
      <c r="AN103" s="61">
        <f t="shared" si="24"/>
        <v>0</v>
      </c>
      <c r="AO103" s="61">
        <f t="shared" si="25"/>
        <v>0</v>
      </c>
    </row>
    <row r="104" spans="1:41" s="3" customFormat="1" ht="13" customHeight="1" x14ac:dyDescent="0.3">
      <c r="A104" s="18"/>
      <c r="B104" s="17" t="s">
        <v>9</v>
      </c>
      <c r="C104" s="77"/>
      <c r="D104" s="77"/>
      <c r="E104" s="82" t="e">
        <f>E103/(SUM(F99+H99+J99+G99)/20)*1000</f>
        <v>#DIV/0!</v>
      </c>
      <c r="F104" s="82">
        <f>F103/(SUM(G99+K99+J99+H99)/20)*1000</f>
        <v>0</v>
      </c>
      <c r="G104" s="82">
        <f>G103/(SUM(H99+J99+K99+L99)/20)*1000</f>
        <v>0</v>
      </c>
      <c r="H104" s="82">
        <f>H103/(SUM(M99+J99+K99+L99)/20)*1000</f>
        <v>0</v>
      </c>
      <c r="I104" s="83"/>
      <c r="J104" s="82">
        <f>J103/(SUM(K99+M99+O99+L99)/20)*1000</f>
        <v>0</v>
      </c>
      <c r="K104" s="82">
        <f>K103/(SUM(L99+O99+P99+M99)/20)*1000</f>
        <v>-13000</v>
      </c>
      <c r="L104" s="82">
        <f>L103/(SUM(M99+O99+P99+Q99)/20)*1000</f>
        <v>-13517.241379310346</v>
      </c>
      <c r="M104" s="82">
        <f>M103/(SUM(O99+P99+Q99+R99)/20)*1000</f>
        <v>-13294.797687861272</v>
      </c>
      <c r="N104" s="83"/>
      <c r="O104" s="82">
        <f>O103/(SUM(Q99+R99+S99+P99)/20)*1000</f>
        <v>-20000</v>
      </c>
      <c r="P104" s="82" t="e">
        <f>P103/(SUM(Q99+R99+#REF!+S99)/20)*1000</f>
        <v>#REF!</v>
      </c>
      <c r="Q104" s="82" t="e">
        <f>Q103/(SUM(R99+#REF!+#REF!+S99)/20)*1000</f>
        <v>#REF!</v>
      </c>
      <c r="R104" s="82" t="e">
        <f>R103/(SUM(S99+#REF!+#REF!+#REF!)/20)*1000</f>
        <v>#REF!</v>
      </c>
      <c r="S104" s="82" t="e">
        <f>S103/(SUM(#REF!+#REF!+#REF!+#REF!)/20)*1000</f>
        <v>#REF!</v>
      </c>
      <c r="T104" s="83"/>
      <c r="U104" s="84"/>
      <c r="V104" s="82">
        <f>V103/(SUM(W99+Y99+AA99+X99)/20)*1000</f>
        <v>-56470.588235294119</v>
      </c>
      <c r="W104" s="82">
        <f>W103/(SUM(X99+AB99+AA99+Y99)/20)*1000</f>
        <v>-66190.476190476184</v>
      </c>
      <c r="X104" s="82">
        <f>X103/(SUM(Y99+AA99+AB99+AC99)/20)*1000</f>
        <v>-73495.934959349586</v>
      </c>
      <c r="Y104" s="82">
        <f>Y103/(SUM(AD99+AA99+AB99+AC99)/20)*1000</f>
        <v>-71520</v>
      </c>
      <c r="Z104" s="83"/>
      <c r="AA104" s="82">
        <f>AA103/(SUM(AB99+AD99+AF99+AC99)/20)*1000</f>
        <v>-80620.155038759694</v>
      </c>
      <c r="AB104" s="82">
        <f>AB103/(SUM(AC99+AF99+AG99+AD99)/20)*1000</f>
        <v>-102452.83018867925</v>
      </c>
      <c r="AC104" s="82">
        <f>AC103/(SUM(AD99+AF99+AG99+AH99)/20)*1000</f>
        <v>-155405.40540540538</v>
      </c>
      <c r="AD104" s="82">
        <f>AD103/(SUM(AF99+AG99+AH99+AI99)/20)*1000</f>
        <v>-289047.61904761905</v>
      </c>
      <c r="AE104" s="83"/>
      <c r="AF104" s="82" t="e">
        <f>AF103/(SUM(AH99+AI99+AJ99+AG99)/20)*1000</f>
        <v>#DIV/0!</v>
      </c>
      <c r="AG104" s="82" t="e">
        <f>AG103/(SUM(AH99+AI99+#REF!+AJ99)/20)*1000</f>
        <v>#REF!</v>
      </c>
      <c r="AH104" s="82" t="e">
        <f>AH103/(SUM(AI99+#REF!+#REF!+AJ99)/20)*1000</f>
        <v>#REF!</v>
      </c>
      <c r="AI104" s="82" t="e">
        <f>AI103/(SUM(AJ99+#REF!+#REF!+#REF!)/20)*1000</f>
        <v>#REF!</v>
      </c>
      <c r="AJ104" s="82" t="e">
        <f>AJ103/(SUM(#REF!+#REF!+#REF!+#REF!)/20)*1000</f>
        <v>#REF!</v>
      </c>
      <c r="AK104" s="83"/>
      <c r="AL104" s="84"/>
      <c r="AM104" s="45"/>
      <c r="AN104" s="61">
        <f t="shared" si="24"/>
        <v>0</v>
      </c>
      <c r="AO104" s="61">
        <f t="shared" si="25"/>
        <v>0</v>
      </c>
    </row>
    <row r="105" spans="1:41" s="3" customFormat="1" ht="13" customHeight="1" x14ac:dyDescent="0.3">
      <c r="A105" s="180" t="s">
        <v>36</v>
      </c>
      <c r="B105" s="5" t="s">
        <v>5</v>
      </c>
      <c r="C105" s="77"/>
      <c r="D105" s="77"/>
      <c r="E105" s="79"/>
      <c r="F105" s="79"/>
      <c r="G105" s="79"/>
      <c r="H105" s="79"/>
      <c r="I105" s="77">
        <f>SUM(E105:H105)</f>
        <v>0</v>
      </c>
      <c r="J105" s="79"/>
      <c r="K105" s="79">
        <v>-2224</v>
      </c>
      <c r="L105" s="79">
        <v>131</v>
      </c>
      <c r="M105" s="79">
        <v>137</v>
      </c>
      <c r="N105" s="77">
        <f>SUM(J105:M105)</f>
        <v>-1956</v>
      </c>
      <c r="O105" s="79">
        <v>539</v>
      </c>
      <c r="P105" s="79">
        <v>258</v>
      </c>
      <c r="Q105" s="79">
        <v>453</v>
      </c>
      <c r="R105" s="79">
        <v>452</v>
      </c>
      <c r="S105" s="79">
        <v>581</v>
      </c>
      <c r="T105" s="77">
        <f>SUM(O105:S105)</f>
        <v>2283</v>
      </c>
      <c r="U105" s="80">
        <f>T105+N105+I105+D109</f>
        <v>6263</v>
      </c>
      <c r="V105" s="79">
        <v>387</v>
      </c>
      <c r="W105" s="79">
        <v>334</v>
      </c>
      <c r="X105" s="79">
        <v>357</v>
      </c>
      <c r="Y105" s="79">
        <v>293</v>
      </c>
      <c r="Z105" s="77">
        <f>SUM(V105:Y105)</f>
        <v>1371</v>
      </c>
      <c r="AA105" s="79">
        <v>376</v>
      </c>
      <c r="AB105" s="79">
        <v>231</v>
      </c>
      <c r="AC105" s="79">
        <v>324</v>
      </c>
      <c r="AD105" s="79">
        <v>324</v>
      </c>
      <c r="AE105" s="77">
        <f>SUM(AA105:AD105)</f>
        <v>1255</v>
      </c>
      <c r="AF105" s="79">
        <v>416</v>
      </c>
      <c r="AG105" s="79">
        <v>0</v>
      </c>
      <c r="AH105" s="79">
        <v>0</v>
      </c>
      <c r="AI105" s="79">
        <v>0</v>
      </c>
      <c r="AJ105" s="79">
        <v>0</v>
      </c>
      <c r="AK105" s="77">
        <f>SUM(AF105:AJ105)</f>
        <v>416</v>
      </c>
      <c r="AL105" s="80">
        <f>AK105+AE105+Z105</f>
        <v>3042</v>
      </c>
      <c r="AM105" s="45">
        <v>128</v>
      </c>
      <c r="AN105" s="61">
        <f t="shared" si="24"/>
        <v>801664</v>
      </c>
      <c r="AO105" s="61">
        <f t="shared" si="25"/>
        <v>389376</v>
      </c>
    </row>
    <row r="106" spans="1:41" s="3" customFormat="1" ht="13" customHeight="1" x14ac:dyDescent="0.3">
      <c r="A106" s="181"/>
      <c r="B106" s="17" t="s">
        <v>6</v>
      </c>
      <c r="C106" s="77"/>
      <c r="D106" s="77"/>
      <c r="E106" s="79"/>
      <c r="F106" s="79"/>
      <c r="G106" s="79"/>
      <c r="H106" s="79"/>
      <c r="I106" s="77">
        <f>SUM(E106:H106)</f>
        <v>0</v>
      </c>
      <c r="J106" s="79"/>
      <c r="K106" s="79">
        <v>0</v>
      </c>
      <c r="L106" s="79">
        <v>0</v>
      </c>
      <c r="M106" s="79">
        <v>0</v>
      </c>
      <c r="N106" s="77">
        <f>SUM(J106:M106)</f>
        <v>0</v>
      </c>
      <c r="O106" s="79">
        <v>2000</v>
      </c>
      <c r="P106" s="79">
        <v>0</v>
      </c>
      <c r="Q106" s="79">
        <v>0</v>
      </c>
      <c r="R106" s="79">
        <v>0</v>
      </c>
      <c r="S106" s="79">
        <v>0</v>
      </c>
      <c r="T106" s="77">
        <f>SUM(O106:S106)</f>
        <v>2000</v>
      </c>
      <c r="U106" s="80">
        <f>I106+N106+T106</f>
        <v>2000</v>
      </c>
      <c r="V106" s="79">
        <v>0</v>
      </c>
      <c r="W106" s="79">
        <v>0</v>
      </c>
      <c r="X106" s="79">
        <v>0</v>
      </c>
      <c r="Y106" s="79">
        <v>0</v>
      </c>
      <c r="Z106" s="77">
        <f>SUM(V106:Y106)</f>
        <v>0</v>
      </c>
      <c r="AA106" s="79">
        <v>0</v>
      </c>
      <c r="AB106" s="79">
        <v>0</v>
      </c>
      <c r="AC106" s="79">
        <v>0</v>
      </c>
      <c r="AD106" s="79">
        <v>0</v>
      </c>
      <c r="AE106" s="77">
        <f>SUM(AA106:AD106)</f>
        <v>0</v>
      </c>
      <c r="AF106" s="79">
        <v>0</v>
      </c>
      <c r="AG106" s="79">
        <v>0</v>
      </c>
      <c r="AH106" s="79">
        <v>0</v>
      </c>
      <c r="AI106" s="79">
        <v>0</v>
      </c>
      <c r="AJ106" s="79">
        <v>0</v>
      </c>
      <c r="AK106" s="77">
        <f>SUM(AF106:AJ106)</f>
        <v>0</v>
      </c>
      <c r="AL106" s="80">
        <f>Z106+AE106+AK106</f>
        <v>0</v>
      </c>
      <c r="AM106" s="45"/>
      <c r="AN106" s="61">
        <f t="shared" si="24"/>
        <v>0</v>
      </c>
      <c r="AO106" s="61">
        <f t="shared" si="25"/>
        <v>0</v>
      </c>
    </row>
    <row r="107" spans="1:41" s="3" customFormat="1" ht="13" customHeight="1" x14ac:dyDescent="0.3">
      <c r="A107" s="181"/>
      <c r="B107" s="17" t="s">
        <v>10</v>
      </c>
      <c r="C107" s="77">
        <v>0</v>
      </c>
      <c r="D107" s="77"/>
      <c r="E107" s="79"/>
      <c r="F107" s="79"/>
      <c r="G107" s="79"/>
      <c r="H107" s="79"/>
      <c r="I107" s="77"/>
      <c r="J107" s="79"/>
      <c r="K107" s="79"/>
      <c r="L107" s="79"/>
      <c r="M107" s="79"/>
      <c r="N107" s="77"/>
      <c r="O107" s="79"/>
      <c r="P107" s="79"/>
      <c r="Q107" s="79"/>
      <c r="R107" s="79"/>
      <c r="S107" s="79"/>
      <c r="T107" s="77"/>
      <c r="U107" s="80"/>
      <c r="V107" s="79"/>
      <c r="W107" s="79"/>
      <c r="X107" s="79"/>
      <c r="Y107" s="79"/>
      <c r="Z107" s="77"/>
      <c r="AA107" s="79"/>
      <c r="AB107" s="79"/>
      <c r="AC107" s="79"/>
      <c r="AD107" s="79"/>
      <c r="AE107" s="77"/>
      <c r="AF107" s="79"/>
      <c r="AG107" s="79"/>
      <c r="AH107" s="79"/>
      <c r="AI107" s="79"/>
      <c r="AJ107" s="79"/>
      <c r="AK107" s="77"/>
      <c r="AL107" s="80"/>
      <c r="AM107" s="45"/>
      <c r="AN107" s="61">
        <f t="shared" si="24"/>
        <v>0</v>
      </c>
      <c r="AO107" s="61">
        <f t="shared" si="25"/>
        <v>0</v>
      </c>
    </row>
    <row r="108" spans="1:41" s="3" customFormat="1" ht="13" customHeight="1" x14ac:dyDescent="0.3">
      <c r="A108" s="181"/>
      <c r="B108" s="17" t="s">
        <v>7</v>
      </c>
      <c r="C108" s="77"/>
      <c r="D108" s="77"/>
      <c r="E108" s="79">
        <f>E107+E106</f>
        <v>0</v>
      </c>
      <c r="F108" s="79">
        <f>F107+F106</f>
        <v>0</v>
      </c>
      <c r="G108" s="79">
        <f>G107+G106</f>
        <v>0</v>
      </c>
      <c r="H108" s="79">
        <f>H107+H106</f>
        <v>0</v>
      </c>
      <c r="I108" s="77">
        <f>SUM(E108:H108)</f>
        <v>0</v>
      </c>
      <c r="J108" s="79">
        <f>J107+J106</f>
        <v>0</v>
      </c>
      <c r="K108" s="79">
        <f>K107+K106</f>
        <v>0</v>
      </c>
      <c r="L108" s="79">
        <f>L107+L106</f>
        <v>0</v>
      </c>
      <c r="M108" s="79">
        <f>M107+M106</f>
        <v>0</v>
      </c>
      <c r="N108" s="77">
        <f>SUM(J108:M108)</f>
        <v>0</v>
      </c>
      <c r="O108" s="79">
        <f>O107+O106</f>
        <v>2000</v>
      </c>
      <c r="P108" s="79">
        <f>P107+P106</f>
        <v>0</v>
      </c>
      <c r="Q108" s="79">
        <f>Q107+Q106</f>
        <v>0</v>
      </c>
      <c r="R108" s="79">
        <f>R107+R106</f>
        <v>0</v>
      </c>
      <c r="S108" s="79">
        <f>S107+S106</f>
        <v>0</v>
      </c>
      <c r="T108" s="77">
        <f>SUM(O108:S108)</f>
        <v>2000</v>
      </c>
      <c r="U108" s="80">
        <f>T108+N108+I108+D109</f>
        <v>7936</v>
      </c>
      <c r="V108" s="79">
        <f>V107+V106</f>
        <v>0</v>
      </c>
      <c r="W108" s="79">
        <f>W107+W106</f>
        <v>0</v>
      </c>
      <c r="X108" s="79">
        <f>X107+X106</f>
        <v>0</v>
      </c>
      <c r="Y108" s="79">
        <f>Y107+Y106</f>
        <v>0</v>
      </c>
      <c r="Z108" s="77">
        <f>SUM(V108:Y108)</f>
        <v>0</v>
      </c>
      <c r="AA108" s="79">
        <f>AA107+AA106</f>
        <v>0</v>
      </c>
      <c r="AB108" s="79">
        <f>AB107+AB106</f>
        <v>0</v>
      </c>
      <c r="AC108" s="79">
        <f>AC107+AC106</f>
        <v>0</v>
      </c>
      <c r="AD108" s="79">
        <f>AD107+AD106</f>
        <v>0</v>
      </c>
      <c r="AE108" s="77">
        <f>SUM(AA108:AD108)</f>
        <v>0</v>
      </c>
      <c r="AF108" s="79">
        <f>AF107+AF106</f>
        <v>0</v>
      </c>
      <c r="AG108" s="79">
        <f>AG107+AG106</f>
        <v>0</v>
      </c>
      <c r="AH108" s="79">
        <f>AH107+AH106</f>
        <v>0</v>
      </c>
      <c r="AI108" s="79">
        <f>AI107+AI106</f>
        <v>0</v>
      </c>
      <c r="AJ108" s="79">
        <f>AJ107+AJ106</f>
        <v>0</v>
      </c>
      <c r="AK108" s="77">
        <f>SUM(AF108:AJ108)</f>
        <v>0</v>
      </c>
      <c r="AL108" s="80">
        <f>AK108+AE108+Z108</f>
        <v>0</v>
      </c>
      <c r="AM108" s="45"/>
      <c r="AN108" s="61">
        <f t="shared" si="24"/>
        <v>0</v>
      </c>
      <c r="AO108" s="61">
        <f t="shared" si="25"/>
        <v>0</v>
      </c>
    </row>
    <row r="109" spans="1:41" s="3" customFormat="1" ht="13" customHeight="1" x14ac:dyDescent="0.3">
      <c r="A109" s="182"/>
      <c r="B109" s="6" t="s">
        <v>8</v>
      </c>
      <c r="C109" s="81">
        <v>4010</v>
      </c>
      <c r="D109" s="143">
        <v>5936</v>
      </c>
      <c r="E109" s="128">
        <f>E108-E105</f>
        <v>0</v>
      </c>
      <c r="F109" s="128">
        <f>E109+F108-F105</f>
        <v>0</v>
      </c>
      <c r="G109" s="79">
        <f>F109+G108-G105</f>
        <v>0</v>
      </c>
      <c r="H109" s="79">
        <f>G109+H108-H105</f>
        <v>0</v>
      </c>
      <c r="I109" s="77">
        <f>I108-I105</f>
        <v>0</v>
      </c>
      <c r="J109" s="79">
        <f>I109+J108-J105</f>
        <v>0</v>
      </c>
      <c r="K109" s="79">
        <f>J109+K108-K105</f>
        <v>2224</v>
      </c>
      <c r="L109" s="79">
        <f>K109+L108-L105</f>
        <v>2093</v>
      </c>
      <c r="M109" s="79">
        <f>L109+M108-M105</f>
        <v>1956</v>
      </c>
      <c r="N109" s="77">
        <f>I109+N108-N105</f>
        <v>1956</v>
      </c>
      <c r="O109" s="79">
        <f>N109+O108-O105</f>
        <v>3417</v>
      </c>
      <c r="P109" s="79">
        <f>O109+P108-P105</f>
        <v>3159</v>
      </c>
      <c r="Q109" s="79">
        <f>P109+Q108-Q105</f>
        <v>2706</v>
      </c>
      <c r="R109" s="79">
        <f t="shared" ref="R109:S109" si="42">Q109+R108-R105</f>
        <v>2254</v>
      </c>
      <c r="S109" s="79">
        <f t="shared" si="42"/>
        <v>1673</v>
      </c>
      <c r="T109" s="77">
        <f>N109+T108-T105</f>
        <v>1673</v>
      </c>
      <c r="U109" s="80">
        <f>U108-U105</f>
        <v>1673</v>
      </c>
      <c r="V109" s="79">
        <f>U109+V108-V105</f>
        <v>1286</v>
      </c>
      <c r="W109" s="79">
        <f>V109+W108-W105</f>
        <v>952</v>
      </c>
      <c r="X109" s="79">
        <f>W109+X108-X105</f>
        <v>595</v>
      </c>
      <c r="Y109" s="79">
        <f>W109+Y108-Y105</f>
        <v>659</v>
      </c>
      <c r="Z109" s="77">
        <f>T109+Z108-Z105</f>
        <v>302</v>
      </c>
      <c r="AA109" s="79">
        <f>Z109+AA108-AA105</f>
        <v>-74</v>
      </c>
      <c r="AB109" s="79">
        <f>AA109+AB108-AB105</f>
        <v>-305</v>
      </c>
      <c r="AC109" s="79">
        <f>AB109+AC108-AC105</f>
        <v>-629</v>
      </c>
      <c r="AD109" s="79">
        <f>AC109+AD108-AD105</f>
        <v>-953</v>
      </c>
      <c r="AE109" s="77">
        <f>Z109+AE108-AE105</f>
        <v>-953</v>
      </c>
      <c r="AF109" s="79">
        <f>AE109+AF108-AF105</f>
        <v>-1369</v>
      </c>
      <c r="AG109" s="79">
        <f>AF109+AG108-AG105</f>
        <v>-1369</v>
      </c>
      <c r="AH109" s="79">
        <f>AG109+AH108-AH105</f>
        <v>-1369</v>
      </c>
      <c r="AI109" s="79">
        <f t="shared" ref="AI109:AJ109" si="43">AH109+AI108-AI105</f>
        <v>-1369</v>
      </c>
      <c r="AJ109" s="79">
        <f t="shared" si="43"/>
        <v>-1369</v>
      </c>
      <c r="AK109" s="77">
        <f>AE109+AK108-AK105</f>
        <v>-1369</v>
      </c>
      <c r="AL109" s="80">
        <f>T109+AL108-AL105</f>
        <v>-1369</v>
      </c>
      <c r="AM109" s="45"/>
      <c r="AN109" s="61">
        <f t="shared" si="24"/>
        <v>0</v>
      </c>
      <c r="AO109" s="61">
        <f t="shared" si="25"/>
        <v>0</v>
      </c>
    </row>
    <row r="110" spans="1:41" s="3" customFormat="1" ht="13" customHeight="1" x14ac:dyDescent="0.3">
      <c r="A110" s="18"/>
      <c r="B110" s="17" t="s">
        <v>9</v>
      </c>
      <c r="C110" s="77"/>
      <c r="D110" s="77"/>
      <c r="E110" s="82" t="e">
        <f>E109/(SUM(F105+H105+J105+G105)/20)*1000</f>
        <v>#DIV/0!</v>
      </c>
      <c r="F110" s="82">
        <f>F109/(SUM(G105+K105+J105+H105)/20)*1000</f>
        <v>0</v>
      </c>
      <c r="G110" s="82">
        <f>G109/(SUM(H105+J105+K105+L105)/20)*1000</f>
        <v>0</v>
      </c>
      <c r="H110" s="82">
        <f>H109/(SUM(M105+J105+K105+L105)/20)*1000</f>
        <v>0</v>
      </c>
      <c r="I110" s="83"/>
      <c r="J110" s="82">
        <f>J109/(SUM(K105+M105+O105+L105)/20)*1000</f>
        <v>0</v>
      </c>
      <c r="K110" s="82">
        <f>K109/(SUM(L105+O105+P105+M105)/20)*1000</f>
        <v>41765.258215962444</v>
      </c>
      <c r="L110" s="82">
        <f>L109/(SUM(M105+O105+P105+Q105)/20)*1000</f>
        <v>30180.245133381402</v>
      </c>
      <c r="M110" s="82">
        <f>M109/(SUM(O105+P105+Q105+R105)/20)*1000</f>
        <v>22984.723854289074</v>
      </c>
      <c r="N110" s="83"/>
      <c r="O110" s="82">
        <f>O109/(SUM(Q105+R105+S105+P105)/20)*1000</f>
        <v>39185.779816513757</v>
      </c>
      <c r="P110" s="82" t="e">
        <f>P109/(SUM(Q105+R105+#REF!+S105)/20)*1000</f>
        <v>#REF!</v>
      </c>
      <c r="Q110" s="82" t="e">
        <f>Q109/(SUM(R105+#REF!+#REF!+S105)/20)*1000</f>
        <v>#REF!</v>
      </c>
      <c r="R110" s="82" t="e">
        <f>R109/(SUM(S105+#REF!+#REF!+#REF!)/20)*1000</f>
        <v>#REF!</v>
      </c>
      <c r="S110" s="82" t="e">
        <f>S109/(SUM(#REF!+#REF!+#REF!+#REF!)/20)*1000</f>
        <v>#REF!</v>
      </c>
      <c r="T110" s="83"/>
      <c r="U110" s="84"/>
      <c r="V110" s="82">
        <f>V109/(SUM(W105+Y105+AA105+X105)/20)*1000</f>
        <v>18911.764705882353</v>
      </c>
      <c r="W110" s="82">
        <f>W109/(SUM(X105+AB105+AA105+Y105)/20)*1000</f>
        <v>15147.175815433571</v>
      </c>
      <c r="X110" s="82">
        <f>X109/(SUM(Y105+AA105+AB105+AC105)/20)*1000</f>
        <v>9722.2222222222208</v>
      </c>
      <c r="Y110" s="82">
        <f>Y109/(SUM(AD105+AA105+AB105+AC105)/20)*1000</f>
        <v>10501.992031872509</v>
      </c>
      <c r="Z110" s="83"/>
      <c r="AA110" s="82">
        <f>AA109/(SUM(AB105+AD105+AF105+AC105)/20)*1000</f>
        <v>-1142.8571428571429</v>
      </c>
      <c r="AB110" s="82">
        <f>AB109/(SUM(AC105+AF105+AG105+AD105)/20)*1000</f>
        <v>-5733.082706766917</v>
      </c>
      <c r="AC110" s="82">
        <f>AC109/(SUM(AD105+AF105+AG105+AH105)/20)*1000</f>
        <v>-17000</v>
      </c>
      <c r="AD110" s="82">
        <f>AD109/(SUM(AF105+AG105+AH105+AI105)/20)*1000</f>
        <v>-45817.307692307695</v>
      </c>
      <c r="AE110" s="83"/>
      <c r="AF110" s="82" t="e">
        <f>AF109/(SUM(AH105+AI105+AJ105+AG105)/20)*1000</f>
        <v>#DIV/0!</v>
      </c>
      <c r="AG110" s="82" t="e">
        <f>AG109/(SUM(AH105+AI105+#REF!+AJ105)/20)*1000</f>
        <v>#REF!</v>
      </c>
      <c r="AH110" s="82" t="e">
        <f>AH109/(SUM(AI105+#REF!+#REF!+AJ105)/20)*1000</f>
        <v>#REF!</v>
      </c>
      <c r="AI110" s="82" t="e">
        <f>AI109/(SUM(AJ105+#REF!+#REF!+#REF!)/20)*1000</f>
        <v>#REF!</v>
      </c>
      <c r="AJ110" s="82" t="e">
        <f>AJ109/(SUM(#REF!+#REF!+#REF!+#REF!)/20)*1000</f>
        <v>#REF!</v>
      </c>
      <c r="AK110" s="83"/>
      <c r="AL110" s="84"/>
      <c r="AM110" s="45"/>
      <c r="AN110" s="61">
        <f t="shared" si="24"/>
        <v>0</v>
      </c>
      <c r="AO110" s="61">
        <f t="shared" si="25"/>
        <v>0</v>
      </c>
    </row>
    <row r="111" spans="1:41" s="45" customFormat="1" ht="13" customHeight="1" x14ac:dyDescent="0.3">
      <c r="A111" s="180" t="s">
        <v>66</v>
      </c>
      <c r="B111" s="5" t="s">
        <v>5</v>
      </c>
      <c r="C111" s="77"/>
      <c r="D111" s="77"/>
      <c r="E111" s="79"/>
      <c r="F111" s="79">
        <v>12000</v>
      </c>
      <c r="G111" s="79">
        <v>13939</v>
      </c>
      <c r="H111" s="79">
        <v>13581</v>
      </c>
      <c r="I111" s="77">
        <f>SUM(E111:H111)</f>
        <v>39520</v>
      </c>
      <c r="J111" s="79">
        <v>5000</v>
      </c>
      <c r="K111" s="79">
        <v>-13908</v>
      </c>
      <c r="L111" s="79">
        <v>10124</v>
      </c>
      <c r="M111" s="79">
        <v>5461</v>
      </c>
      <c r="N111" s="77">
        <f>SUM(J111:M111)</f>
        <v>6677</v>
      </c>
      <c r="O111" s="79">
        <v>15677</v>
      </c>
      <c r="P111" s="79">
        <v>3888</v>
      </c>
      <c r="Q111" s="79">
        <v>6052</v>
      </c>
      <c r="R111" s="79">
        <v>7881</v>
      </c>
      <c r="S111" s="79">
        <v>6640</v>
      </c>
      <c r="T111" s="77">
        <f>SUM(O111:S111)</f>
        <v>40138</v>
      </c>
      <c r="U111" s="80">
        <f>T111+N111+I111+D115</f>
        <v>128987</v>
      </c>
      <c r="V111" s="79">
        <v>9993</v>
      </c>
      <c r="W111" s="79">
        <v>3392</v>
      </c>
      <c r="X111" s="79">
        <v>3024</v>
      </c>
      <c r="Y111" s="79">
        <v>3856</v>
      </c>
      <c r="Z111" s="77">
        <f>SUM(V111:Y111)</f>
        <v>20265</v>
      </c>
      <c r="AA111" s="79">
        <v>3268</v>
      </c>
      <c r="AB111" s="79">
        <v>2552</v>
      </c>
      <c r="AC111" s="79">
        <v>3655</v>
      </c>
      <c r="AD111" s="79">
        <v>4077</v>
      </c>
      <c r="AE111" s="77">
        <f>SUM(AA111:AD111)</f>
        <v>13552</v>
      </c>
      <c r="AF111" s="79">
        <v>5692</v>
      </c>
      <c r="AG111" s="79">
        <v>1114</v>
      </c>
      <c r="AH111" s="79">
        <v>1561</v>
      </c>
      <c r="AI111" s="79">
        <v>1557</v>
      </c>
      <c r="AJ111" s="79">
        <v>1557</v>
      </c>
      <c r="AK111" s="77">
        <f>SUM(AF111:AJ111)</f>
        <v>11481</v>
      </c>
      <c r="AL111" s="80">
        <f>AK111+AE111+Z111</f>
        <v>45298</v>
      </c>
      <c r="AM111" s="45">
        <v>128</v>
      </c>
      <c r="AN111" s="61">
        <f t="shared" si="24"/>
        <v>16510336</v>
      </c>
      <c r="AO111" s="61">
        <f t="shared" si="25"/>
        <v>5798144</v>
      </c>
    </row>
    <row r="112" spans="1:41" s="45" customFormat="1" ht="13" customHeight="1" x14ac:dyDescent="0.3">
      <c r="A112" s="181"/>
      <c r="B112" s="17" t="s">
        <v>6</v>
      </c>
      <c r="C112" s="77"/>
      <c r="D112" s="77"/>
      <c r="E112" s="79"/>
      <c r="F112" s="79">
        <v>12000</v>
      </c>
      <c r="G112" s="79">
        <v>13939</v>
      </c>
      <c r="H112" s="79">
        <v>13581</v>
      </c>
      <c r="I112" s="77">
        <f>SUM(E112:H112)</f>
        <v>39520</v>
      </c>
      <c r="J112" s="79">
        <v>5000</v>
      </c>
      <c r="K112" s="79">
        <v>0</v>
      </c>
      <c r="L112" s="79">
        <v>0</v>
      </c>
      <c r="M112" s="79">
        <v>5000</v>
      </c>
      <c r="N112" s="77">
        <f>SUM(J112:M112)</f>
        <v>10000</v>
      </c>
      <c r="O112" s="79">
        <v>27600</v>
      </c>
      <c r="P112" s="79">
        <v>0</v>
      </c>
      <c r="Q112" s="79">
        <v>0</v>
      </c>
      <c r="R112" s="79">
        <v>0</v>
      </c>
      <c r="S112" s="79">
        <v>55400</v>
      </c>
      <c r="T112" s="77">
        <f>SUM(O112:S112)</f>
        <v>83000</v>
      </c>
      <c r="U112" s="80">
        <f>I112+N112+T112</f>
        <v>132520</v>
      </c>
      <c r="V112" s="79">
        <v>0</v>
      </c>
      <c r="W112" s="79">
        <v>0</v>
      </c>
      <c r="X112" s="79">
        <v>0</v>
      </c>
      <c r="Y112" s="79">
        <v>0</v>
      </c>
      <c r="Z112" s="77">
        <f>SUM(V112:Y112)</f>
        <v>0</v>
      </c>
      <c r="AA112" s="79">
        <v>0</v>
      </c>
      <c r="AB112" s="79">
        <v>0</v>
      </c>
      <c r="AC112" s="79">
        <v>0</v>
      </c>
      <c r="AD112" s="79">
        <v>0</v>
      </c>
      <c r="AE112" s="77">
        <f>SUM(AA112:AD112)</f>
        <v>0</v>
      </c>
      <c r="AF112" s="79">
        <v>0</v>
      </c>
      <c r="AG112" s="79">
        <v>0</v>
      </c>
      <c r="AH112" s="79">
        <v>0</v>
      </c>
      <c r="AI112" s="79">
        <v>0</v>
      </c>
      <c r="AJ112" s="79">
        <v>0</v>
      </c>
      <c r="AK112" s="77">
        <f>SUM(AF112:AJ112)</f>
        <v>0</v>
      </c>
      <c r="AL112" s="80">
        <f>Z112+AE112+AK112</f>
        <v>0</v>
      </c>
      <c r="AN112" s="61">
        <f t="shared" si="24"/>
        <v>0</v>
      </c>
      <c r="AO112" s="61">
        <f t="shared" si="25"/>
        <v>0</v>
      </c>
    </row>
    <row r="113" spans="1:41" s="45" customFormat="1" ht="13" customHeight="1" x14ac:dyDescent="0.3">
      <c r="A113" s="181"/>
      <c r="B113" s="17" t="s">
        <v>10</v>
      </c>
      <c r="C113" s="77">
        <v>0</v>
      </c>
      <c r="D113" s="77"/>
      <c r="E113" s="79"/>
      <c r="F113" s="79"/>
      <c r="G113" s="79"/>
      <c r="H113" s="79"/>
      <c r="I113" s="77"/>
      <c r="J113" s="79"/>
      <c r="K113" s="79"/>
      <c r="L113" s="79"/>
      <c r="M113" s="79"/>
      <c r="N113" s="77"/>
      <c r="O113" s="79"/>
      <c r="P113" s="79"/>
      <c r="Q113" s="79"/>
      <c r="R113" s="79"/>
      <c r="S113" s="79"/>
      <c r="T113" s="77"/>
      <c r="U113" s="80"/>
      <c r="V113" s="79"/>
      <c r="W113" s="79"/>
      <c r="X113" s="79"/>
      <c r="Y113" s="79"/>
      <c r="Z113" s="77"/>
      <c r="AA113" s="79"/>
      <c r="AB113" s="79"/>
      <c r="AC113" s="79"/>
      <c r="AD113" s="79"/>
      <c r="AE113" s="77"/>
      <c r="AF113" s="79"/>
      <c r="AG113" s="79"/>
      <c r="AH113" s="79"/>
      <c r="AI113" s="79"/>
      <c r="AJ113" s="79"/>
      <c r="AK113" s="77"/>
      <c r="AL113" s="80"/>
      <c r="AN113" s="61">
        <f t="shared" si="24"/>
        <v>0</v>
      </c>
      <c r="AO113" s="61">
        <f t="shared" si="25"/>
        <v>0</v>
      </c>
    </row>
    <row r="114" spans="1:41" s="45" customFormat="1" ht="13" customHeight="1" x14ac:dyDescent="0.3">
      <c r="A114" s="181"/>
      <c r="B114" s="17" t="s">
        <v>7</v>
      </c>
      <c r="C114" s="77"/>
      <c r="D114" s="77"/>
      <c r="E114" s="79">
        <f>E113+E112</f>
        <v>0</v>
      </c>
      <c r="F114" s="79">
        <f>F113+F112</f>
        <v>12000</v>
      </c>
      <c r="G114" s="79">
        <f>G113+G112</f>
        <v>13939</v>
      </c>
      <c r="H114" s="79">
        <f>H113+H112</f>
        <v>13581</v>
      </c>
      <c r="I114" s="77">
        <f>SUM(E114:H114)</f>
        <v>39520</v>
      </c>
      <c r="J114" s="79">
        <f>J113+J112</f>
        <v>5000</v>
      </c>
      <c r="K114" s="79">
        <f>K113+K112</f>
        <v>0</v>
      </c>
      <c r="L114" s="79">
        <f>L113+L112</f>
        <v>0</v>
      </c>
      <c r="M114" s="79">
        <f>M113+M112</f>
        <v>5000</v>
      </c>
      <c r="N114" s="77">
        <f>SUM(J114:M114)</f>
        <v>10000</v>
      </c>
      <c r="O114" s="79">
        <f>O113+O112</f>
        <v>27600</v>
      </c>
      <c r="P114" s="79">
        <f>P113+P112</f>
        <v>0</v>
      </c>
      <c r="Q114" s="79">
        <f>Q113+Q112</f>
        <v>0</v>
      </c>
      <c r="R114" s="79">
        <f>R113+R112</f>
        <v>0</v>
      </c>
      <c r="S114" s="79">
        <f>S113+S112</f>
        <v>55400</v>
      </c>
      <c r="T114" s="77">
        <f>SUM(O114:S114)</f>
        <v>83000</v>
      </c>
      <c r="U114" s="80">
        <f>T114+N114+I114+D115</f>
        <v>175172</v>
      </c>
      <c r="V114" s="79">
        <f>V113+V112</f>
        <v>0</v>
      </c>
      <c r="W114" s="79">
        <f>W113+W112</f>
        <v>0</v>
      </c>
      <c r="X114" s="79">
        <f>X113+X112</f>
        <v>0</v>
      </c>
      <c r="Y114" s="79">
        <f>Y113+Y112</f>
        <v>0</v>
      </c>
      <c r="Z114" s="77">
        <f>SUM(V114:Y114)</f>
        <v>0</v>
      </c>
      <c r="AA114" s="79">
        <f>AA113+AA112</f>
        <v>0</v>
      </c>
      <c r="AB114" s="79">
        <f>AB113+AB112</f>
        <v>0</v>
      </c>
      <c r="AC114" s="79">
        <f>AC113+AC112</f>
        <v>0</v>
      </c>
      <c r="AD114" s="79">
        <f>AD113+AD112</f>
        <v>0</v>
      </c>
      <c r="AE114" s="77">
        <f>SUM(AA114:AD114)</f>
        <v>0</v>
      </c>
      <c r="AF114" s="79">
        <f>AF113+AF112</f>
        <v>0</v>
      </c>
      <c r="AG114" s="79">
        <f>AG113+AG112</f>
        <v>0</v>
      </c>
      <c r="AH114" s="79">
        <f>AH113+AH112</f>
        <v>0</v>
      </c>
      <c r="AI114" s="79">
        <f>AI113+AI112</f>
        <v>0</v>
      </c>
      <c r="AJ114" s="79">
        <f>AJ113+AJ112</f>
        <v>0</v>
      </c>
      <c r="AK114" s="77">
        <f>SUM(AF114:AJ114)</f>
        <v>0</v>
      </c>
      <c r="AL114" s="80">
        <f>AK114+AE114+Z114</f>
        <v>0</v>
      </c>
      <c r="AN114" s="61">
        <f t="shared" si="24"/>
        <v>0</v>
      </c>
      <c r="AO114" s="61">
        <f t="shared" si="25"/>
        <v>0</v>
      </c>
    </row>
    <row r="115" spans="1:41" s="45" customFormat="1" ht="13" customHeight="1" x14ac:dyDescent="0.3">
      <c r="A115" s="182"/>
      <c r="B115" s="6" t="s">
        <v>8</v>
      </c>
      <c r="C115" s="81">
        <v>47631</v>
      </c>
      <c r="D115" s="143">
        <v>42652</v>
      </c>
      <c r="E115" s="128">
        <f>E114-E111</f>
        <v>0</v>
      </c>
      <c r="F115" s="128">
        <f>E115+F114-F111</f>
        <v>0</v>
      </c>
      <c r="G115" s="128">
        <f>F115+G114-G111</f>
        <v>0</v>
      </c>
      <c r="H115" s="79">
        <f>G115+H114-H111</f>
        <v>0</v>
      </c>
      <c r="I115" s="77">
        <f>I114-I111</f>
        <v>0</v>
      </c>
      <c r="J115" s="79">
        <f>I115+J114-J111</f>
        <v>0</v>
      </c>
      <c r="K115" s="79">
        <f>J115+K114-K111</f>
        <v>13908</v>
      </c>
      <c r="L115" s="79">
        <f>K115+L114-L111</f>
        <v>3784</v>
      </c>
      <c r="M115" s="79">
        <f>L115+M114-M111</f>
        <v>3323</v>
      </c>
      <c r="N115" s="77">
        <f>I115+N114-N111</f>
        <v>3323</v>
      </c>
      <c r="O115" s="79">
        <f>N115+O114-O111</f>
        <v>15246</v>
      </c>
      <c r="P115" s="79">
        <f>O115+P114-P111</f>
        <v>11358</v>
      </c>
      <c r="Q115" s="79">
        <f>P115+Q114-Q111</f>
        <v>5306</v>
      </c>
      <c r="R115" s="79">
        <f t="shared" ref="R115:S115" si="44">Q115+R114-R111</f>
        <v>-2575</v>
      </c>
      <c r="S115" s="79">
        <f t="shared" si="44"/>
        <v>46185</v>
      </c>
      <c r="T115" s="77">
        <f>N115+T114-T111</f>
        <v>46185</v>
      </c>
      <c r="U115" s="80">
        <f>U114-U111</f>
        <v>46185</v>
      </c>
      <c r="V115" s="79">
        <f>U115+V114-V111</f>
        <v>36192</v>
      </c>
      <c r="W115" s="79">
        <f>V115+W114-W111</f>
        <v>32800</v>
      </c>
      <c r="X115" s="79">
        <f>W115+X114-X111</f>
        <v>29776</v>
      </c>
      <c r="Y115" s="79">
        <f>W115+Y114-Y111</f>
        <v>28944</v>
      </c>
      <c r="Z115" s="77">
        <f>T115+Z114-Z111</f>
        <v>25920</v>
      </c>
      <c r="AA115" s="79">
        <f>Z115+AA114-AA111</f>
        <v>22652</v>
      </c>
      <c r="AB115" s="79">
        <f>AA115+AB114-AB111</f>
        <v>20100</v>
      </c>
      <c r="AC115" s="79">
        <f>AB115+AC114-AC111</f>
        <v>16445</v>
      </c>
      <c r="AD115" s="79">
        <f>AC115+AD114-AD111</f>
        <v>12368</v>
      </c>
      <c r="AE115" s="77">
        <f>Z115+AE114-AE111</f>
        <v>12368</v>
      </c>
      <c r="AF115" s="79">
        <f>AE115+AF114-AF111</f>
        <v>6676</v>
      </c>
      <c r="AG115" s="79">
        <f>AF115+AG114-AG111</f>
        <v>5562</v>
      </c>
      <c r="AH115" s="79">
        <f>AG115+AH114-AH111</f>
        <v>4001</v>
      </c>
      <c r="AI115" s="79">
        <f t="shared" ref="AI115:AJ115" si="45">AH115+AI114-AI111</f>
        <v>2444</v>
      </c>
      <c r="AJ115" s="79">
        <f t="shared" si="45"/>
        <v>887</v>
      </c>
      <c r="AK115" s="77">
        <f>AE115+AK114-AK111</f>
        <v>887</v>
      </c>
      <c r="AL115" s="80">
        <f>T115+AL114-AL111</f>
        <v>887</v>
      </c>
      <c r="AN115" s="61">
        <f t="shared" si="24"/>
        <v>0</v>
      </c>
      <c r="AO115" s="61">
        <f t="shared" si="25"/>
        <v>0</v>
      </c>
    </row>
    <row r="116" spans="1:41" s="45" customFormat="1" ht="13" customHeight="1" x14ac:dyDescent="0.3">
      <c r="A116" s="18"/>
      <c r="B116" s="17" t="s">
        <v>9</v>
      </c>
      <c r="C116" s="77"/>
      <c r="D116" s="77"/>
      <c r="E116" s="82">
        <f>E115/(SUM(F111+H111+J111+G111)/20)*1000</f>
        <v>0</v>
      </c>
      <c r="F116" s="82">
        <f>F115/(SUM(G111+K111+J111+H111)/20)*1000</f>
        <v>0</v>
      </c>
      <c r="G116" s="82">
        <f>G115/(SUM(H111+J111+K111+L111)/20)*1000</f>
        <v>0</v>
      </c>
      <c r="H116" s="82">
        <f>H115/(SUM(M111+J111+K111+L111)/20)*1000</f>
        <v>0</v>
      </c>
      <c r="I116" s="83"/>
      <c r="J116" s="82">
        <f>J115/(SUM(K111+M111+O111+L111)/20)*1000</f>
        <v>0</v>
      </c>
      <c r="K116" s="82">
        <f>K115/(SUM(L111+O111+P111+M111)/20)*1000</f>
        <v>7913.5135135135133</v>
      </c>
      <c r="L116" s="82">
        <f>L115/(SUM(M111+O111+P111+Q111)/20)*1000</f>
        <v>2435.1631379110622</v>
      </c>
      <c r="M116" s="82">
        <f>M115/(SUM(O111+P111+Q111+R111)/20)*1000</f>
        <v>1983.9990447190876</v>
      </c>
      <c r="N116" s="83"/>
      <c r="O116" s="82">
        <f>O115/(SUM(Q111+R111+S111+P111)/20)*1000</f>
        <v>12465.557417930582</v>
      </c>
      <c r="P116" s="82" t="e">
        <f>P115/(SUM(Q111+R111+#REF!+S111)/20)*1000</f>
        <v>#REF!</v>
      </c>
      <c r="Q116" s="82" t="e">
        <f>Q115/(SUM(R111+#REF!+#REF!+S111)/20)*1000</f>
        <v>#REF!</v>
      </c>
      <c r="R116" s="82" t="e">
        <f>R115/(SUM(S111+#REF!+#REF!+#REF!)/20)*1000</f>
        <v>#REF!</v>
      </c>
      <c r="S116" s="82" t="e">
        <f>S115/(SUM(#REF!+#REF!+#REF!+#REF!)/20)*1000</f>
        <v>#REF!</v>
      </c>
      <c r="T116" s="83"/>
      <c r="U116" s="84"/>
      <c r="V116" s="82">
        <f>V115/(SUM(W111+Y111+AA111+X111)/20)*1000</f>
        <v>53459.379615952734</v>
      </c>
      <c r="W116" s="82">
        <f>W115/(SUM(X111+AB111+AA111+Y111)/20)*1000</f>
        <v>51653.543307086613</v>
      </c>
      <c r="X116" s="82">
        <f>X115/(SUM(Y111+AA111+AB111+AC111)/20)*1000</f>
        <v>44671.817568074417</v>
      </c>
      <c r="Y116" s="82">
        <f>Y115/(SUM(AD111+AA111+AB111+AC111)/20)*1000</f>
        <v>42715.466351829986</v>
      </c>
      <c r="Z116" s="83"/>
      <c r="AA116" s="82">
        <f>AA115/(SUM(AB111+AD111+AF111+AC111)/20)*1000</f>
        <v>28357.536304456688</v>
      </c>
      <c r="AB116" s="82">
        <f>AB115/(SUM(AC111+AF111+AG111+AD111)/20)*1000</f>
        <v>27651.671481634337</v>
      </c>
      <c r="AC116" s="82">
        <f>AC115/(SUM(AD111+AF111+AG111+AH111)/20)*1000</f>
        <v>26430.408228865315</v>
      </c>
      <c r="AD116" s="82">
        <f>AD115/(SUM(AF111+AG111+AH111+AI111)/20)*1000</f>
        <v>24925.433293027007</v>
      </c>
      <c r="AE116" s="83"/>
      <c r="AF116" s="82">
        <f>AF115/(SUM(AH111+AI111+AJ111+AG111)/20)*1000</f>
        <v>23064.432544480911</v>
      </c>
      <c r="AG116" s="82" t="e">
        <f>AG115/(SUM(AH111+AI111+#REF!+AJ111)/20)*1000</f>
        <v>#REF!</v>
      </c>
      <c r="AH116" s="82" t="e">
        <f>AH115/(SUM(AI111+#REF!+#REF!+AJ111)/20)*1000</f>
        <v>#REF!</v>
      </c>
      <c r="AI116" s="82" t="e">
        <f>AI115/(SUM(AJ111+#REF!+#REF!+#REF!)/20)*1000</f>
        <v>#REF!</v>
      </c>
      <c r="AJ116" s="82" t="e">
        <f>AJ115/(SUM(#REF!+#REF!+#REF!+#REF!)/20)*1000</f>
        <v>#REF!</v>
      </c>
      <c r="AK116" s="83"/>
      <c r="AL116" s="84"/>
      <c r="AN116" s="61">
        <f t="shared" si="24"/>
        <v>0</v>
      </c>
      <c r="AO116" s="61">
        <f t="shared" si="25"/>
        <v>0</v>
      </c>
    </row>
    <row r="117" spans="1:41" s="3" customFormat="1" ht="13" customHeight="1" x14ac:dyDescent="0.3">
      <c r="A117" s="180" t="s">
        <v>37</v>
      </c>
      <c r="B117" s="5" t="s">
        <v>5</v>
      </c>
      <c r="C117" s="77"/>
      <c r="D117" s="77"/>
      <c r="E117" s="79"/>
      <c r="F117" s="79"/>
      <c r="G117" s="79"/>
      <c r="H117" s="79"/>
      <c r="I117" s="77">
        <f>SUM(E117:H117)</f>
        <v>0</v>
      </c>
      <c r="J117" s="79"/>
      <c r="K117" s="79">
        <v>0</v>
      </c>
      <c r="L117" s="79">
        <v>0</v>
      </c>
      <c r="M117" s="79">
        <v>0</v>
      </c>
      <c r="N117" s="77">
        <f>SUM(J117:M117)</f>
        <v>0</v>
      </c>
      <c r="O117" s="79">
        <v>20</v>
      </c>
      <c r="P117" s="79">
        <v>11</v>
      </c>
      <c r="Q117" s="79">
        <v>20</v>
      </c>
      <c r="R117" s="79">
        <v>20</v>
      </c>
      <c r="S117" s="79">
        <v>20</v>
      </c>
      <c r="T117" s="77">
        <f>SUM(O117:S117)</f>
        <v>91</v>
      </c>
      <c r="U117" s="80">
        <f>T117+N117+I117+D121</f>
        <v>117</v>
      </c>
      <c r="V117" s="79">
        <v>17</v>
      </c>
      <c r="W117" s="79">
        <v>15</v>
      </c>
      <c r="X117" s="79">
        <v>13</v>
      </c>
      <c r="Y117" s="79">
        <v>13</v>
      </c>
      <c r="Z117" s="77">
        <f>SUM(V117:Y117)</f>
        <v>58</v>
      </c>
      <c r="AA117" s="79">
        <v>17</v>
      </c>
      <c r="AB117" s="79">
        <v>10</v>
      </c>
      <c r="AC117" s="79">
        <v>14</v>
      </c>
      <c r="AD117" s="79">
        <v>14</v>
      </c>
      <c r="AE117" s="77">
        <f>SUM(AA117:AD117)</f>
        <v>55</v>
      </c>
      <c r="AF117" s="79">
        <v>18</v>
      </c>
      <c r="AG117" s="79">
        <v>0</v>
      </c>
      <c r="AH117" s="79">
        <v>0</v>
      </c>
      <c r="AI117" s="79">
        <v>0</v>
      </c>
      <c r="AJ117" s="79">
        <v>0</v>
      </c>
      <c r="AK117" s="77">
        <f>SUM(AF117:AJ117)</f>
        <v>18</v>
      </c>
      <c r="AL117" s="80">
        <f>AK117+AE117+Z117</f>
        <v>131</v>
      </c>
      <c r="AM117" s="45">
        <v>256</v>
      </c>
      <c r="AN117" s="61">
        <f t="shared" si="24"/>
        <v>29952</v>
      </c>
      <c r="AO117" s="61">
        <f t="shared" si="25"/>
        <v>33536</v>
      </c>
    </row>
    <row r="118" spans="1:41" s="3" customFormat="1" ht="13" customHeight="1" x14ac:dyDescent="0.3">
      <c r="A118" s="181"/>
      <c r="B118" s="17" t="s">
        <v>6</v>
      </c>
      <c r="C118" s="77"/>
      <c r="D118" s="77"/>
      <c r="E118" s="79"/>
      <c r="F118" s="79"/>
      <c r="G118" s="79"/>
      <c r="H118" s="79"/>
      <c r="I118" s="77">
        <f>SUM(E118:H118)</f>
        <v>0</v>
      </c>
      <c r="J118" s="79"/>
      <c r="K118" s="79">
        <v>0</v>
      </c>
      <c r="L118" s="79">
        <v>0</v>
      </c>
      <c r="M118" s="79">
        <v>0</v>
      </c>
      <c r="N118" s="77">
        <f>SUM(J118:M118)</f>
        <v>0</v>
      </c>
      <c r="O118" s="79">
        <v>0</v>
      </c>
      <c r="P118" s="79">
        <v>0</v>
      </c>
      <c r="Q118" s="79">
        <v>0</v>
      </c>
      <c r="R118" s="79">
        <v>0</v>
      </c>
      <c r="S118" s="79">
        <v>0</v>
      </c>
      <c r="T118" s="77">
        <f>SUM(O118:S118)</f>
        <v>0</v>
      </c>
      <c r="U118" s="80">
        <f>I118+N118+T118</f>
        <v>0</v>
      </c>
      <c r="V118" s="79">
        <v>0</v>
      </c>
      <c r="W118" s="79">
        <v>0</v>
      </c>
      <c r="X118" s="79">
        <v>0</v>
      </c>
      <c r="Y118" s="79">
        <v>0</v>
      </c>
      <c r="Z118" s="77">
        <f>SUM(V118:Y118)</f>
        <v>0</v>
      </c>
      <c r="AA118" s="79">
        <v>0</v>
      </c>
      <c r="AB118" s="79">
        <v>0</v>
      </c>
      <c r="AC118" s="79">
        <v>0</v>
      </c>
      <c r="AD118" s="79">
        <v>0</v>
      </c>
      <c r="AE118" s="77">
        <f>SUM(AA118:AD118)</f>
        <v>0</v>
      </c>
      <c r="AF118" s="79">
        <v>0</v>
      </c>
      <c r="AG118" s="79">
        <v>0</v>
      </c>
      <c r="AH118" s="79">
        <v>0</v>
      </c>
      <c r="AI118" s="79">
        <v>0</v>
      </c>
      <c r="AJ118" s="79">
        <v>0</v>
      </c>
      <c r="AK118" s="77">
        <f>SUM(AF118:AJ118)</f>
        <v>0</v>
      </c>
      <c r="AL118" s="80">
        <f>Z118+AE118+AK118</f>
        <v>0</v>
      </c>
      <c r="AM118" s="45"/>
      <c r="AN118" s="61">
        <f t="shared" si="24"/>
        <v>0</v>
      </c>
      <c r="AO118" s="61">
        <f t="shared" si="25"/>
        <v>0</v>
      </c>
    </row>
    <row r="119" spans="1:41" s="3" customFormat="1" ht="13" customHeight="1" x14ac:dyDescent="0.3">
      <c r="A119" s="181"/>
      <c r="B119" s="17" t="s">
        <v>10</v>
      </c>
      <c r="C119" s="77">
        <v>0</v>
      </c>
      <c r="D119" s="77"/>
      <c r="E119" s="79"/>
      <c r="F119" s="79"/>
      <c r="G119" s="79"/>
      <c r="H119" s="79"/>
      <c r="I119" s="77"/>
      <c r="J119" s="79"/>
      <c r="K119" s="79"/>
      <c r="L119" s="79"/>
      <c r="M119" s="79"/>
      <c r="N119" s="77"/>
      <c r="O119" s="79"/>
      <c r="P119" s="79"/>
      <c r="Q119" s="79"/>
      <c r="R119" s="79"/>
      <c r="S119" s="79"/>
      <c r="T119" s="77"/>
      <c r="U119" s="80"/>
      <c r="V119" s="79"/>
      <c r="W119" s="79"/>
      <c r="X119" s="79"/>
      <c r="Y119" s="79"/>
      <c r="Z119" s="77"/>
      <c r="AA119" s="79"/>
      <c r="AB119" s="79"/>
      <c r="AC119" s="79"/>
      <c r="AD119" s="79"/>
      <c r="AE119" s="77"/>
      <c r="AF119" s="79"/>
      <c r="AG119" s="79"/>
      <c r="AH119" s="79"/>
      <c r="AI119" s="79"/>
      <c r="AJ119" s="79"/>
      <c r="AK119" s="77"/>
      <c r="AL119" s="80"/>
      <c r="AM119" s="45"/>
      <c r="AN119" s="61">
        <f t="shared" si="24"/>
        <v>0</v>
      </c>
      <c r="AO119" s="61">
        <f t="shared" si="25"/>
        <v>0</v>
      </c>
    </row>
    <row r="120" spans="1:41" s="3" customFormat="1" ht="13" customHeight="1" x14ac:dyDescent="0.3">
      <c r="A120" s="181"/>
      <c r="B120" s="17" t="s">
        <v>7</v>
      </c>
      <c r="C120" s="77"/>
      <c r="D120" s="77"/>
      <c r="E120" s="79">
        <f>E119+E118</f>
        <v>0</v>
      </c>
      <c r="F120" s="79">
        <f>F119+F118</f>
        <v>0</v>
      </c>
      <c r="G120" s="79">
        <f>G119+G118</f>
        <v>0</v>
      </c>
      <c r="H120" s="79">
        <f>H119+H118</f>
        <v>0</v>
      </c>
      <c r="I120" s="77">
        <f>SUM(E120:H120)</f>
        <v>0</v>
      </c>
      <c r="J120" s="79">
        <f>J119+J118</f>
        <v>0</v>
      </c>
      <c r="K120" s="79">
        <f>K119+K118</f>
        <v>0</v>
      </c>
      <c r="L120" s="79">
        <f>L119+L118</f>
        <v>0</v>
      </c>
      <c r="M120" s="79">
        <f>M119+M118</f>
        <v>0</v>
      </c>
      <c r="N120" s="77">
        <f>SUM(J120:M120)</f>
        <v>0</v>
      </c>
      <c r="O120" s="79">
        <f>O119+O118</f>
        <v>0</v>
      </c>
      <c r="P120" s="79">
        <f>P119+P118</f>
        <v>0</v>
      </c>
      <c r="Q120" s="79">
        <f>Q119+Q118</f>
        <v>0</v>
      </c>
      <c r="R120" s="79">
        <f>R119+R118</f>
        <v>0</v>
      </c>
      <c r="S120" s="79">
        <f>S119+S118</f>
        <v>0</v>
      </c>
      <c r="T120" s="77">
        <f>SUM(O120:S120)</f>
        <v>0</v>
      </c>
      <c r="U120" s="80">
        <f>T120+N120+I120+D121</f>
        <v>26</v>
      </c>
      <c r="V120" s="79">
        <f>V119+V118</f>
        <v>0</v>
      </c>
      <c r="W120" s="79">
        <f>W119+W118</f>
        <v>0</v>
      </c>
      <c r="X120" s="79">
        <f>X119+X118</f>
        <v>0</v>
      </c>
      <c r="Y120" s="79">
        <f>Y119+Y118</f>
        <v>0</v>
      </c>
      <c r="Z120" s="77">
        <f>SUM(V120:Y120)</f>
        <v>0</v>
      </c>
      <c r="AA120" s="79">
        <f>AA119+AA118</f>
        <v>0</v>
      </c>
      <c r="AB120" s="79">
        <f>AB119+AB118</f>
        <v>0</v>
      </c>
      <c r="AC120" s="79">
        <f>AC119+AC118</f>
        <v>0</v>
      </c>
      <c r="AD120" s="79">
        <f>AD119+AD118</f>
        <v>0</v>
      </c>
      <c r="AE120" s="77">
        <f>SUM(AA120:AD120)</f>
        <v>0</v>
      </c>
      <c r="AF120" s="79">
        <f>AF119+AF118</f>
        <v>0</v>
      </c>
      <c r="AG120" s="79">
        <f>AG119+AG118</f>
        <v>0</v>
      </c>
      <c r="AH120" s="79">
        <f>AH119+AH118</f>
        <v>0</v>
      </c>
      <c r="AI120" s="79">
        <f>AI119+AI118</f>
        <v>0</v>
      </c>
      <c r="AJ120" s="79">
        <f>AJ119+AJ118</f>
        <v>0</v>
      </c>
      <c r="AK120" s="77">
        <f>SUM(AF120:AJ120)</f>
        <v>0</v>
      </c>
      <c r="AL120" s="80">
        <f>AK120+AE120+Z120</f>
        <v>0</v>
      </c>
      <c r="AM120" s="45"/>
      <c r="AN120" s="61">
        <f t="shared" si="24"/>
        <v>0</v>
      </c>
      <c r="AO120" s="61">
        <f t="shared" si="25"/>
        <v>0</v>
      </c>
    </row>
    <row r="121" spans="1:41" s="3" customFormat="1" ht="13" customHeight="1" x14ac:dyDescent="0.3">
      <c r="A121" s="182"/>
      <c r="B121" s="6" t="s">
        <v>8</v>
      </c>
      <c r="C121" s="81">
        <v>12</v>
      </c>
      <c r="D121" s="143">
        <v>26</v>
      </c>
      <c r="E121" s="128">
        <f>E120-E117</f>
        <v>0</v>
      </c>
      <c r="F121" s="128">
        <f>E121+F120-F117</f>
        <v>0</v>
      </c>
      <c r="G121" s="128">
        <f>F121+G120-G117</f>
        <v>0</v>
      </c>
      <c r="H121" s="79">
        <f>G121+H120-H117</f>
        <v>0</v>
      </c>
      <c r="I121" s="77">
        <f>I120-I117</f>
        <v>0</v>
      </c>
      <c r="J121" s="79">
        <f>I121+J120-J117</f>
        <v>0</v>
      </c>
      <c r="K121" s="79">
        <f>J121+K120-K117</f>
        <v>0</v>
      </c>
      <c r="L121" s="79">
        <f>K121+L120-L117</f>
        <v>0</v>
      </c>
      <c r="M121" s="79">
        <f>L121+M120-M117</f>
        <v>0</v>
      </c>
      <c r="N121" s="77">
        <f>I121+N120-N117</f>
        <v>0</v>
      </c>
      <c r="O121" s="79">
        <f>N121+O120-O117</f>
        <v>-20</v>
      </c>
      <c r="P121" s="79">
        <f>O121+P120-P117</f>
        <v>-31</v>
      </c>
      <c r="Q121" s="79">
        <f>P121+Q120-Q117</f>
        <v>-51</v>
      </c>
      <c r="R121" s="79">
        <f t="shared" ref="R121:S121" si="46">Q121+R120-R117</f>
        <v>-71</v>
      </c>
      <c r="S121" s="79">
        <f t="shared" si="46"/>
        <v>-91</v>
      </c>
      <c r="T121" s="77">
        <f>N121+T120-T117</f>
        <v>-91</v>
      </c>
      <c r="U121" s="80">
        <f>U120-U117</f>
        <v>-91</v>
      </c>
      <c r="V121" s="79">
        <f>U121+V120-V117</f>
        <v>-108</v>
      </c>
      <c r="W121" s="79">
        <f>V121+W120-W117</f>
        <v>-123</v>
      </c>
      <c r="X121" s="79">
        <f>W121+X120-X117</f>
        <v>-136</v>
      </c>
      <c r="Y121" s="79">
        <f>W121+Y120-Y117</f>
        <v>-136</v>
      </c>
      <c r="Z121" s="77">
        <f>T121+Z120-Z117</f>
        <v>-149</v>
      </c>
      <c r="AA121" s="79">
        <f>Z121+AA120-AA117</f>
        <v>-166</v>
      </c>
      <c r="AB121" s="79">
        <f>AA121+AB120-AB117</f>
        <v>-176</v>
      </c>
      <c r="AC121" s="79">
        <f>AB121+AC120-AC117</f>
        <v>-190</v>
      </c>
      <c r="AD121" s="79">
        <f>AC121+AD120-AD117</f>
        <v>-204</v>
      </c>
      <c r="AE121" s="77">
        <f>Z121+AE120-AE117</f>
        <v>-204</v>
      </c>
      <c r="AF121" s="79">
        <f>AE121+AF120-AF117</f>
        <v>-222</v>
      </c>
      <c r="AG121" s="79">
        <f>AF121+AG120-AG117</f>
        <v>-222</v>
      </c>
      <c r="AH121" s="79">
        <f>AG121+AH120-AH117</f>
        <v>-222</v>
      </c>
      <c r="AI121" s="79">
        <f t="shared" ref="AI121:AJ121" si="47">AH121+AI120-AI117</f>
        <v>-222</v>
      </c>
      <c r="AJ121" s="79">
        <f t="shared" si="47"/>
        <v>-222</v>
      </c>
      <c r="AK121" s="77">
        <f>AE121+AK120-AK117</f>
        <v>-222</v>
      </c>
      <c r="AL121" s="80">
        <f>T121+AL120-AL117</f>
        <v>-222</v>
      </c>
      <c r="AM121" s="45"/>
      <c r="AN121" s="61">
        <f t="shared" si="24"/>
        <v>0</v>
      </c>
      <c r="AO121" s="61">
        <f t="shared" si="25"/>
        <v>0</v>
      </c>
    </row>
    <row r="122" spans="1:41" s="3" customFormat="1" ht="13" customHeight="1" x14ac:dyDescent="0.3">
      <c r="A122" s="18"/>
      <c r="B122" s="17" t="s">
        <v>9</v>
      </c>
      <c r="C122" s="77"/>
      <c r="D122" s="77"/>
      <c r="E122" s="82" t="e">
        <f>E121/(SUM(F117+H117+J117+G117)/20)*1000</f>
        <v>#DIV/0!</v>
      </c>
      <c r="F122" s="82" t="e">
        <f>F121/(SUM(G117+K117+J117+H117)/20)*1000</f>
        <v>#DIV/0!</v>
      </c>
      <c r="G122" s="82" t="e">
        <f>G121/(SUM(H117+J117+K117+L117)/20)*1000</f>
        <v>#DIV/0!</v>
      </c>
      <c r="H122" s="82" t="e">
        <f>H121/(SUM(M117+J117+K117+L117)/20)*1000</f>
        <v>#DIV/0!</v>
      </c>
      <c r="I122" s="83"/>
      <c r="J122" s="82">
        <f>J121/(SUM(K117+M117+O117+L117)/20)*1000</f>
        <v>0</v>
      </c>
      <c r="K122" s="82">
        <f>K121/(SUM(L117+O117+P117+M117)/20)*1000</f>
        <v>0</v>
      </c>
      <c r="L122" s="82">
        <f>L121/(SUM(M117+O117+P117+Q117)/20)*1000</f>
        <v>0</v>
      </c>
      <c r="M122" s="82">
        <f>M121/(SUM(O117+P117+Q117+R117)/20)*1000</f>
        <v>0</v>
      </c>
      <c r="N122" s="83"/>
      <c r="O122" s="82">
        <f>O121/(SUM(Q117+R117+S117+P117)/20)*1000</f>
        <v>-5633.8028169014087</v>
      </c>
      <c r="P122" s="82" t="e">
        <f>P121/(SUM(Q117+R117+#REF!+S117)/20)*1000</f>
        <v>#REF!</v>
      </c>
      <c r="Q122" s="82" t="e">
        <f>Q121/(SUM(R117+#REF!+#REF!+S117)/20)*1000</f>
        <v>#REF!</v>
      </c>
      <c r="R122" s="82" t="e">
        <f>R121/(SUM(S117+#REF!+#REF!+#REF!)/20)*1000</f>
        <v>#REF!</v>
      </c>
      <c r="S122" s="82" t="e">
        <f>S121/(SUM(#REF!+#REF!+#REF!+#REF!)/20)*1000</f>
        <v>#REF!</v>
      </c>
      <c r="T122" s="83"/>
      <c r="U122" s="84"/>
      <c r="V122" s="82">
        <f>V121/(SUM(W117+Y117+AA117+X117)/20)*1000</f>
        <v>-37241.379310344826</v>
      </c>
      <c r="W122" s="82">
        <f>W121/(SUM(X117+AB117+AA117+Y117)/20)*1000</f>
        <v>-46415.094339622643</v>
      </c>
      <c r="X122" s="82">
        <f>X121/(SUM(Y117+AA117+AB117+AC117)/20)*1000</f>
        <v>-50370.370370370365</v>
      </c>
      <c r="Y122" s="82">
        <f>Y121/(SUM(AD117+AA117+AB117+AC117)/20)*1000</f>
        <v>-49454.545454545456</v>
      </c>
      <c r="Z122" s="83"/>
      <c r="AA122" s="82">
        <f>AA121/(SUM(AB117+AD117+AF117+AC117)/20)*1000</f>
        <v>-59285.71428571429</v>
      </c>
      <c r="AB122" s="82">
        <f>AB121/(SUM(AC117+AF117+AG117+AD117)/20)*1000</f>
        <v>-76521.739130434798</v>
      </c>
      <c r="AC122" s="82">
        <f>AC121/(SUM(AD117+AF117+AG117+AH117)/20)*1000</f>
        <v>-118750</v>
      </c>
      <c r="AD122" s="82">
        <f>AD121/(SUM(AF117+AG117+AH117+AI117)/20)*1000</f>
        <v>-226666.66666666666</v>
      </c>
      <c r="AE122" s="83"/>
      <c r="AF122" s="82" t="e">
        <f>AF121/(SUM(AH117+AI117+AJ117+AG117)/20)*1000</f>
        <v>#DIV/0!</v>
      </c>
      <c r="AG122" s="82" t="e">
        <f>AG121/(SUM(AH117+AI117+#REF!+AJ117)/20)*1000</f>
        <v>#REF!</v>
      </c>
      <c r="AH122" s="82" t="e">
        <f>AH121/(SUM(AI117+#REF!+#REF!+AJ117)/20)*1000</f>
        <v>#REF!</v>
      </c>
      <c r="AI122" s="82" t="e">
        <f>AI121/(SUM(AJ117+#REF!+#REF!+#REF!)/20)*1000</f>
        <v>#REF!</v>
      </c>
      <c r="AJ122" s="82" t="e">
        <f>AJ121/(SUM(#REF!+#REF!+#REF!+#REF!)/20)*1000</f>
        <v>#REF!</v>
      </c>
      <c r="AK122" s="83"/>
      <c r="AL122" s="84"/>
      <c r="AM122" s="45"/>
      <c r="AN122" s="61">
        <f t="shared" si="24"/>
        <v>0</v>
      </c>
      <c r="AO122" s="61">
        <f t="shared" si="25"/>
        <v>0</v>
      </c>
    </row>
    <row r="123" spans="1:41" s="3" customFormat="1" ht="13" customHeight="1" x14ac:dyDescent="0.3">
      <c r="A123" s="180" t="s">
        <v>38</v>
      </c>
      <c r="B123" s="5" t="s">
        <v>5</v>
      </c>
      <c r="C123" s="77"/>
      <c r="D123" s="77"/>
      <c r="E123" s="79"/>
      <c r="F123" s="79"/>
      <c r="G123" s="79">
        <v>196</v>
      </c>
      <c r="H123" s="79">
        <v>304</v>
      </c>
      <c r="I123" s="77">
        <f>SUM(E123:H123)</f>
        <v>500</v>
      </c>
      <c r="J123" s="79">
        <v>2500</v>
      </c>
      <c r="K123" s="79">
        <v>-1027</v>
      </c>
      <c r="L123" s="79">
        <v>778</v>
      </c>
      <c r="M123" s="79">
        <v>503</v>
      </c>
      <c r="N123" s="77">
        <f>SUM(J123:M123)</f>
        <v>2754</v>
      </c>
      <c r="O123" s="79">
        <v>806</v>
      </c>
      <c r="P123" s="79">
        <v>358</v>
      </c>
      <c r="Q123" s="79">
        <v>630</v>
      </c>
      <c r="R123" s="79">
        <v>630</v>
      </c>
      <c r="S123" s="79">
        <v>630</v>
      </c>
      <c r="T123" s="77">
        <f>SUM(O123:S123)</f>
        <v>3054</v>
      </c>
      <c r="U123" s="80">
        <f>T123+N123+I123+D127</f>
        <v>11211</v>
      </c>
      <c r="V123" s="79">
        <v>540</v>
      </c>
      <c r="W123" s="79">
        <v>276</v>
      </c>
      <c r="X123" s="79">
        <v>241</v>
      </c>
      <c r="Y123" s="79">
        <v>241</v>
      </c>
      <c r="Z123" s="77">
        <f>SUM(V123:Y123)</f>
        <v>1298</v>
      </c>
      <c r="AA123" s="79">
        <v>310</v>
      </c>
      <c r="AB123" s="79">
        <v>227</v>
      </c>
      <c r="AC123" s="79">
        <v>320</v>
      </c>
      <c r="AD123" s="79">
        <v>320</v>
      </c>
      <c r="AE123" s="77">
        <f>SUM(AA123:AD123)</f>
        <v>1177</v>
      </c>
      <c r="AF123" s="79">
        <v>411</v>
      </c>
      <c r="AG123" s="79">
        <v>9</v>
      </c>
      <c r="AH123" s="79">
        <v>13</v>
      </c>
      <c r="AI123" s="79">
        <v>13</v>
      </c>
      <c r="AJ123" s="79">
        <v>13</v>
      </c>
      <c r="AK123" s="77">
        <f>SUM(AF123:AJ123)</f>
        <v>459</v>
      </c>
      <c r="AL123" s="80">
        <f>AK123+AE123+Z123</f>
        <v>2934</v>
      </c>
      <c r="AM123" s="45">
        <v>256</v>
      </c>
      <c r="AN123" s="61">
        <f t="shared" si="24"/>
        <v>2870016</v>
      </c>
      <c r="AO123" s="61">
        <f t="shared" si="25"/>
        <v>751104</v>
      </c>
    </row>
    <row r="124" spans="1:41" s="3" customFormat="1" ht="13" customHeight="1" x14ac:dyDescent="0.3">
      <c r="A124" s="181"/>
      <c r="B124" s="17" t="s">
        <v>6</v>
      </c>
      <c r="C124" s="77"/>
      <c r="D124" s="77"/>
      <c r="E124" s="79"/>
      <c r="F124" s="79"/>
      <c r="G124" s="79">
        <v>196</v>
      </c>
      <c r="H124" s="79">
        <v>304</v>
      </c>
      <c r="I124" s="77">
        <f>SUM(E124:H124)</f>
        <v>500</v>
      </c>
      <c r="J124" s="79">
        <v>2500</v>
      </c>
      <c r="K124" s="79">
        <v>0</v>
      </c>
      <c r="L124" s="79">
        <v>0</v>
      </c>
      <c r="M124" s="79">
        <v>0</v>
      </c>
      <c r="N124" s="77">
        <f>SUM(J124:M124)</f>
        <v>2500</v>
      </c>
      <c r="O124" s="79">
        <v>2650</v>
      </c>
      <c r="P124" s="79">
        <v>0</v>
      </c>
      <c r="Q124" s="79">
        <v>0</v>
      </c>
      <c r="R124" s="79">
        <v>0</v>
      </c>
      <c r="S124" s="79">
        <v>1000</v>
      </c>
      <c r="T124" s="77">
        <f>SUM(O124:S124)</f>
        <v>3650</v>
      </c>
      <c r="U124" s="80">
        <f>I124+N124+T124</f>
        <v>6650</v>
      </c>
      <c r="V124" s="79">
        <v>0</v>
      </c>
      <c r="W124" s="79">
        <v>0</v>
      </c>
      <c r="X124" s="79">
        <v>0</v>
      </c>
      <c r="Y124" s="79">
        <v>1000</v>
      </c>
      <c r="Z124" s="77">
        <f>SUM(V124:Y124)</f>
        <v>1000</v>
      </c>
      <c r="AA124" s="79">
        <v>0</v>
      </c>
      <c r="AB124" s="79">
        <v>0</v>
      </c>
      <c r="AC124" s="79">
        <v>0</v>
      </c>
      <c r="AD124" s="79">
        <v>1500</v>
      </c>
      <c r="AE124" s="77">
        <f>SUM(AA124:AD124)</f>
        <v>1500</v>
      </c>
      <c r="AF124" s="79">
        <v>0</v>
      </c>
      <c r="AG124" s="79">
        <v>0</v>
      </c>
      <c r="AH124" s="79">
        <v>0</v>
      </c>
      <c r="AI124" s="79">
        <v>0</v>
      </c>
      <c r="AJ124" s="79">
        <v>1000</v>
      </c>
      <c r="AK124" s="77">
        <f>SUM(AF124:AJ124)</f>
        <v>1000</v>
      </c>
      <c r="AL124" s="80">
        <f>Z124+AE124+AK124</f>
        <v>3500</v>
      </c>
      <c r="AM124" s="45"/>
      <c r="AN124" s="61">
        <f t="shared" si="24"/>
        <v>0</v>
      </c>
      <c r="AO124" s="61">
        <f t="shared" si="25"/>
        <v>0</v>
      </c>
    </row>
    <row r="125" spans="1:41" s="3" customFormat="1" ht="13" customHeight="1" x14ac:dyDescent="0.3">
      <c r="A125" s="181"/>
      <c r="B125" s="17" t="s">
        <v>10</v>
      </c>
      <c r="C125" s="77">
        <v>0</v>
      </c>
      <c r="D125" s="77"/>
      <c r="E125" s="79"/>
      <c r="F125" s="79"/>
      <c r="G125" s="79"/>
      <c r="H125" s="79"/>
      <c r="I125" s="77"/>
      <c r="J125" s="79"/>
      <c r="K125" s="79"/>
      <c r="L125" s="79"/>
      <c r="M125" s="79"/>
      <c r="N125" s="77"/>
      <c r="O125" s="79"/>
      <c r="P125" s="79"/>
      <c r="Q125" s="79"/>
      <c r="R125" s="79"/>
      <c r="S125" s="79"/>
      <c r="T125" s="77"/>
      <c r="U125" s="80"/>
      <c r="V125" s="79"/>
      <c r="W125" s="79"/>
      <c r="X125" s="79"/>
      <c r="Y125" s="79"/>
      <c r="Z125" s="77"/>
      <c r="AA125" s="79"/>
      <c r="AB125" s="79"/>
      <c r="AC125" s="79"/>
      <c r="AD125" s="79"/>
      <c r="AE125" s="77"/>
      <c r="AF125" s="79"/>
      <c r="AG125" s="79"/>
      <c r="AH125" s="79"/>
      <c r="AI125" s="79"/>
      <c r="AJ125" s="79"/>
      <c r="AK125" s="77"/>
      <c r="AL125" s="80"/>
      <c r="AM125" s="45"/>
      <c r="AN125" s="61">
        <f t="shared" si="24"/>
        <v>0</v>
      </c>
      <c r="AO125" s="61">
        <f t="shared" si="25"/>
        <v>0</v>
      </c>
    </row>
    <row r="126" spans="1:41" s="3" customFormat="1" ht="13" customHeight="1" x14ac:dyDescent="0.3">
      <c r="A126" s="181"/>
      <c r="B126" s="17" t="s">
        <v>7</v>
      </c>
      <c r="C126" s="77"/>
      <c r="D126" s="77"/>
      <c r="E126" s="79">
        <f>E125+E124</f>
        <v>0</v>
      </c>
      <c r="F126" s="79">
        <f>F125+F124</f>
        <v>0</v>
      </c>
      <c r="G126" s="79">
        <f>G125+G124</f>
        <v>196</v>
      </c>
      <c r="H126" s="79">
        <f>H125+H124</f>
        <v>304</v>
      </c>
      <c r="I126" s="77">
        <f>SUM(E126:H126)</f>
        <v>500</v>
      </c>
      <c r="J126" s="79">
        <f>J125+J124</f>
        <v>2500</v>
      </c>
      <c r="K126" s="79">
        <f>K125+K124</f>
        <v>0</v>
      </c>
      <c r="L126" s="79">
        <f>L125+L124</f>
        <v>0</v>
      </c>
      <c r="M126" s="79">
        <f>M125+M124</f>
        <v>0</v>
      </c>
      <c r="N126" s="77">
        <f>SUM(J126:M126)</f>
        <v>2500</v>
      </c>
      <c r="O126" s="79">
        <f>O125+O124</f>
        <v>2650</v>
      </c>
      <c r="P126" s="79">
        <f>P125+P124</f>
        <v>0</v>
      </c>
      <c r="Q126" s="79">
        <f>Q125+Q124</f>
        <v>0</v>
      </c>
      <c r="R126" s="79">
        <f>R125+R124</f>
        <v>0</v>
      </c>
      <c r="S126" s="79">
        <f>S125+S124</f>
        <v>1000</v>
      </c>
      <c r="T126" s="77">
        <f>SUM(O126:S126)</f>
        <v>3650</v>
      </c>
      <c r="U126" s="80">
        <f>T126+N126+I126+D127</f>
        <v>11553</v>
      </c>
      <c r="V126" s="79">
        <f>V125+V124</f>
        <v>0</v>
      </c>
      <c r="W126" s="79">
        <f>W125+W124</f>
        <v>0</v>
      </c>
      <c r="X126" s="79">
        <f>X125+X124</f>
        <v>0</v>
      </c>
      <c r="Y126" s="79">
        <f>Y125+Y124</f>
        <v>1000</v>
      </c>
      <c r="Z126" s="77">
        <f>SUM(V126:Y126)</f>
        <v>1000</v>
      </c>
      <c r="AA126" s="79">
        <f>AA125+AA124</f>
        <v>0</v>
      </c>
      <c r="AB126" s="79">
        <f>AB125+AB124</f>
        <v>0</v>
      </c>
      <c r="AC126" s="79">
        <f>AC125+AC124</f>
        <v>0</v>
      </c>
      <c r="AD126" s="79">
        <f>AD125+AD124</f>
        <v>1500</v>
      </c>
      <c r="AE126" s="77">
        <f>SUM(AA126:AD126)</f>
        <v>1500</v>
      </c>
      <c r="AF126" s="79">
        <f>AF125+AF124</f>
        <v>0</v>
      </c>
      <c r="AG126" s="79">
        <f>AG125+AG124</f>
        <v>0</v>
      </c>
      <c r="AH126" s="79">
        <f>AH125+AH124</f>
        <v>0</v>
      </c>
      <c r="AI126" s="79">
        <f>AI125+AI124</f>
        <v>0</v>
      </c>
      <c r="AJ126" s="79">
        <f>AJ125+AJ124</f>
        <v>1000</v>
      </c>
      <c r="AK126" s="77">
        <f>SUM(AF126:AJ126)</f>
        <v>1000</v>
      </c>
      <c r="AL126" s="80">
        <f>AK126+AE126+Z126</f>
        <v>3500</v>
      </c>
      <c r="AM126" s="45"/>
      <c r="AN126" s="61">
        <f t="shared" si="24"/>
        <v>0</v>
      </c>
      <c r="AO126" s="61">
        <f t="shared" si="25"/>
        <v>0</v>
      </c>
    </row>
    <row r="127" spans="1:41" s="3" customFormat="1" ht="13" customHeight="1" x14ac:dyDescent="0.3">
      <c r="A127" s="182"/>
      <c r="B127" s="6" t="s">
        <v>8</v>
      </c>
      <c r="C127" s="81">
        <v>3997</v>
      </c>
      <c r="D127" s="143">
        <v>4903</v>
      </c>
      <c r="E127" s="128">
        <f>E126-E123</f>
        <v>0</v>
      </c>
      <c r="F127" s="128">
        <f>E127+F126-F123</f>
        <v>0</v>
      </c>
      <c r="G127" s="128">
        <f>F127+G126-G123</f>
        <v>0</v>
      </c>
      <c r="H127" s="79">
        <f>G127+H126-H123</f>
        <v>0</v>
      </c>
      <c r="I127" s="77">
        <f>I126-I123</f>
        <v>0</v>
      </c>
      <c r="J127" s="79">
        <f>I127+J126-J123</f>
        <v>0</v>
      </c>
      <c r="K127" s="79">
        <f>J127+K126-K123</f>
        <v>1027</v>
      </c>
      <c r="L127" s="79">
        <f>K127+L126-L123</f>
        <v>249</v>
      </c>
      <c r="M127" s="79">
        <f>L127+M126-M123</f>
        <v>-254</v>
      </c>
      <c r="N127" s="77">
        <f>I127+N126-N123</f>
        <v>-254</v>
      </c>
      <c r="O127" s="79">
        <f>N127+O126-O123</f>
        <v>1590</v>
      </c>
      <c r="P127" s="79">
        <f>O127+P126-P123</f>
        <v>1232</v>
      </c>
      <c r="Q127" s="79">
        <f>P127+Q126-Q123</f>
        <v>602</v>
      </c>
      <c r="R127" s="79">
        <f t="shared" ref="R127:S127" si="48">Q127+R126-R123</f>
        <v>-28</v>
      </c>
      <c r="S127" s="79">
        <f t="shared" si="48"/>
        <v>342</v>
      </c>
      <c r="T127" s="77">
        <f>N127+T126-T123</f>
        <v>342</v>
      </c>
      <c r="U127" s="80">
        <f>U126-U123</f>
        <v>342</v>
      </c>
      <c r="V127" s="79">
        <f>U127+V126-V123</f>
        <v>-198</v>
      </c>
      <c r="W127" s="79">
        <f>V127+W126-W123</f>
        <v>-474</v>
      </c>
      <c r="X127" s="79">
        <f>W127+X126-X123</f>
        <v>-715</v>
      </c>
      <c r="Y127" s="79">
        <f>W127+Y126-Y123</f>
        <v>285</v>
      </c>
      <c r="Z127" s="77">
        <f>T127+Z126-Z123</f>
        <v>44</v>
      </c>
      <c r="AA127" s="79">
        <f>Z127+AA126-AA123</f>
        <v>-266</v>
      </c>
      <c r="AB127" s="79">
        <f>AA127+AB126-AB123</f>
        <v>-493</v>
      </c>
      <c r="AC127" s="79">
        <f>AB127+AC126-AC123</f>
        <v>-813</v>
      </c>
      <c r="AD127" s="79">
        <f>AC127+AD126-AD123</f>
        <v>367</v>
      </c>
      <c r="AE127" s="77">
        <f>Z127+AE126-AE123</f>
        <v>367</v>
      </c>
      <c r="AF127" s="79">
        <f>AE127+AF126-AF123</f>
        <v>-44</v>
      </c>
      <c r="AG127" s="79">
        <f>AF127+AG126-AG123</f>
        <v>-53</v>
      </c>
      <c r="AH127" s="79">
        <f>AG127+AH126-AH123</f>
        <v>-66</v>
      </c>
      <c r="AI127" s="79">
        <f t="shared" ref="AI127:AJ127" si="49">AH127+AI126-AI123</f>
        <v>-79</v>
      </c>
      <c r="AJ127" s="79">
        <f t="shared" si="49"/>
        <v>908</v>
      </c>
      <c r="AK127" s="77">
        <f>AE127+AK126-AK123</f>
        <v>908</v>
      </c>
      <c r="AL127" s="80">
        <f>T127+AL126-AL123</f>
        <v>908</v>
      </c>
      <c r="AM127" s="45"/>
      <c r="AN127" s="61">
        <f t="shared" si="24"/>
        <v>0</v>
      </c>
      <c r="AO127" s="61">
        <f t="shared" si="25"/>
        <v>0</v>
      </c>
    </row>
    <row r="128" spans="1:41" s="3" customFormat="1" ht="13" customHeight="1" x14ac:dyDescent="0.3">
      <c r="A128" s="18"/>
      <c r="B128" s="17" t="s">
        <v>9</v>
      </c>
      <c r="C128" s="77"/>
      <c r="D128" s="77"/>
      <c r="E128" s="82">
        <f>E127/(SUM(F123+H123+J123+G123)/20)*1000</f>
        <v>0</v>
      </c>
      <c r="F128" s="82" t="s">
        <v>111</v>
      </c>
      <c r="G128" s="82">
        <f>G127/(SUM(H123+J123+K123+L123)/20)*1000</f>
        <v>0</v>
      </c>
      <c r="H128" s="82">
        <f>H127/(SUM(M123+J123+K123+L123)/20)*1000</f>
        <v>0</v>
      </c>
      <c r="I128" s="83"/>
      <c r="J128" s="82">
        <f>J127/(SUM(K123+M123+O123+L123)/20)*1000</f>
        <v>0</v>
      </c>
      <c r="K128" s="82">
        <f>K127/(SUM(L123+O123+P123+M123)/20)*1000</f>
        <v>8400.8179959100216</v>
      </c>
      <c r="L128" s="82">
        <f>L127/(SUM(M123+O123+P123+Q123)/20)*1000</f>
        <v>2168.0452764475403</v>
      </c>
      <c r="M128" s="82">
        <f>M127/(SUM(O123+P123+Q123+R123)/20)*1000</f>
        <v>-2095.7095709570958</v>
      </c>
      <c r="N128" s="83"/>
      <c r="O128" s="82">
        <f>O127/(SUM(Q123+R123+S123+P123)/20)*1000</f>
        <v>14145.907473309608</v>
      </c>
      <c r="P128" s="82" t="e">
        <f>P127/(SUM(Q123+R123+#REF!+S123)/20)*1000</f>
        <v>#REF!</v>
      </c>
      <c r="Q128" s="82" t="e">
        <f>Q127/(SUM(R123+#REF!+#REF!+S123)/20)*1000</f>
        <v>#REF!</v>
      </c>
      <c r="R128" s="82" t="e">
        <f>R127/(SUM(S123+#REF!+#REF!+#REF!)/20)*1000</f>
        <v>#REF!</v>
      </c>
      <c r="S128" s="82" t="e">
        <f>S127/(SUM(#REF!+#REF!+#REF!+#REF!)/20)*1000</f>
        <v>#REF!</v>
      </c>
      <c r="T128" s="83"/>
      <c r="U128" s="84"/>
      <c r="V128" s="82">
        <f>V127/(SUM(W123+Y123+AA123+X123)/20)*1000</f>
        <v>-3707.8651685393261</v>
      </c>
      <c r="W128" s="82" t="s">
        <v>111</v>
      </c>
      <c r="X128" s="82">
        <f>X127/(SUM(Y123+AA123+AB123+AC123)/20)*1000</f>
        <v>-13023.679417122039</v>
      </c>
      <c r="Y128" s="82">
        <f>Y127/(SUM(AD123+AA123+AB123+AC123)/20)*1000</f>
        <v>4842.8207306711975</v>
      </c>
      <c r="Z128" s="83"/>
      <c r="AA128" s="82">
        <f>AA127/(SUM(AB123+AD123+AF123+AC123)/20)*1000</f>
        <v>-4162.754303599374</v>
      </c>
      <c r="AB128" s="82">
        <f>AB127/(SUM(AC123+AF123+AG123+AD123)/20)*1000</f>
        <v>-9301.8867924528295</v>
      </c>
      <c r="AC128" s="82">
        <f>AC127/(SUM(AD123+AF123+AG123+AH123)/20)*1000</f>
        <v>-21593.625498007972</v>
      </c>
      <c r="AD128" s="82">
        <f>AD127/(SUM(AF123+AG123+AH123+AI123)/20)*1000</f>
        <v>16457.399103139014</v>
      </c>
      <c r="AE128" s="83"/>
      <c r="AF128" s="82">
        <f>AF127/(SUM(AH123+AI123+AJ123+AG123)/20)*1000</f>
        <v>-18333.333333333336</v>
      </c>
      <c r="AG128" s="82" t="e">
        <f>AG127/(SUM(AH123+AI123+#REF!+AJ123)/20)*1000</f>
        <v>#REF!</v>
      </c>
      <c r="AH128" s="82" t="e">
        <f>AH127/(SUM(AI123+#REF!+#REF!+AJ123)/20)*1000</f>
        <v>#REF!</v>
      </c>
      <c r="AI128" s="82" t="e">
        <f>AI127/(SUM(AJ123+#REF!+#REF!+#REF!)/20)*1000</f>
        <v>#REF!</v>
      </c>
      <c r="AJ128" s="82" t="e">
        <f>AJ127/(SUM(#REF!+#REF!+#REF!+#REF!)/20)*1000</f>
        <v>#REF!</v>
      </c>
      <c r="AK128" s="83"/>
      <c r="AL128" s="84"/>
      <c r="AM128" s="45"/>
      <c r="AN128" s="61">
        <f t="shared" si="24"/>
        <v>0</v>
      </c>
      <c r="AO128" s="61">
        <f t="shared" si="25"/>
        <v>0</v>
      </c>
    </row>
    <row r="129" spans="1:41" s="3" customFormat="1" ht="13" customHeight="1" x14ac:dyDescent="0.3">
      <c r="A129" s="180" t="s">
        <v>105</v>
      </c>
      <c r="B129" s="5" t="s">
        <v>5</v>
      </c>
      <c r="C129" s="77"/>
      <c r="D129" s="77"/>
      <c r="E129" s="79"/>
      <c r="F129" s="79"/>
      <c r="G129" s="79"/>
      <c r="H129" s="79"/>
      <c r="I129" s="77">
        <f>SUM(E129:H129)</f>
        <v>0</v>
      </c>
      <c r="J129" s="79"/>
      <c r="K129" s="79">
        <v>-1374</v>
      </c>
      <c r="L129" s="79">
        <v>197</v>
      </c>
      <c r="M129" s="79">
        <v>218</v>
      </c>
      <c r="N129" s="77">
        <f>SUM(J129:M129)</f>
        <v>-959</v>
      </c>
      <c r="O129" s="79">
        <v>295</v>
      </c>
      <c r="P129" s="79">
        <v>122</v>
      </c>
      <c r="Q129" s="79">
        <v>218</v>
      </c>
      <c r="R129" s="79">
        <v>216</v>
      </c>
      <c r="S129" s="79">
        <v>216</v>
      </c>
      <c r="T129" s="77">
        <f>SUM(O129:S129)</f>
        <v>1067</v>
      </c>
      <c r="U129" s="80">
        <f>T129+N129+I129+D133</f>
        <v>1970</v>
      </c>
      <c r="V129" s="79">
        <v>184</v>
      </c>
      <c r="W129" s="79">
        <v>218</v>
      </c>
      <c r="X129" s="79">
        <v>192</v>
      </c>
      <c r="Y129" s="79">
        <v>192</v>
      </c>
      <c r="Z129" s="77">
        <f>SUM(V129:Y129)</f>
        <v>786</v>
      </c>
      <c r="AA129" s="79">
        <v>248</v>
      </c>
      <c r="AB129" s="79">
        <v>128</v>
      </c>
      <c r="AC129" s="79">
        <v>182</v>
      </c>
      <c r="AD129" s="79">
        <v>182</v>
      </c>
      <c r="AE129" s="77">
        <f>SUM(AA129:AD129)</f>
        <v>740</v>
      </c>
      <c r="AF129" s="79">
        <v>234</v>
      </c>
      <c r="AG129" s="79">
        <v>80</v>
      </c>
      <c r="AH129" s="79">
        <v>112</v>
      </c>
      <c r="AI129" s="79">
        <v>112</v>
      </c>
      <c r="AJ129" s="79">
        <v>112</v>
      </c>
      <c r="AK129" s="77">
        <f>SUM(AF129:AJ129)</f>
        <v>650</v>
      </c>
      <c r="AL129" s="80">
        <f>AK129+AE129+Z129</f>
        <v>2176</v>
      </c>
      <c r="AM129" s="45">
        <v>256</v>
      </c>
      <c r="AN129" s="61">
        <f t="shared" si="24"/>
        <v>504320</v>
      </c>
      <c r="AO129" s="61">
        <f t="shared" si="25"/>
        <v>557056</v>
      </c>
    </row>
    <row r="130" spans="1:41" s="3" customFormat="1" ht="13" customHeight="1" x14ac:dyDescent="0.3">
      <c r="A130" s="181"/>
      <c r="B130" s="17" t="s">
        <v>6</v>
      </c>
      <c r="C130" s="77"/>
      <c r="D130" s="77"/>
      <c r="E130" s="79"/>
      <c r="F130" s="79"/>
      <c r="G130" s="79"/>
      <c r="H130" s="79"/>
      <c r="I130" s="77">
        <f>SUM(E130:H130)</f>
        <v>0</v>
      </c>
      <c r="J130" s="79"/>
      <c r="K130" s="79">
        <v>0</v>
      </c>
      <c r="L130" s="79">
        <v>0</v>
      </c>
      <c r="M130" s="79">
        <v>0</v>
      </c>
      <c r="N130" s="77">
        <f>SUM(J130:M130)</f>
        <v>0</v>
      </c>
      <c r="O130" s="79">
        <v>1600</v>
      </c>
      <c r="P130" s="79">
        <v>0</v>
      </c>
      <c r="Q130" s="79">
        <v>0</v>
      </c>
      <c r="R130" s="79">
        <v>0</v>
      </c>
      <c r="S130" s="79">
        <v>0</v>
      </c>
      <c r="T130" s="77">
        <f>SUM(O130:S130)</f>
        <v>1600</v>
      </c>
      <c r="U130" s="80">
        <f>I130+N130+T130</f>
        <v>1600</v>
      </c>
      <c r="V130" s="79">
        <v>900</v>
      </c>
      <c r="W130" s="79">
        <v>0</v>
      </c>
      <c r="X130" s="79">
        <v>0</v>
      </c>
      <c r="Y130" s="79">
        <v>0</v>
      </c>
      <c r="Z130" s="77">
        <f>SUM(V130:Y130)</f>
        <v>900</v>
      </c>
      <c r="AA130" s="79">
        <v>0</v>
      </c>
      <c r="AB130" s="79">
        <v>0</v>
      </c>
      <c r="AC130" s="79">
        <v>0</v>
      </c>
      <c r="AD130" s="79">
        <v>0</v>
      </c>
      <c r="AE130" s="77">
        <f>SUM(AA130:AD130)</f>
        <v>0</v>
      </c>
      <c r="AF130" s="79">
        <v>0</v>
      </c>
      <c r="AG130" s="79">
        <v>0</v>
      </c>
      <c r="AH130" s="79">
        <v>0</v>
      </c>
      <c r="AI130" s="79">
        <v>0</v>
      </c>
      <c r="AJ130" s="79">
        <v>0</v>
      </c>
      <c r="AK130" s="77">
        <f>SUM(AF130:AJ130)</f>
        <v>0</v>
      </c>
      <c r="AL130" s="80">
        <f>Z130+AE130+AK130</f>
        <v>900</v>
      </c>
      <c r="AM130" s="45"/>
      <c r="AN130" s="61">
        <f t="shared" si="24"/>
        <v>0</v>
      </c>
      <c r="AO130" s="61">
        <f t="shared" si="25"/>
        <v>0</v>
      </c>
    </row>
    <row r="131" spans="1:41" s="3" customFormat="1" ht="13" customHeight="1" x14ac:dyDescent="0.3">
      <c r="A131" s="181"/>
      <c r="B131" s="17" t="s">
        <v>10</v>
      </c>
      <c r="C131" s="77">
        <v>0</v>
      </c>
      <c r="D131" s="77"/>
      <c r="E131" s="79"/>
      <c r="F131" s="79"/>
      <c r="G131" s="79"/>
      <c r="H131" s="79"/>
      <c r="I131" s="77"/>
      <c r="J131" s="79"/>
      <c r="K131" s="79"/>
      <c r="L131" s="79"/>
      <c r="M131" s="79"/>
      <c r="N131" s="77"/>
      <c r="O131" s="79"/>
      <c r="P131" s="79"/>
      <c r="Q131" s="79"/>
      <c r="R131" s="79"/>
      <c r="S131" s="79"/>
      <c r="T131" s="77"/>
      <c r="U131" s="80"/>
      <c r="V131" s="79"/>
      <c r="W131" s="79"/>
      <c r="X131" s="79"/>
      <c r="Y131" s="79"/>
      <c r="Z131" s="77"/>
      <c r="AA131" s="79"/>
      <c r="AB131" s="79"/>
      <c r="AC131" s="79"/>
      <c r="AD131" s="79"/>
      <c r="AE131" s="77"/>
      <c r="AF131" s="79"/>
      <c r="AG131" s="79"/>
      <c r="AH131" s="79"/>
      <c r="AI131" s="79"/>
      <c r="AJ131" s="79"/>
      <c r="AK131" s="77"/>
      <c r="AL131" s="80"/>
      <c r="AM131" s="45"/>
      <c r="AN131" s="61">
        <f t="shared" ref="AN131:AN194" si="50">AM131*U131</f>
        <v>0</v>
      </c>
      <c r="AO131" s="61">
        <f t="shared" si="25"/>
        <v>0</v>
      </c>
    </row>
    <row r="132" spans="1:41" s="3" customFormat="1" ht="13" customHeight="1" x14ac:dyDescent="0.3">
      <c r="A132" s="181"/>
      <c r="B132" s="17" t="s">
        <v>7</v>
      </c>
      <c r="C132" s="77"/>
      <c r="D132" s="77"/>
      <c r="E132" s="79">
        <f>E131+E130</f>
        <v>0</v>
      </c>
      <c r="F132" s="79">
        <f>F131+F130</f>
        <v>0</v>
      </c>
      <c r="G132" s="79">
        <f>G131+G130</f>
        <v>0</v>
      </c>
      <c r="H132" s="79">
        <f>H131+H130</f>
        <v>0</v>
      </c>
      <c r="I132" s="77">
        <f>SUM(E132:H132)</f>
        <v>0</v>
      </c>
      <c r="J132" s="79">
        <f>J131+J130</f>
        <v>0</v>
      </c>
      <c r="K132" s="79">
        <f>K131+K130</f>
        <v>0</v>
      </c>
      <c r="L132" s="79">
        <f>L131+L130</f>
        <v>0</v>
      </c>
      <c r="M132" s="79">
        <f>M131+M130</f>
        <v>0</v>
      </c>
      <c r="N132" s="77">
        <f>SUM(J132:M132)</f>
        <v>0</v>
      </c>
      <c r="O132" s="79">
        <f>O131+O130</f>
        <v>1600</v>
      </c>
      <c r="P132" s="79">
        <f>P131+P130</f>
        <v>0</v>
      </c>
      <c r="Q132" s="79">
        <f>Q131+Q130</f>
        <v>0</v>
      </c>
      <c r="R132" s="79">
        <f>R131+R130</f>
        <v>0</v>
      </c>
      <c r="S132" s="79">
        <f>S131+S130</f>
        <v>0</v>
      </c>
      <c r="T132" s="77">
        <f>SUM(O132:S132)</f>
        <v>1600</v>
      </c>
      <c r="U132" s="80">
        <f>T132+N132+I132+D133</f>
        <v>3462</v>
      </c>
      <c r="V132" s="79">
        <f>V131+V130</f>
        <v>900</v>
      </c>
      <c r="W132" s="79">
        <f>W131+W130</f>
        <v>0</v>
      </c>
      <c r="X132" s="79">
        <f>X131+X130</f>
        <v>0</v>
      </c>
      <c r="Y132" s="79">
        <f>Y131+Y130</f>
        <v>0</v>
      </c>
      <c r="Z132" s="77">
        <f>SUM(V132:Y132)</f>
        <v>900</v>
      </c>
      <c r="AA132" s="79">
        <f>AA131+AA130</f>
        <v>0</v>
      </c>
      <c r="AB132" s="79">
        <f>AB131+AB130</f>
        <v>0</v>
      </c>
      <c r="AC132" s="79">
        <f>AC131+AC130</f>
        <v>0</v>
      </c>
      <c r="AD132" s="79">
        <f>AD131+AD130</f>
        <v>0</v>
      </c>
      <c r="AE132" s="77">
        <f>SUM(AA132:AD132)</f>
        <v>0</v>
      </c>
      <c r="AF132" s="79">
        <f>AF131+AF130</f>
        <v>0</v>
      </c>
      <c r="AG132" s="79">
        <f>AG131+AG130</f>
        <v>0</v>
      </c>
      <c r="AH132" s="79">
        <f>AH131+AH130</f>
        <v>0</v>
      </c>
      <c r="AI132" s="79">
        <f>AI131+AI130</f>
        <v>0</v>
      </c>
      <c r="AJ132" s="79">
        <f>AJ131+AJ130</f>
        <v>0</v>
      </c>
      <c r="AK132" s="77">
        <f>SUM(AF132:AJ132)</f>
        <v>0</v>
      </c>
      <c r="AL132" s="80">
        <f>AK132+AE132+Z132</f>
        <v>900</v>
      </c>
      <c r="AM132" s="45"/>
      <c r="AN132" s="61">
        <f t="shared" si="50"/>
        <v>0</v>
      </c>
      <c r="AO132" s="61">
        <f t="shared" ref="AO132:AO195" si="51">AM132*AL132</f>
        <v>0</v>
      </c>
    </row>
    <row r="133" spans="1:41" s="3" customFormat="1" ht="13" customHeight="1" x14ac:dyDescent="0.3">
      <c r="A133" s="182"/>
      <c r="B133" s="6" t="s">
        <v>8</v>
      </c>
      <c r="C133" s="81">
        <v>1667</v>
      </c>
      <c r="D133" s="143">
        <v>1862</v>
      </c>
      <c r="E133" s="128">
        <f>E132-E129</f>
        <v>0</v>
      </c>
      <c r="F133" s="128">
        <f>E133+F132-F129</f>
        <v>0</v>
      </c>
      <c r="G133" s="128">
        <f>F133+G132-G129</f>
        <v>0</v>
      </c>
      <c r="H133" s="79">
        <f>G133+H132-H129</f>
        <v>0</v>
      </c>
      <c r="I133" s="77">
        <f>I132-I129</f>
        <v>0</v>
      </c>
      <c r="J133" s="79">
        <f>I133+J132-J129</f>
        <v>0</v>
      </c>
      <c r="K133" s="79">
        <f>J133+K132-K129</f>
        <v>1374</v>
      </c>
      <c r="L133" s="79">
        <f>K133+L132-L129</f>
        <v>1177</v>
      </c>
      <c r="M133" s="79">
        <f>L133+M132-M129</f>
        <v>959</v>
      </c>
      <c r="N133" s="77">
        <f>I133+N132-N129</f>
        <v>959</v>
      </c>
      <c r="O133" s="79">
        <f>N133+O132-O129</f>
        <v>2264</v>
      </c>
      <c r="P133" s="79">
        <f>O133+P132-P129</f>
        <v>2142</v>
      </c>
      <c r="Q133" s="79">
        <f>P133+Q132-Q129</f>
        <v>1924</v>
      </c>
      <c r="R133" s="79">
        <f t="shared" ref="R133:S133" si="52">Q133+R132-R129</f>
        <v>1708</v>
      </c>
      <c r="S133" s="79">
        <f t="shared" si="52"/>
        <v>1492</v>
      </c>
      <c r="T133" s="77">
        <f>N133+T132-T129</f>
        <v>1492</v>
      </c>
      <c r="U133" s="80">
        <f>U132-U129</f>
        <v>1492</v>
      </c>
      <c r="V133" s="79">
        <f>U133+V132-V129</f>
        <v>2208</v>
      </c>
      <c r="W133" s="79">
        <f>V133+W132-W129</f>
        <v>1990</v>
      </c>
      <c r="X133" s="79">
        <f>W133+X132-X129</f>
        <v>1798</v>
      </c>
      <c r="Y133" s="79">
        <f>W133+Y132-Y129</f>
        <v>1798</v>
      </c>
      <c r="Z133" s="77">
        <f>T133+Z132-Z129</f>
        <v>1606</v>
      </c>
      <c r="AA133" s="79">
        <f>Z133+AA132-AA129</f>
        <v>1358</v>
      </c>
      <c r="AB133" s="79">
        <f>AA133+AB132-AB129</f>
        <v>1230</v>
      </c>
      <c r="AC133" s="79">
        <f>AB133+AC132-AC129</f>
        <v>1048</v>
      </c>
      <c r="AD133" s="79">
        <f>AC133+AD132-AD129</f>
        <v>866</v>
      </c>
      <c r="AE133" s="77">
        <f>Z133+AE132-AE129</f>
        <v>866</v>
      </c>
      <c r="AF133" s="79">
        <f>AE133+AF132-AF129</f>
        <v>632</v>
      </c>
      <c r="AG133" s="79">
        <f>AF133+AG132-AG129</f>
        <v>552</v>
      </c>
      <c r="AH133" s="79">
        <f>AG133+AH132-AH129</f>
        <v>440</v>
      </c>
      <c r="AI133" s="79">
        <f t="shared" ref="AI133:AJ133" si="53">AH133+AI132-AI129</f>
        <v>328</v>
      </c>
      <c r="AJ133" s="79">
        <f t="shared" si="53"/>
        <v>216</v>
      </c>
      <c r="AK133" s="77">
        <f>AE133+AK132-AK129</f>
        <v>216</v>
      </c>
      <c r="AL133" s="80">
        <f>T133+AL132-AL129</f>
        <v>216</v>
      </c>
      <c r="AM133" s="45"/>
      <c r="AN133" s="61">
        <f t="shared" si="50"/>
        <v>0</v>
      </c>
      <c r="AO133" s="61">
        <f t="shared" si="51"/>
        <v>0</v>
      </c>
    </row>
    <row r="134" spans="1:41" s="3" customFormat="1" ht="13" customHeight="1" x14ac:dyDescent="0.3">
      <c r="A134" s="18"/>
      <c r="B134" s="17" t="s">
        <v>9</v>
      </c>
      <c r="C134" s="77"/>
      <c r="D134" s="77"/>
      <c r="E134" s="82" t="e">
        <f>E133/(SUM(F129+H129+J129+G129)/20)*1000</f>
        <v>#DIV/0!</v>
      </c>
      <c r="F134" s="82">
        <f>F133/(SUM(G129+K129+J129+H129)/20)*1000</f>
        <v>0</v>
      </c>
      <c r="G134" s="82">
        <f>G133/(SUM(H129+J129+K129+L129)/20)*1000</f>
        <v>0</v>
      </c>
      <c r="H134" s="82">
        <f>H133/(SUM(M129+J129+K129+L129)/20)*1000</f>
        <v>0</v>
      </c>
      <c r="I134" s="83"/>
      <c r="J134" s="82">
        <f>J133/(SUM(K129+M129+O129+L129)/20)*1000</f>
        <v>0</v>
      </c>
      <c r="K134" s="82">
        <f>K133/(SUM(L129+O129+P129+M129)/20)*1000</f>
        <v>33028.846153846156</v>
      </c>
      <c r="L134" s="82">
        <f>L133/(SUM(M129+O129+P129+Q129)/20)*1000</f>
        <v>27596.717467760842</v>
      </c>
      <c r="M134" s="82">
        <f>M133/(SUM(O129+P129+Q129+R129)/20)*1000</f>
        <v>22538.190364277321</v>
      </c>
      <c r="N134" s="83"/>
      <c r="O134" s="82">
        <f>O133/(SUM(Q129+R129+S129+P129)/20)*1000</f>
        <v>58652.849740932637</v>
      </c>
      <c r="P134" s="82" t="e">
        <f>P133/(SUM(Q129+R129+#REF!+S129)/20)*1000</f>
        <v>#REF!</v>
      </c>
      <c r="Q134" s="82" t="e">
        <f>Q133/(SUM(R129+#REF!+#REF!+S129)/20)*1000</f>
        <v>#REF!</v>
      </c>
      <c r="R134" s="82" t="e">
        <f>R133/(SUM(S129+#REF!+#REF!+#REF!)/20)*1000</f>
        <v>#REF!</v>
      </c>
      <c r="S134" s="82" t="e">
        <f>S133/(SUM(#REF!+#REF!+#REF!+#REF!)/20)*1000</f>
        <v>#REF!</v>
      </c>
      <c r="T134" s="83"/>
      <c r="U134" s="84"/>
      <c r="V134" s="82">
        <f>V133/(SUM(W129+Y129+AA129+X129)/20)*1000</f>
        <v>51952.941176470587</v>
      </c>
      <c r="W134" s="82">
        <f>W133/(SUM(X129+AB129+AA129+Y129)/20)*1000</f>
        <v>52368.42105263158</v>
      </c>
      <c r="X134" s="82">
        <f>X133/(SUM(Y129+AA129+AB129+AC129)/20)*1000</f>
        <v>47946.666666666664</v>
      </c>
      <c r="Y134" s="82">
        <f>Y133/(SUM(AD129+AA129+AB129+AC129)/20)*1000</f>
        <v>48594.594594594593</v>
      </c>
      <c r="Z134" s="83"/>
      <c r="AA134" s="82">
        <f>AA133/(SUM(AB129+AD129+AF129+AC129)/20)*1000</f>
        <v>37410.46831955923</v>
      </c>
      <c r="AB134" s="82">
        <f>AB133/(SUM(AC129+AF129+AG129+AD129)/20)*1000</f>
        <v>36283.185840707964</v>
      </c>
      <c r="AC134" s="82">
        <f>AC133/(SUM(AD129+AF129+AG129+AH129)/20)*1000</f>
        <v>34473.684210526313</v>
      </c>
      <c r="AD134" s="82">
        <f>AD133/(SUM(AF129+AG129+AH129+AI129)/20)*1000</f>
        <v>32193.308550185877</v>
      </c>
      <c r="AE134" s="83"/>
      <c r="AF134" s="82">
        <f>AF133/(SUM(AH129+AI129+AJ129+AG129)/20)*1000</f>
        <v>30384.615384615383</v>
      </c>
      <c r="AG134" s="82" t="e">
        <f>AG133/(SUM(AH129+AI129+#REF!+AJ129)/20)*1000</f>
        <v>#REF!</v>
      </c>
      <c r="AH134" s="82" t="e">
        <f>AH133/(SUM(AI129+#REF!+#REF!+AJ129)/20)*1000</f>
        <v>#REF!</v>
      </c>
      <c r="AI134" s="82" t="e">
        <f>AI133/(SUM(AJ129+#REF!+#REF!+#REF!)/20)*1000</f>
        <v>#REF!</v>
      </c>
      <c r="AJ134" s="82" t="e">
        <f>AJ133/(SUM(#REF!+#REF!+#REF!+#REF!)/20)*1000</f>
        <v>#REF!</v>
      </c>
      <c r="AK134" s="83"/>
      <c r="AL134" s="84"/>
      <c r="AM134" s="45"/>
      <c r="AN134" s="61">
        <f t="shared" si="50"/>
        <v>0</v>
      </c>
      <c r="AO134" s="61">
        <f t="shared" si="51"/>
        <v>0</v>
      </c>
    </row>
    <row r="135" spans="1:41" s="3" customFormat="1" ht="13" customHeight="1" x14ac:dyDescent="0.3">
      <c r="A135" s="180" t="s">
        <v>39</v>
      </c>
      <c r="B135" s="5" t="s">
        <v>5</v>
      </c>
      <c r="C135" s="77"/>
      <c r="D135" s="77"/>
      <c r="E135" s="79"/>
      <c r="F135" s="79"/>
      <c r="G135" s="79"/>
      <c r="H135" s="79"/>
      <c r="I135" s="77">
        <f>SUM(E135:H135)</f>
        <v>0</v>
      </c>
      <c r="J135" s="79"/>
      <c r="K135" s="79">
        <v>-1102</v>
      </c>
      <c r="L135" s="79">
        <v>0</v>
      </c>
      <c r="M135" s="79">
        <v>0</v>
      </c>
      <c r="N135" s="77">
        <f>SUM(J135:M135)</f>
        <v>-1102</v>
      </c>
      <c r="O135" s="79">
        <v>0</v>
      </c>
      <c r="P135" s="79">
        <v>0</v>
      </c>
      <c r="Q135" s="79">
        <v>0</v>
      </c>
      <c r="R135" s="79">
        <v>0</v>
      </c>
      <c r="S135" s="79">
        <v>0</v>
      </c>
      <c r="T135" s="77">
        <f>SUM(O135:S135)</f>
        <v>0</v>
      </c>
      <c r="U135" s="80">
        <f>T135+N135+I135+D139</f>
        <v>385</v>
      </c>
      <c r="V135" s="79">
        <v>0</v>
      </c>
      <c r="W135" s="79">
        <v>0</v>
      </c>
      <c r="X135" s="79">
        <v>0</v>
      </c>
      <c r="Y135" s="79">
        <v>0</v>
      </c>
      <c r="Z135" s="77">
        <f>SUM(V135:Y135)</f>
        <v>0</v>
      </c>
      <c r="AA135" s="79">
        <v>0</v>
      </c>
      <c r="AB135" s="79">
        <v>0</v>
      </c>
      <c r="AC135" s="79">
        <v>0</v>
      </c>
      <c r="AD135" s="79">
        <v>0</v>
      </c>
      <c r="AE135" s="77">
        <f>SUM(AA135:AD135)</f>
        <v>0</v>
      </c>
      <c r="AF135" s="79">
        <v>0</v>
      </c>
      <c r="AG135" s="79">
        <v>0</v>
      </c>
      <c r="AH135" s="79">
        <v>0</v>
      </c>
      <c r="AI135" s="79">
        <v>0</v>
      </c>
      <c r="AJ135" s="79">
        <v>0</v>
      </c>
      <c r="AK135" s="77">
        <f>SUM(AF135:AJ135)</f>
        <v>0</v>
      </c>
      <c r="AL135" s="80">
        <f>AK135+AE135+Z135</f>
        <v>0</v>
      </c>
      <c r="AM135" s="45">
        <v>32</v>
      </c>
      <c r="AN135" s="61">
        <f t="shared" si="50"/>
        <v>12320</v>
      </c>
      <c r="AO135" s="61">
        <f t="shared" si="51"/>
        <v>0</v>
      </c>
    </row>
    <row r="136" spans="1:41" s="3" customFormat="1" ht="13" customHeight="1" x14ac:dyDescent="0.3">
      <c r="A136" s="181"/>
      <c r="B136" s="17" t="s">
        <v>6</v>
      </c>
      <c r="C136" s="77"/>
      <c r="D136" s="77"/>
      <c r="E136" s="79"/>
      <c r="F136" s="79"/>
      <c r="G136" s="79"/>
      <c r="H136" s="79"/>
      <c r="I136" s="77">
        <f>SUM(E136:H136)</f>
        <v>0</v>
      </c>
      <c r="J136" s="79"/>
      <c r="K136" s="79">
        <v>0</v>
      </c>
      <c r="L136" s="79">
        <v>0</v>
      </c>
      <c r="M136" s="79">
        <v>0</v>
      </c>
      <c r="N136" s="77">
        <f>SUM(J136:M136)</f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v>0</v>
      </c>
      <c r="T136" s="77">
        <f>SUM(O136:S136)</f>
        <v>0</v>
      </c>
      <c r="U136" s="80">
        <f>I136+N136+T136</f>
        <v>0</v>
      </c>
      <c r="V136" s="79">
        <v>0</v>
      </c>
      <c r="W136" s="79">
        <v>0</v>
      </c>
      <c r="X136" s="79">
        <v>0</v>
      </c>
      <c r="Y136" s="79">
        <v>0</v>
      </c>
      <c r="Z136" s="77">
        <f>SUM(V136:Y136)</f>
        <v>0</v>
      </c>
      <c r="AA136" s="79">
        <v>0</v>
      </c>
      <c r="AB136" s="79">
        <v>0</v>
      </c>
      <c r="AC136" s="79">
        <v>0</v>
      </c>
      <c r="AD136" s="79">
        <v>0</v>
      </c>
      <c r="AE136" s="77">
        <f>SUM(AA136:AD136)</f>
        <v>0</v>
      </c>
      <c r="AF136" s="79">
        <v>0</v>
      </c>
      <c r="AG136" s="79">
        <v>0</v>
      </c>
      <c r="AH136" s="79">
        <v>0</v>
      </c>
      <c r="AI136" s="79">
        <v>0</v>
      </c>
      <c r="AJ136" s="79">
        <v>0</v>
      </c>
      <c r="AK136" s="77">
        <f>SUM(AF136:AJ136)</f>
        <v>0</v>
      </c>
      <c r="AL136" s="80">
        <f>Z136+AE136+AK136</f>
        <v>0</v>
      </c>
      <c r="AM136" s="45"/>
      <c r="AN136" s="61">
        <f t="shared" si="50"/>
        <v>0</v>
      </c>
      <c r="AO136" s="61">
        <f t="shared" si="51"/>
        <v>0</v>
      </c>
    </row>
    <row r="137" spans="1:41" s="3" customFormat="1" ht="13" customHeight="1" x14ac:dyDescent="0.3">
      <c r="A137" s="181"/>
      <c r="B137" s="17" t="s">
        <v>10</v>
      </c>
      <c r="C137" s="77">
        <v>0</v>
      </c>
      <c r="D137" s="77"/>
      <c r="E137" s="79"/>
      <c r="F137" s="79"/>
      <c r="G137" s="79"/>
      <c r="H137" s="79"/>
      <c r="I137" s="77"/>
      <c r="J137" s="79"/>
      <c r="K137" s="79"/>
      <c r="L137" s="79"/>
      <c r="M137" s="79"/>
      <c r="N137" s="77"/>
      <c r="O137" s="79"/>
      <c r="P137" s="79"/>
      <c r="Q137" s="79"/>
      <c r="R137" s="79"/>
      <c r="S137" s="79"/>
      <c r="T137" s="77"/>
      <c r="U137" s="80"/>
      <c r="V137" s="79"/>
      <c r="W137" s="79"/>
      <c r="X137" s="79"/>
      <c r="Y137" s="79"/>
      <c r="Z137" s="77"/>
      <c r="AA137" s="79"/>
      <c r="AB137" s="79"/>
      <c r="AC137" s="79"/>
      <c r="AD137" s="79"/>
      <c r="AE137" s="77"/>
      <c r="AF137" s="79"/>
      <c r="AG137" s="79"/>
      <c r="AH137" s="79"/>
      <c r="AI137" s="79"/>
      <c r="AJ137" s="79"/>
      <c r="AK137" s="77"/>
      <c r="AL137" s="80"/>
      <c r="AM137" s="45"/>
      <c r="AN137" s="61">
        <f t="shared" si="50"/>
        <v>0</v>
      </c>
      <c r="AO137" s="61">
        <f t="shared" si="51"/>
        <v>0</v>
      </c>
    </row>
    <row r="138" spans="1:41" s="3" customFormat="1" ht="13" customHeight="1" x14ac:dyDescent="0.3">
      <c r="A138" s="181"/>
      <c r="B138" s="17" t="s">
        <v>7</v>
      </c>
      <c r="C138" s="77"/>
      <c r="D138" s="77"/>
      <c r="E138" s="79">
        <f>E137+E136</f>
        <v>0</v>
      </c>
      <c r="F138" s="79">
        <f>F137+F136</f>
        <v>0</v>
      </c>
      <c r="G138" s="79">
        <f>G137+G136</f>
        <v>0</v>
      </c>
      <c r="H138" s="79">
        <f>H137+H136</f>
        <v>0</v>
      </c>
      <c r="I138" s="77">
        <f>SUM(E138:H138)</f>
        <v>0</v>
      </c>
      <c r="J138" s="79">
        <f>J137+J136</f>
        <v>0</v>
      </c>
      <c r="K138" s="79">
        <f>K137+K136</f>
        <v>0</v>
      </c>
      <c r="L138" s="79">
        <f>L137+L136</f>
        <v>0</v>
      </c>
      <c r="M138" s="79">
        <f>M137+M136</f>
        <v>0</v>
      </c>
      <c r="N138" s="77">
        <f>SUM(J138:M138)</f>
        <v>0</v>
      </c>
      <c r="O138" s="79">
        <f>O137+O136</f>
        <v>0</v>
      </c>
      <c r="P138" s="79">
        <f>P137+P136</f>
        <v>0</v>
      </c>
      <c r="Q138" s="79">
        <f>Q137+Q136</f>
        <v>0</v>
      </c>
      <c r="R138" s="79">
        <f>R137+R136</f>
        <v>0</v>
      </c>
      <c r="S138" s="79">
        <f>S137+S136</f>
        <v>0</v>
      </c>
      <c r="T138" s="77">
        <f>SUM(O138:S138)</f>
        <v>0</v>
      </c>
      <c r="U138" s="80">
        <f>T138+N138+I138+D139</f>
        <v>1487</v>
      </c>
      <c r="V138" s="79">
        <f>V137+V136</f>
        <v>0</v>
      </c>
      <c r="W138" s="79">
        <f>W137+W136</f>
        <v>0</v>
      </c>
      <c r="X138" s="79">
        <f>X137+X136</f>
        <v>0</v>
      </c>
      <c r="Y138" s="79">
        <f>Y137+Y136</f>
        <v>0</v>
      </c>
      <c r="Z138" s="77">
        <f>SUM(V138:Y138)</f>
        <v>0</v>
      </c>
      <c r="AA138" s="79">
        <f>AA137+AA136</f>
        <v>0</v>
      </c>
      <c r="AB138" s="79">
        <f>AB137+AB136</f>
        <v>0</v>
      </c>
      <c r="AC138" s="79">
        <f>AC137+AC136</f>
        <v>0</v>
      </c>
      <c r="AD138" s="79">
        <f>AD137+AD136</f>
        <v>0</v>
      </c>
      <c r="AE138" s="77">
        <f>SUM(AA138:AD138)</f>
        <v>0</v>
      </c>
      <c r="AF138" s="79">
        <f>AF137+AF136</f>
        <v>0</v>
      </c>
      <c r="AG138" s="79">
        <f>AG137+AG136</f>
        <v>0</v>
      </c>
      <c r="AH138" s="79">
        <f>AH137+AH136</f>
        <v>0</v>
      </c>
      <c r="AI138" s="79">
        <f>AI137+AI136</f>
        <v>0</v>
      </c>
      <c r="AJ138" s="79">
        <f>AJ137+AJ136</f>
        <v>0</v>
      </c>
      <c r="AK138" s="77">
        <f>SUM(AF138:AJ138)</f>
        <v>0</v>
      </c>
      <c r="AL138" s="80">
        <f>AK138+AE138+Z138</f>
        <v>0</v>
      </c>
      <c r="AM138" s="45"/>
      <c r="AN138" s="61">
        <f t="shared" si="50"/>
        <v>0</v>
      </c>
      <c r="AO138" s="61">
        <f t="shared" si="51"/>
        <v>0</v>
      </c>
    </row>
    <row r="139" spans="1:41" s="3" customFormat="1" ht="13" customHeight="1" x14ac:dyDescent="0.3">
      <c r="A139" s="182"/>
      <c r="B139" s="6" t="s">
        <v>8</v>
      </c>
      <c r="C139" s="81">
        <v>1102</v>
      </c>
      <c r="D139" s="143">
        <v>1487</v>
      </c>
      <c r="E139" s="128">
        <f>E138-E135</f>
        <v>0</v>
      </c>
      <c r="F139" s="128">
        <f>E139+F138-F135</f>
        <v>0</v>
      </c>
      <c r="G139" s="79">
        <f>F139+G138-G135</f>
        <v>0</v>
      </c>
      <c r="H139" s="79">
        <f>G139+H138-H135</f>
        <v>0</v>
      </c>
      <c r="I139" s="77">
        <f>I138-I135</f>
        <v>0</v>
      </c>
      <c r="J139" s="79">
        <f>I139+J138-J135</f>
        <v>0</v>
      </c>
      <c r="K139" s="79">
        <f>J139+K138-K135</f>
        <v>1102</v>
      </c>
      <c r="L139" s="79">
        <f>K139+L138-L135</f>
        <v>1102</v>
      </c>
      <c r="M139" s="79">
        <f>L139+M138-M135</f>
        <v>1102</v>
      </c>
      <c r="N139" s="77">
        <f>I139+N138-N135</f>
        <v>1102</v>
      </c>
      <c r="O139" s="79">
        <f>N139+O138-O135</f>
        <v>1102</v>
      </c>
      <c r="P139" s="79">
        <f>O139+P138-P135</f>
        <v>1102</v>
      </c>
      <c r="Q139" s="79">
        <f>P139+Q138-Q135</f>
        <v>1102</v>
      </c>
      <c r="R139" s="79">
        <f t="shared" ref="R139:S139" si="54">Q139+R138-R135</f>
        <v>1102</v>
      </c>
      <c r="S139" s="79">
        <f t="shared" si="54"/>
        <v>1102</v>
      </c>
      <c r="T139" s="77">
        <f>N139+T138-T135</f>
        <v>1102</v>
      </c>
      <c r="U139" s="80">
        <f>U138-U135</f>
        <v>1102</v>
      </c>
      <c r="V139" s="79">
        <f>U139+V138-V135</f>
        <v>1102</v>
      </c>
      <c r="W139" s="79">
        <f>V139+W138-W135</f>
        <v>1102</v>
      </c>
      <c r="X139" s="79">
        <f>W139+X138-X135</f>
        <v>1102</v>
      </c>
      <c r="Y139" s="79">
        <f>W139+Y138-Y135</f>
        <v>1102</v>
      </c>
      <c r="Z139" s="77">
        <f>T139+Z138-Z135</f>
        <v>1102</v>
      </c>
      <c r="AA139" s="79">
        <f>Z139+AA138-AA135</f>
        <v>1102</v>
      </c>
      <c r="AB139" s="79">
        <f>AA139+AB138-AB135</f>
        <v>1102</v>
      </c>
      <c r="AC139" s="79">
        <f>AB139+AC138-AC135</f>
        <v>1102</v>
      </c>
      <c r="AD139" s="79">
        <f>AC139+AD138-AD135</f>
        <v>1102</v>
      </c>
      <c r="AE139" s="77">
        <f>Z139+AE138-AE135</f>
        <v>1102</v>
      </c>
      <c r="AF139" s="79">
        <f>AE139+AF138-AF135</f>
        <v>1102</v>
      </c>
      <c r="AG139" s="79">
        <f>AF139+AG138-AG135</f>
        <v>1102</v>
      </c>
      <c r="AH139" s="79">
        <f>AG139+AH138-AH135</f>
        <v>1102</v>
      </c>
      <c r="AI139" s="79">
        <f t="shared" ref="AI139:AJ139" si="55">AH139+AI138-AI135</f>
        <v>1102</v>
      </c>
      <c r="AJ139" s="79">
        <f t="shared" si="55"/>
        <v>1102</v>
      </c>
      <c r="AK139" s="77">
        <f>AE139+AK138-AK135</f>
        <v>1102</v>
      </c>
      <c r="AL139" s="80">
        <f>T139+AL138-AL135</f>
        <v>1102</v>
      </c>
      <c r="AM139" s="45"/>
      <c r="AN139" s="61">
        <f t="shared" si="50"/>
        <v>0</v>
      </c>
      <c r="AO139" s="61">
        <f t="shared" si="51"/>
        <v>0</v>
      </c>
    </row>
    <row r="140" spans="1:41" s="3" customFormat="1" ht="13" customHeight="1" x14ac:dyDescent="0.3">
      <c r="A140" s="18"/>
      <c r="B140" s="17" t="s">
        <v>9</v>
      </c>
      <c r="C140" s="77"/>
      <c r="D140" s="77"/>
      <c r="E140" s="82" t="e">
        <f>E139/(SUM(F135+H135+J135+G135)/20)*1000</f>
        <v>#DIV/0!</v>
      </c>
      <c r="F140" s="82">
        <f>F139/(SUM(G135+K135+J135+H135)/20)*1000</f>
        <v>0</v>
      </c>
      <c r="G140" s="82">
        <f>G139/(SUM(H135+J135+K135+L135)/20)*1000</f>
        <v>0</v>
      </c>
      <c r="H140" s="82">
        <f>H139/(SUM(M135+J135+K135+L135)/20)*1000</f>
        <v>0</v>
      </c>
      <c r="I140" s="83"/>
      <c r="J140" s="82">
        <f>J139/(SUM(K135+M135+O135+L135)/20)*1000</f>
        <v>0</v>
      </c>
      <c r="K140" s="82" t="e">
        <f>K139/(SUM(L135+O135+P135+M135)/20)*1000</f>
        <v>#DIV/0!</v>
      </c>
      <c r="L140" s="82" t="e">
        <f>L139/(SUM(M135+O135+P135+Q135)/20)*1000</f>
        <v>#DIV/0!</v>
      </c>
      <c r="M140" s="82" t="e">
        <f>M139/(SUM(O135+P135+Q135+R135)/20)*1000</f>
        <v>#DIV/0!</v>
      </c>
      <c r="N140" s="83"/>
      <c r="O140" s="82" t="e">
        <f>O139/(SUM(Q135+R135+S135+P135)/20)*1000</f>
        <v>#DIV/0!</v>
      </c>
      <c r="P140" s="82" t="e">
        <f>P139/(SUM(Q135+R135+#REF!+S135)/20)*1000</f>
        <v>#REF!</v>
      </c>
      <c r="Q140" s="82" t="e">
        <f>Q139/(SUM(R135+#REF!+#REF!+S135)/20)*1000</f>
        <v>#REF!</v>
      </c>
      <c r="R140" s="82" t="e">
        <f>R139/(SUM(S135+#REF!+#REF!+#REF!)/20)*1000</f>
        <v>#REF!</v>
      </c>
      <c r="S140" s="82" t="e">
        <f>S139/(SUM(#REF!+#REF!+#REF!+#REF!)/20)*1000</f>
        <v>#REF!</v>
      </c>
      <c r="T140" s="83"/>
      <c r="U140" s="84"/>
      <c r="V140" s="82" t="e">
        <f>V139/(SUM(W135+Y135+AA135+X135)/20)*1000</f>
        <v>#DIV/0!</v>
      </c>
      <c r="W140" s="82" t="e">
        <f>W139/(SUM(X135+AB135+AA135+Y135)/20)*1000</f>
        <v>#DIV/0!</v>
      </c>
      <c r="X140" s="82" t="e">
        <f>X139/(SUM(Y135+AA135+AB135+AC135)/20)*1000</f>
        <v>#DIV/0!</v>
      </c>
      <c r="Y140" s="82" t="e">
        <f>Y139/(SUM(AD135+AA135+AB135+AC135)/20)*1000</f>
        <v>#DIV/0!</v>
      </c>
      <c r="Z140" s="83"/>
      <c r="AA140" s="82" t="e">
        <f>AA139/(SUM(AB135+AD135+AF135+AC135)/20)*1000</f>
        <v>#DIV/0!</v>
      </c>
      <c r="AB140" s="82" t="e">
        <f>AB139/(SUM(AC135+AF135+AG135+AD135)/20)*1000</f>
        <v>#DIV/0!</v>
      </c>
      <c r="AC140" s="82" t="e">
        <f>AC139/(SUM(AD135+AF135+AG135+AH135)/20)*1000</f>
        <v>#DIV/0!</v>
      </c>
      <c r="AD140" s="82" t="e">
        <f>AD139/(SUM(AF135+AG135+AH135+AI135)/20)*1000</f>
        <v>#DIV/0!</v>
      </c>
      <c r="AE140" s="83"/>
      <c r="AF140" s="82" t="e">
        <f>AF139/(SUM(AH135+AI135+AJ135+AG135)/20)*1000</f>
        <v>#DIV/0!</v>
      </c>
      <c r="AG140" s="82" t="e">
        <f>AG139/(SUM(AH135+AI135+#REF!+AJ135)/20)*1000</f>
        <v>#REF!</v>
      </c>
      <c r="AH140" s="82" t="e">
        <f>AH139/(SUM(AI135+#REF!+#REF!+AJ135)/20)*1000</f>
        <v>#REF!</v>
      </c>
      <c r="AI140" s="82" t="e">
        <f>AI139/(SUM(AJ135+#REF!+#REF!+#REF!)/20)*1000</f>
        <v>#REF!</v>
      </c>
      <c r="AJ140" s="82" t="e">
        <f>AJ139/(SUM(#REF!+#REF!+#REF!+#REF!)/20)*1000</f>
        <v>#REF!</v>
      </c>
      <c r="AK140" s="83"/>
      <c r="AL140" s="84"/>
      <c r="AM140" s="45"/>
      <c r="AN140" s="61">
        <f t="shared" si="50"/>
        <v>0</v>
      </c>
      <c r="AO140" s="61">
        <f t="shared" si="51"/>
        <v>0</v>
      </c>
    </row>
    <row r="141" spans="1:41" s="3" customFormat="1" ht="13" customHeight="1" x14ac:dyDescent="0.3">
      <c r="A141" s="180" t="s">
        <v>40</v>
      </c>
      <c r="B141" s="5" t="s">
        <v>5</v>
      </c>
      <c r="C141" s="77"/>
      <c r="D141" s="77"/>
      <c r="E141" s="79"/>
      <c r="F141" s="79">
        <v>5000</v>
      </c>
      <c r="G141" s="79">
        <v>3000</v>
      </c>
      <c r="H141" s="79"/>
      <c r="I141" s="77">
        <f>SUM(E141:H141)</f>
        <v>8000</v>
      </c>
      <c r="J141" s="79"/>
      <c r="K141" s="79">
        <v>-4215</v>
      </c>
      <c r="L141" s="79">
        <v>1056</v>
      </c>
      <c r="M141" s="79">
        <v>450</v>
      </c>
      <c r="N141" s="77">
        <f>SUM(J141:M141)</f>
        <v>-2709</v>
      </c>
      <c r="O141" s="79">
        <v>24184</v>
      </c>
      <c r="P141" s="79">
        <v>508</v>
      </c>
      <c r="Q141" s="79">
        <v>883</v>
      </c>
      <c r="R141" s="79">
        <v>22911</v>
      </c>
      <c r="S141" s="79">
        <v>5945</v>
      </c>
      <c r="T141" s="77">
        <f>SUM(O141:S141)</f>
        <v>54431</v>
      </c>
      <c r="U141" s="80">
        <f>T141+N141+I141+D145</f>
        <v>84534</v>
      </c>
      <c r="V141" s="79">
        <v>23636</v>
      </c>
      <c r="W141" s="79">
        <v>1758</v>
      </c>
      <c r="X141" s="79">
        <v>2546</v>
      </c>
      <c r="Y141" s="79">
        <v>3412</v>
      </c>
      <c r="Z141" s="77">
        <f>SUM(V141:Y141)</f>
        <v>31352</v>
      </c>
      <c r="AA141" s="79">
        <v>7263</v>
      </c>
      <c r="AB141" s="79">
        <v>1234</v>
      </c>
      <c r="AC141" s="79">
        <v>2156</v>
      </c>
      <c r="AD141" s="79">
        <v>4583</v>
      </c>
      <c r="AE141" s="77">
        <f>SUM(AA141:AD141)</f>
        <v>15236</v>
      </c>
      <c r="AF141" s="79">
        <v>7971</v>
      </c>
      <c r="AG141" s="79">
        <v>49</v>
      </c>
      <c r="AH141" s="79">
        <v>70</v>
      </c>
      <c r="AI141" s="79">
        <v>70</v>
      </c>
      <c r="AJ141" s="79">
        <v>9820</v>
      </c>
      <c r="AK141" s="77">
        <f>SUM(AF141:AJ141)</f>
        <v>17980</v>
      </c>
      <c r="AL141" s="80">
        <f>AK141+AE141+Z141</f>
        <v>64568</v>
      </c>
      <c r="AM141" s="45">
        <v>32</v>
      </c>
      <c r="AN141" s="61">
        <f t="shared" si="50"/>
        <v>2705088</v>
      </c>
      <c r="AO141" s="61">
        <f t="shared" si="51"/>
        <v>2066176</v>
      </c>
    </row>
    <row r="142" spans="1:41" s="3" customFormat="1" ht="13" customHeight="1" x14ac:dyDescent="0.3">
      <c r="A142" s="181"/>
      <c r="B142" s="17" t="s">
        <v>6</v>
      </c>
      <c r="C142" s="77"/>
      <c r="D142" s="77"/>
      <c r="E142" s="79"/>
      <c r="F142" s="79">
        <v>5000</v>
      </c>
      <c r="G142" s="79">
        <v>3000</v>
      </c>
      <c r="H142" s="79"/>
      <c r="I142" s="77">
        <f>SUM(E142:H142)</f>
        <v>8000</v>
      </c>
      <c r="J142" s="79"/>
      <c r="K142" s="79">
        <v>0</v>
      </c>
      <c r="L142" s="79">
        <v>0</v>
      </c>
      <c r="M142" s="79">
        <v>0</v>
      </c>
      <c r="N142" s="77">
        <f>SUM(J142:M142)</f>
        <v>0</v>
      </c>
      <c r="O142" s="79">
        <v>27500</v>
      </c>
      <c r="P142" s="79">
        <v>0</v>
      </c>
      <c r="Q142" s="79">
        <v>0</v>
      </c>
      <c r="R142" s="79">
        <v>0</v>
      </c>
      <c r="S142" s="79">
        <v>33500</v>
      </c>
      <c r="T142" s="77">
        <f>SUM(O142:S142)</f>
        <v>61000</v>
      </c>
      <c r="U142" s="80">
        <f>I142+N142+T142</f>
        <v>69000</v>
      </c>
      <c r="V142" s="79">
        <v>0</v>
      </c>
      <c r="W142" s="79">
        <v>0</v>
      </c>
      <c r="X142" s="79">
        <v>0</v>
      </c>
      <c r="Y142" s="79">
        <v>0</v>
      </c>
      <c r="Z142" s="77">
        <f>SUM(V142:Y142)</f>
        <v>0</v>
      </c>
      <c r="AA142" s="79">
        <v>0</v>
      </c>
      <c r="AB142" s="79">
        <v>0</v>
      </c>
      <c r="AC142" s="79">
        <v>0</v>
      </c>
      <c r="AD142" s="79">
        <v>0</v>
      </c>
      <c r="AE142" s="77">
        <f>SUM(AA142:AD142)</f>
        <v>0</v>
      </c>
      <c r="AF142" s="79">
        <v>0</v>
      </c>
      <c r="AG142" s="79">
        <v>0</v>
      </c>
      <c r="AH142" s="79">
        <v>0</v>
      </c>
      <c r="AI142" s="79">
        <v>0</v>
      </c>
      <c r="AJ142" s="79">
        <v>0</v>
      </c>
      <c r="AK142" s="77">
        <f>SUM(AF142:AJ142)</f>
        <v>0</v>
      </c>
      <c r="AL142" s="80">
        <f>Z142+AE142+AK142</f>
        <v>0</v>
      </c>
      <c r="AM142" s="45"/>
      <c r="AN142" s="61">
        <f t="shared" si="50"/>
        <v>0</v>
      </c>
      <c r="AO142" s="61">
        <f t="shared" si="51"/>
        <v>0</v>
      </c>
    </row>
    <row r="143" spans="1:41" s="3" customFormat="1" ht="13" customHeight="1" x14ac:dyDescent="0.3">
      <c r="A143" s="181"/>
      <c r="B143" s="17" t="s">
        <v>10</v>
      </c>
      <c r="C143" s="77">
        <v>0</v>
      </c>
      <c r="D143" s="77"/>
      <c r="E143" s="79"/>
      <c r="F143" s="79"/>
      <c r="G143" s="79"/>
      <c r="H143" s="79"/>
      <c r="I143" s="77"/>
      <c r="J143" s="79"/>
      <c r="K143" s="79"/>
      <c r="L143" s="79"/>
      <c r="M143" s="79"/>
      <c r="N143" s="77"/>
      <c r="O143" s="79"/>
      <c r="P143" s="79"/>
      <c r="Q143" s="79"/>
      <c r="R143" s="79"/>
      <c r="S143" s="79"/>
      <c r="T143" s="77"/>
      <c r="U143" s="80"/>
      <c r="V143" s="79"/>
      <c r="W143" s="79"/>
      <c r="X143" s="79"/>
      <c r="Y143" s="79"/>
      <c r="Z143" s="77"/>
      <c r="AA143" s="79"/>
      <c r="AB143" s="79"/>
      <c r="AC143" s="79"/>
      <c r="AD143" s="79"/>
      <c r="AE143" s="77"/>
      <c r="AF143" s="79"/>
      <c r="AG143" s="79"/>
      <c r="AH143" s="79"/>
      <c r="AI143" s="79"/>
      <c r="AJ143" s="79"/>
      <c r="AK143" s="77"/>
      <c r="AL143" s="80"/>
      <c r="AM143" s="45"/>
      <c r="AN143" s="61">
        <f t="shared" si="50"/>
        <v>0</v>
      </c>
      <c r="AO143" s="61">
        <f t="shared" si="51"/>
        <v>0</v>
      </c>
    </row>
    <row r="144" spans="1:41" s="3" customFormat="1" ht="13" customHeight="1" x14ac:dyDescent="0.3">
      <c r="A144" s="181"/>
      <c r="B144" s="17" t="s">
        <v>7</v>
      </c>
      <c r="C144" s="77"/>
      <c r="D144" s="77"/>
      <c r="E144" s="79">
        <f>E143+E142</f>
        <v>0</v>
      </c>
      <c r="F144" s="79">
        <f>F143+F142</f>
        <v>5000</v>
      </c>
      <c r="G144" s="79">
        <f>G143+G142</f>
        <v>3000</v>
      </c>
      <c r="H144" s="79">
        <f>H143+H142</f>
        <v>0</v>
      </c>
      <c r="I144" s="77">
        <f>SUM(E144:H144)</f>
        <v>8000</v>
      </c>
      <c r="J144" s="79">
        <f>J143+J142</f>
        <v>0</v>
      </c>
      <c r="K144" s="79">
        <f>K143+K142</f>
        <v>0</v>
      </c>
      <c r="L144" s="79">
        <f>L143+L142</f>
        <v>0</v>
      </c>
      <c r="M144" s="79">
        <f>M143+M142</f>
        <v>0</v>
      </c>
      <c r="N144" s="77">
        <f>SUM(J144:M144)</f>
        <v>0</v>
      </c>
      <c r="O144" s="79">
        <f>O143+O142</f>
        <v>27500</v>
      </c>
      <c r="P144" s="79">
        <f>P143+P142</f>
        <v>0</v>
      </c>
      <c r="Q144" s="79">
        <f>Q143+Q142</f>
        <v>0</v>
      </c>
      <c r="R144" s="79">
        <f>R143+R142</f>
        <v>0</v>
      </c>
      <c r="S144" s="79">
        <f>S143+S142</f>
        <v>33500</v>
      </c>
      <c r="T144" s="77">
        <f>SUM(O144:S144)</f>
        <v>61000</v>
      </c>
      <c r="U144" s="80">
        <f>T144+N144+I144+D145</f>
        <v>93812</v>
      </c>
      <c r="V144" s="79">
        <f>V143+V142</f>
        <v>0</v>
      </c>
      <c r="W144" s="79">
        <f>W143+W142</f>
        <v>0</v>
      </c>
      <c r="X144" s="79">
        <f>X143+X142</f>
        <v>0</v>
      </c>
      <c r="Y144" s="79">
        <f>Y143+Y142</f>
        <v>0</v>
      </c>
      <c r="Z144" s="77">
        <f>SUM(V144:Y144)</f>
        <v>0</v>
      </c>
      <c r="AA144" s="79">
        <f>AA143+AA142</f>
        <v>0</v>
      </c>
      <c r="AB144" s="79">
        <f>AB143+AB142</f>
        <v>0</v>
      </c>
      <c r="AC144" s="79">
        <f>AC143+AC142</f>
        <v>0</v>
      </c>
      <c r="AD144" s="79">
        <f>AD143+AD142</f>
        <v>0</v>
      </c>
      <c r="AE144" s="77">
        <f>SUM(AA144:AD144)</f>
        <v>0</v>
      </c>
      <c r="AF144" s="79">
        <f>AF143+AF142</f>
        <v>0</v>
      </c>
      <c r="AG144" s="79">
        <f>AG143+AG142</f>
        <v>0</v>
      </c>
      <c r="AH144" s="79">
        <f>AH143+AH142</f>
        <v>0</v>
      </c>
      <c r="AI144" s="79">
        <f>AI143+AI142</f>
        <v>0</v>
      </c>
      <c r="AJ144" s="79">
        <f>AJ143+AJ142</f>
        <v>0</v>
      </c>
      <c r="AK144" s="77">
        <f>SUM(AF144:AJ144)</f>
        <v>0</v>
      </c>
      <c r="AL144" s="80">
        <f>AK144+AE144+Z144</f>
        <v>0</v>
      </c>
      <c r="AM144" s="45"/>
      <c r="AN144" s="61">
        <f t="shared" si="50"/>
        <v>0</v>
      </c>
      <c r="AO144" s="61">
        <f t="shared" si="51"/>
        <v>0</v>
      </c>
    </row>
    <row r="145" spans="1:41" s="3" customFormat="1" ht="13" customHeight="1" x14ac:dyDescent="0.3">
      <c r="A145" s="182"/>
      <c r="B145" s="6" t="s">
        <v>8</v>
      </c>
      <c r="C145" s="81">
        <v>19727</v>
      </c>
      <c r="D145" s="143">
        <v>24812</v>
      </c>
      <c r="E145" s="128">
        <f>E144-E141</f>
        <v>0</v>
      </c>
      <c r="F145" s="128">
        <f>E145+F144-F141</f>
        <v>0</v>
      </c>
      <c r="G145" s="128">
        <f>F145+G144-G141</f>
        <v>0</v>
      </c>
      <c r="H145" s="79">
        <f>G145+H144-H141</f>
        <v>0</v>
      </c>
      <c r="I145" s="77">
        <f>I144-I141</f>
        <v>0</v>
      </c>
      <c r="J145" s="79">
        <f>I145+J144-J141</f>
        <v>0</v>
      </c>
      <c r="K145" s="79">
        <f>J145+K144-K141</f>
        <v>4215</v>
      </c>
      <c r="L145" s="79">
        <f>K145+L144-L141</f>
        <v>3159</v>
      </c>
      <c r="M145" s="79">
        <f>L145+M144-M141</f>
        <v>2709</v>
      </c>
      <c r="N145" s="77">
        <f>I145+N144-N141</f>
        <v>2709</v>
      </c>
      <c r="O145" s="79">
        <f>N145+O144-O141</f>
        <v>6025</v>
      </c>
      <c r="P145" s="79">
        <f>O145+P144-P141</f>
        <v>5517</v>
      </c>
      <c r="Q145" s="79">
        <f>P145+Q144-Q141</f>
        <v>4634</v>
      </c>
      <c r="R145" s="79">
        <f t="shared" ref="R145:S145" si="56">Q145+R144-R141</f>
        <v>-18277</v>
      </c>
      <c r="S145" s="79">
        <f t="shared" si="56"/>
        <v>9278</v>
      </c>
      <c r="T145" s="77">
        <f>N145+T144-T141</f>
        <v>9278</v>
      </c>
      <c r="U145" s="80">
        <f>U144-U141</f>
        <v>9278</v>
      </c>
      <c r="V145" s="79">
        <f>U145+V144-V141</f>
        <v>-14358</v>
      </c>
      <c r="W145" s="79">
        <f>V145+W144-W141</f>
        <v>-16116</v>
      </c>
      <c r="X145" s="79">
        <f>W145+X144-X141</f>
        <v>-18662</v>
      </c>
      <c r="Y145" s="79">
        <f>W145+Y144-Y141</f>
        <v>-19528</v>
      </c>
      <c r="Z145" s="77">
        <f>T145+Z144-Z141</f>
        <v>-22074</v>
      </c>
      <c r="AA145" s="79">
        <f>Z145+AA144-AA141</f>
        <v>-29337</v>
      </c>
      <c r="AB145" s="79">
        <f>AA145+AB144-AB141</f>
        <v>-30571</v>
      </c>
      <c r="AC145" s="79">
        <f>AB145+AC144-AC141</f>
        <v>-32727</v>
      </c>
      <c r="AD145" s="79">
        <f>AC145+AD144-AD141</f>
        <v>-37310</v>
      </c>
      <c r="AE145" s="77">
        <f>Z145+AE144-AE141</f>
        <v>-37310</v>
      </c>
      <c r="AF145" s="79">
        <f>AE145+AF144-AF141</f>
        <v>-45281</v>
      </c>
      <c r="AG145" s="79">
        <f>AF145+AG144-AG141</f>
        <v>-45330</v>
      </c>
      <c r="AH145" s="79">
        <f>AG145+AH144-AH141</f>
        <v>-45400</v>
      </c>
      <c r="AI145" s="79">
        <f t="shared" ref="AI145:AJ145" si="57">AH145+AI144-AI141</f>
        <v>-45470</v>
      </c>
      <c r="AJ145" s="79">
        <f t="shared" si="57"/>
        <v>-55290</v>
      </c>
      <c r="AK145" s="77">
        <f>AE145+AK144-AK141</f>
        <v>-55290</v>
      </c>
      <c r="AL145" s="80">
        <f>T145+AL144-AL141</f>
        <v>-55290</v>
      </c>
      <c r="AM145" s="45"/>
      <c r="AN145" s="61">
        <f t="shared" si="50"/>
        <v>0</v>
      </c>
      <c r="AO145" s="61">
        <f t="shared" si="51"/>
        <v>0</v>
      </c>
    </row>
    <row r="146" spans="1:41" s="3" customFormat="1" ht="13" customHeight="1" x14ac:dyDescent="0.3">
      <c r="A146" s="18"/>
      <c r="B146" s="17" t="s">
        <v>9</v>
      </c>
      <c r="C146" s="77"/>
      <c r="D146" s="77"/>
      <c r="E146" s="82">
        <f>E145/(SUM(F141+H141+J141+G141)/20)*1000</f>
        <v>0</v>
      </c>
      <c r="F146" s="82">
        <f>F145/(SUM(G141+K141+J141+H141)/20)*1000</f>
        <v>0</v>
      </c>
      <c r="G146" s="82">
        <f>G145/(SUM(H141+J141+K141+L141)/20)*1000</f>
        <v>0</v>
      </c>
      <c r="H146" s="82">
        <f>H145/(SUM(M141+J141+K141+L141)/20)*1000</f>
        <v>0</v>
      </c>
      <c r="I146" s="83"/>
      <c r="J146" s="82">
        <f>J145/(SUM(K141+M141+O141+L141)/20)*1000</f>
        <v>0</v>
      </c>
      <c r="K146" s="82">
        <f>K145/(SUM(L141+O141+P141+M141)/20)*1000</f>
        <v>3217.8028857164668</v>
      </c>
      <c r="L146" s="82">
        <f>L145/(SUM(M141+O141+P141+Q141)/20)*1000</f>
        <v>2427.6657060518733</v>
      </c>
      <c r="M146" s="82">
        <f>M145/(SUM(O141+P141+Q141+R141)/20)*1000</f>
        <v>1117.4359608959285</v>
      </c>
      <c r="N146" s="83"/>
      <c r="O146" s="82">
        <f>O145/(SUM(Q141+R141+S141+P141)/20)*1000</f>
        <v>3983.8661685456414</v>
      </c>
      <c r="P146" s="82" t="e">
        <f>P145/(SUM(Q141+R141+#REF!+S141)/20)*1000</f>
        <v>#REF!</v>
      </c>
      <c r="Q146" s="82" t="e">
        <f>Q145/(SUM(R141+#REF!+#REF!+S141)/20)*1000</f>
        <v>#REF!</v>
      </c>
      <c r="R146" s="82" t="e">
        <f>R145/(SUM(S141+#REF!+#REF!+#REF!)/20)*1000</f>
        <v>#REF!</v>
      </c>
      <c r="S146" s="82" t="e">
        <f>S145/(SUM(#REF!+#REF!+#REF!+#REF!)/20)*1000</f>
        <v>#REF!</v>
      </c>
      <c r="T146" s="83"/>
      <c r="U146" s="84"/>
      <c r="V146" s="82">
        <f>V145/(SUM(W141+Y141+AA141+X141)/20)*1000</f>
        <v>-19170.839174844783</v>
      </c>
      <c r="W146" s="82">
        <f>W145/(SUM(X141+AB141+AA141+Y141)/20)*1000</f>
        <v>-22298.166724316845</v>
      </c>
      <c r="X146" s="82">
        <f>X145/(SUM(Y141+AA141+AB141+AC141)/20)*1000</f>
        <v>-26536.793458940632</v>
      </c>
      <c r="Y146" s="82">
        <f>Y145/(SUM(AD141+AA141+AB141+AC141)/20)*1000</f>
        <v>-25634.024678393282</v>
      </c>
      <c r="Z146" s="83"/>
      <c r="AA146" s="82">
        <f>AA145/(SUM(AB141+AD141+AF141+AC141)/20)*1000</f>
        <v>-36800.050175614648</v>
      </c>
      <c r="AB146" s="82">
        <f>AB145/(SUM(AC141+AF141+AG141+AD141)/20)*1000</f>
        <v>-41426.925943492104</v>
      </c>
      <c r="AC146" s="82">
        <f>AC145/(SUM(AD141+AF141+AG141+AH141)/20)*1000</f>
        <v>-51648.386333149218</v>
      </c>
      <c r="AD146" s="82">
        <f>AD145/(SUM(AF141+AG141+AH141+AI141)/20)*1000</f>
        <v>-91446.07843137256</v>
      </c>
      <c r="AE146" s="83"/>
      <c r="AF146" s="82">
        <f>AF145/(SUM(AH141+AI141+AJ141+AG141)/20)*1000</f>
        <v>-90480.567489259673</v>
      </c>
      <c r="AG146" s="82" t="e">
        <f>AG145/(SUM(AH141+AI141+#REF!+AJ141)/20)*1000</f>
        <v>#REF!</v>
      </c>
      <c r="AH146" s="82" t="e">
        <f>AH145/(SUM(AI141+#REF!+#REF!+AJ141)/20)*1000</f>
        <v>#REF!</v>
      </c>
      <c r="AI146" s="82" t="e">
        <f>AI145/(SUM(AJ141+#REF!+#REF!+#REF!)/20)*1000</f>
        <v>#REF!</v>
      </c>
      <c r="AJ146" s="82" t="e">
        <f>AJ145/(SUM(#REF!+#REF!+#REF!+#REF!)/20)*1000</f>
        <v>#REF!</v>
      </c>
      <c r="AK146" s="83"/>
      <c r="AL146" s="84"/>
      <c r="AM146" s="45"/>
      <c r="AN146" s="61">
        <f t="shared" si="50"/>
        <v>0</v>
      </c>
      <c r="AO146" s="61">
        <f t="shared" si="51"/>
        <v>0</v>
      </c>
    </row>
    <row r="147" spans="1:41" s="3" customFormat="1" ht="13" customHeight="1" x14ac:dyDescent="0.3">
      <c r="A147" s="180" t="s">
        <v>41</v>
      </c>
      <c r="B147" s="5" t="s">
        <v>5</v>
      </c>
      <c r="C147" s="77"/>
      <c r="D147" s="77"/>
      <c r="E147" s="79"/>
      <c r="F147" s="79"/>
      <c r="G147" s="79"/>
      <c r="H147" s="79"/>
      <c r="I147" s="77">
        <f>SUM(E147:H147)</f>
        <v>0</v>
      </c>
      <c r="J147" s="79"/>
      <c r="K147" s="79">
        <v>-4776</v>
      </c>
      <c r="L147" s="79">
        <v>198</v>
      </c>
      <c r="M147" s="79">
        <v>167</v>
      </c>
      <c r="N147" s="77">
        <f>SUM(J147:M147)</f>
        <v>-4411</v>
      </c>
      <c r="O147" s="79">
        <v>246</v>
      </c>
      <c r="P147" s="79">
        <v>232</v>
      </c>
      <c r="Q147" s="79">
        <v>409</v>
      </c>
      <c r="R147" s="79">
        <v>410</v>
      </c>
      <c r="S147" s="79">
        <v>410</v>
      </c>
      <c r="T147" s="77">
        <f>SUM(O147:S147)</f>
        <v>1707</v>
      </c>
      <c r="U147" s="80">
        <f>T147+N147+I147+D151</f>
        <v>4848</v>
      </c>
      <c r="V147" s="79">
        <v>351</v>
      </c>
      <c r="W147" s="79">
        <v>10</v>
      </c>
      <c r="X147" s="79">
        <v>8</v>
      </c>
      <c r="Y147" s="79">
        <v>8</v>
      </c>
      <c r="Z147" s="77">
        <f>SUM(V147:Y147)</f>
        <v>377</v>
      </c>
      <c r="AA147" s="79">
        <v>10</v>
      </c>
      <c r="AB147" s="79">
        <v>22</v>
      </c>
      <c r="AC147" s="79">
        <v>37</v>
      </c>
      <c r="AD147" s="79">
        <v>31</v>
      </c>
      <c r="AE147" s="77">
        <f>SUM(AA147:AD147)</f>
        <v>100</v>
      </c>
      <c r="AF147" s="79">
        <v>39</v>
      </c>
      <c r="AG147" s="79">
        <v>0</v>
      </c>
      <c r="AH147" s="79">
        <v>0</v>
      </c>
      <c r="AI147" s="79">
        <v>0</v>
      </c>
      <c r="AJ147" s="79">
        <v>0</v>
      </c>
      <c r="AK147" s="77">
        <f>SUM(AF147:AJ147)</f>
        <v>39</v>
      </c>
      <c r="AL147" s="80">
        <f>AK147+AE147+Z147</f>
        <v>516</v>
      </c>
      <c r="AM147" s="45">
        <v>64</v>
      </c>
      <c r="AN147" s="61">
        <f t="shared" si="50"/>
        <v>310272</v>
      </c>
      <c r="AO147" s="61">
        <f t="shared" si="51"/>
        <v>33024</v>
      </c>
    </row>
    <row r="148" spans="1:41" s="3" customFormat="1" ht="13" customHeight="1" x14ac:dyDescent="0.3">
      <c r="A148" s="181"/>
      <c r="B148" s="17" t="s">
        <v>6</v>
      </c>
      <c r="C148" s="77"/>
      <c r="D148" s="77"/>
      <c r="E148" s="79"/>
      <c r="F148" s="79"/>
      <c r="G148" s="79"/>
      <c r="H148" s="79"/>
      <c r="I148" s="77">
        <f>SUM(E148:H148)</f>
        <v>0</v>
      </c>
      <c r="J148" s="79"/>
      <c r="K148" s="79">
        <v>0</v>
      </c>
      <c r="L148" s="79">
        <v>0</v>
      </c>
      <c r="M148" s="79">
        <v>0</v>
      </c>
      <c r="N148" s="77">
        <f>SUM(J148:M148)</f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7">
        <f>SUM(O148:S148)</f>
        <v>0</v>
      </c>
      <c r="U148" s="80">
        <f>I148+N148+T148</f>
        <v>0</v>
      </c>
      <c r="V148" s="79">
        <v>0</v>
      </c>
      <c r="W148" s="79">
        <v>0</v>
      </c>
      <c r="X148" s="79">
        <v>0</v>
      </c>
      <c r="Y148" s="79">
        <v>0</v>
      </c>
      <c r="Z148" s="77">
        <f>SUM(V148:Y148)</f>
        <v>0</v>
      </c>
      <c r="AA148" s="79">
        <v>0</v>
      </c>
      <c r="AB148" s="79">
        <v>0</v>
      </c>
      <c r="AC148" s="79">
        <v>0</v>
      </c>
      <c r="AD148" s="79">
        <v>0</v>
      </c>
      <c r="AE148" s="77">
        <f>SUM(AA148:AD148)</f>
        <v>0</v>
      </c>
      <c r="AF148" s="79">
        <v>0</v>
      </c>
      <c r="AG148" s="79">
        <v>0</v>
      </c>
      <c r="AH148" s="79">
        <v>0</v>
      </c>
      <c r="AI148" s="79">
        <v>0</v>
      </c>
      <c r="AJ148" s="79">
        <v>0</v>
      </c>
      <c r="AK148" s="77">
        <f>SUM(AF148:AJ148)</f>
        <v>0</v>
      </c>
      <c r="AL148" s="80">
        <f>Z148+AE148+AK148</f>
        <v>0</v>
      </c>
      <c r="AM148" s="45"/>
      <c r="AN148" s="61">
        <f t="shared" si="50"/>
        <v>0</v>
      </c>
      <c r="AO148" s="61">
        <f t="shared" si="51"/>
        <v>0</v>
      </c>
    </row>
    <row r="149" spans="1:41" s="3" customFormat="1" ht="13" customHeight="1" x14ac:dyDescent="0.3">
      <c r="A149" s="181"/>
      <c r="B149" s="17" t="s">
        <v>10</v>
      </c>
      <c r="C149" s="77">
        <v>0</v>
      </c>
      <c r="D149" s="77"/>
      <c r="E149" s="79"/>
      <c r="F149" s="79"/>
      <c r="G149" s="79"/>
      <c r="H149" s="79"/>
      <c r="I149" s="77"/>
      <c r="J149" s="79"/>
      <c r="K149" s="79"/>
      <c r="L149" s="79"/>
      <c r="M149" s="79"/>
      <c r="N149" s="77"/>
      <c r="O149" s="79"/>
      <c r="P149" s="79"/>
      <c r="Q149" s="79"/>
      <c r="R149" s="79"/>
      <c r="S149" s="79"/>
      <c r="T149" s="77"/>
      <c r="U149" s="80"/>
      <c r="V149" s="79"/>
      <c r="W149" s="79"/>
      <c r="X149" s="79"/>
      <c r="Y149" s="79"/>
      <c r="Z149" s="77"/>
      <c r="AA149" s="79"/>
      <c r="AB149" s="79"/>
      <c r="AC149" s="79"/>
      <c r="AD149" s="79"/>
      <c r="AE149" s="77"/>
      <c r="AF149" s="79"/>
      <c r="AG149" s="79"/>
      <c r="AH149" s="79"/>
      <c r="AI149" s="79"/>
      <c r="AJ149" s="79"/>
      <c r="AK149" s="77"/>
      <c r="AL149" s="80"/>
      <c r="AM149" s="45"/>
      <c r="AN149" s="61">
        <f t="shared" si="50"/>
        <v>0</v>
      </c>
      <c r="AO149" s="61">
        <f t="shared" si="51"/>
        <v>0</v>
      </c>
    </row>
    <row r="150" spans="1:41" s="3" customFormat="1" ht="13" customHeight="1" x14ac:dyDescent="0.3">
      <c r="A150" s="181"/>
      <c r="B150" s="17" t="s">
        <v>7</v>
      </c>
      <c r="C150" s="77"/>
      <c r="D150" s="77"/>
      <c r="E150" s="79">
        <f>E149+E148</f>
        <v>0</v>
      </c>
      <c r="F150" s="79">
        <f>F149+F148</f>
        <v>0</v>
      </c>
      <c r="G150" s="79">
        <f>G149+G148</f>
        <v>0</v>
      </c>
      <c r="H150" s="79">
        <f>H149+H148</f>
        <v>0</v>
      </c>
      <c r="I150" s="77">
        <f>SUM(E150:H150)</f>
        <v>0</v>
      </c>
      <c r="J150" s="79">
        <f>J149+J148</f>
        <v>0</v>
      </c>
      <c r="K150" s="79">
        <f>K149+K148</f>
        <v>0</v>
      </c>
      <c r="L150" s="79">
        <f>L149+L148</f>
        <v>0</v>
      </c>
      <c r="M150" s="79">
        <f>M149+M148</f>
        <v>0</v>
      </c>
      <c r="N150" s="77">
        <f>SUM(J150:M150)</f>
        <v>0</v>
      </c>
      <c r="O150" s="79">
        <f>O149+O148</f>
        <v>0</v>
      </c>
      <c r="P150" s="79">
        <f>P149+P148</f>
        <v>0</v>
      </c>
      <c r="Q150" s="79">
        <f>Q149+Q148</f>
        <v>0</v>
      </c>
      <c r="R150" s="79">
        <f>R149+R148</f>
        <v>0</v>
      </c>
      <c r="S150" s="79">
        <f>S149+S148</f>
        <v>0</v>
      </c>
      <c r="T150" s="77">
        <f>SUM(O150:S150)</f>
        <v>0</v>
      </c>
      <c r="U150" s="80">
        <f>T150+N150+I150+D151</f>
        <v>7552</v>
      </c>
      <c r="V150" s="79">
        <f>V149+V148</f>
        <v>0</v>
      </c>
      <c r="W150" s="79">
        <f>W149+W148</f>
        <v>0</v>
      </c>
      <c r="X150" s="79">
        <f>X149+X148</f>
        <v>0</v>
      </c>
      <c r="Y150" s="79">
        <f>Y149+Y148</f>
        <v>0</v>
      </c>
      <c r="Z150" s="77">
        <f>SUM(V150:Y150)</f>
        <v>0</v>
      </c>
      <c r="AA150" s="79">
        <f>AA149+AA148</f>
        <v>0</v>
      </c>
      <c r="AB150" s="79">
        <f>AB149+AB148</f>
        <v>0</v>
      </c>
      <c r="AC150" s="79">
        <f>AC149+AC148</f>
        <v>0</v>
      </c>
      <c r="AD150" s="79">
        <f>AD149+AD148</f>
        <v>0</v>
      </c>
      <c r="AE150" s="77">
        <f>SUM(AA150:AD150)</f>
        <v>0</v>
      </c>
      <c r="AF150" s="79">
        <f>AF149+AF148</f>
        <v>0</v>
      </c>
      <c r="AG150" s="79">
        <f>AG149+AG148</f>
        <v>0</v>
      </c>
      <c r="AH150" s="79">
        <f>AH149+AH148</f>
        <v>0</v>
      </c>
      <c r="AI150" s="79">
        <f>AI149+AI148</f>
        <v>0</v>
      </c>
      <c r="AJ150" s="79">
        <f>AJ149+AJ148</f>
        <v>0</v>
      </c>
      <c r="AK150" s="77">
        <f>SUM(AF150:AJ150)</f>
        <v>0</v>
      </c>
      <c r="AL150" s="80">
        <f>AK150+AE150+Z150</f>
        <v>0</v>
      </c>
      <c r="AM150" s="45"/>
      <c r="AN150" s="61">
        <f t="shared" si="50"/>
        <v>0</v>
      </c>
      <c r="AO150" s="61">
        <f t="shared" si="51"/>
        <v>0</v>
      </c>
    </row>
    <row r="151" spans="1:41" s="3" customFormat="1" ht="13" customHeight="1" x14ac:dyDescent="0.3">
      <c r="A151" s="182"/>
      <c r="B151" s="6" t="s">
        <v>8</v>
      </c>
      <c r="C151" s="81">
        <v>5495</v>
      </c>
      <c r="D151" s="143">
        <v>7552</v>
      </c>
      <c r="E151" s="128">
        <f>E150-E147</f>
        <v>0</v>
      </c>
      <c r="F151" s="128">
        <f>E151+F150-F147</f>
        <v>0</v>
      </c>
      <c r="G151" s="128">
        <f>F151+G150-G147</f>
        <v>0</v>
      </c>
      <c r="H151" s="79">
        <f>G151+H150-H147</f>
        <v>0</v>
      </c>
      <c r="I151" s="77">
        <f>I150-I147</f>
        <v>0</v>
      </c>
      <c r="J151" s="79">
        <f>I151+J150-J147</f>
        <v>0</v>
      </c>
      <c r="K151" s="79">
        <f>J151+K150-K147</f>
        <v>4776</v>
      </c>
      <c r="L151" s="79">
        <f>K151+L150-L147</f>
        <v>4578</v>
      </c>
      <c r="M151" s="79">
        <f>L151+M150-M147</f>
        <v>4411</v>
      </c>
      <c r="N151" s="77">
        <f>I151+N150-N147</f>
        <v>4411</v>
      </c>
      <c r="O151" s="79">
        <f>N151+O150-O147</f>
        <v>4165</v>
      </c>
      <c r="P151" s="79">
        <f>O151+P150-P147</f>
        <v>3933</v>
      </c>
      <c r="Q151" s="79">
        <f>P151+Q150-Q147</f>
        <v>3524</v>
      </c>
      <c r="R151" s="79">
        <f t="shared" ref="R151:S151" si="58">Q151+R150-R147</f>
        <v>3114</v>
      </c>
      <c r="S151" s="79">
        <f t="shared" si="58"/>
        <v>2704</v>
      </c>
      <c r="T151" s="77">
        <f>N151+T150-T147</f>
        <v>2704</v>
      </c>
      <c r="U151" s="80">
        <f>U150-U147</f>
        <v>2704</v>
      </c>
      <c r="V151" s="79">
        <f>U151+V150-V147</f>
        <v>2353</v>
      </c>
      <c r="W151" s="79">
        <f>V151+W150-W147</f>
        <v>2343</v>
      </c>
      <c r="X151" s="79">
        <f>W151+X150-X147</f>
        <v>2335</v>
      </c>
      <c r="Y151" s="79">
        <f>W151+Y150-Y147</f>
        <v>2335</v>
      </c>
      <c r="Z151" s="77">
        <f>T151+Z150-Z147</f>
        <v>2327</v>
      </c>
      <c r="AA151" s="79">
        <f>Z151+AA150-AA147</f>
        <v>2317</v>
      </c>
      <c r="AB151" s="79">
        <f>AA151+AB150-AB147</f>
        <v>2295</v>
      </c>
      <c r="AC151" s="79">
        <f>AB151+AC150-AC147</f>
        <v>2258</v>
      </c>
      <c r="AD151" s="79">
        <f>AC151+AD150-AD147</f>
        <v>2227</v>
      </c>
      <c r="AE151" s="77">
        <f>Z151+AE150-AE147</f>
        <v>2227</v>
      </c>
      <c r="AF151" s="79">
        <f>AE151+AF150-AF147</f>
        <v>2188</v>
      </c>
      <c r="AG151" s="79">
        <f>AF151+AG150-AG147</f>
        <v>2188</v>
      </c>
      <c r="AH151" s="79">
        <f>AG151+AH150-AH147</f>
        <v>2188</v>
      </c>
      <c r="AI151" s="79">
        <f t="shared" ref="AI151:AJ151" si="59">AH151+AI150-AI147</f>
        <v>2188</v>
      </c>
      <c r="AJ151" s="79">
        <f t="shared" si="59"/>
        <v>2188</v>
      </c>
      <c r="AK151" s="77">
        <f>AE151+AK150-AK147</f>
        <v>2188</v>
      </c>
      <c r="AL151" s="80">
        <f>T151+AL150-AL147</f>
        <v>2188</v>
      </c>
      <c r="AM151" s="45"/>
      <c r="AN151" s="61">
        <f t="shared" si="50"/>
        <v>0</v>
      </c>
      <c r="AO151" s="61">
        <f t="shared" si="51"/>
        <v>0</v>
      </c>
    </row>
    <row r="152" spans="1:41" s="3" customFormat="1" ht="13" customHeight="1" x14ac:dyDescent="0.3">
      <c r="A152" s="18"/>
      <c r="B152" s="17" t="s">
        <v>9</v>
      </c>
      <c r="C152" s="77"/>
      <c r="D152" s="77"/>
      <c r="E152" s="82" t="e">
        <f>E151/(SUM(F147+H147+J147+G147)/20)*1000</f>
        <v>#DIV/0!</v>
      </c>
      <c r="F152" s="82">
        <f>F151/(SUM(G147+K147+J147+H147)/20)*1000</f>
        <v>0</v>
      </c>
      <c r="G152" s="82">
        <f>G151/(SUM(H147+J147+K147+L147)/20)*1000</f>
        <v>0</v>
      </c>
      <c r="H152" s="82">
        <f>H151/(SUM(M147+J147+K147+L147)/20)*1000</f>
        <v>0</v>
      </c>
      <c r="I152" s="83"/>
      <c r="J152" s="82">
        <f>J151/(SUM(K147+M147+O147+L147)/20)*1000</f>
        <v>0</v>
      </c>
      <c r="K152" s="82">
        <f>K151/(SUM(L147+O147+P147+M147)/20)*1000</f>
        <v>113309.60854092527</v>
      </c>
      <c r="L152" s="82">
        <f>L151/(SUM(M147+O147+P147+Q147)/20)*1000</f>
        <v>86869.070208728648</v>
      </c>
      <c r="M152" s="82">
        <f>M151/(SUM(O147+P147+Q147+R147)/20)*1000</f>
        <v>68018.504240555136</v>
      </c>
      <c r="N152" s="83"/>
      <c r="O152" s="82">
        <f>O151/(SUM(Q147+R147+S147+P147)/20)*1000</f>
        <v>57015.742642026009</v>
      </c>
      <c r="P152" s="82" t="e">
        <f>P151/(SUM(Q147+R147+#REF!+S147)/20)*1000</f>
        <v>#REF!</v>
      </c>
      <c r="Q152" s="82" t="e">
        <f>Q151/(SUM(R147+#REF!+#REF!+S147)/20)*1000</f>
        <v>#REF!</v>
      </c>
      <c r="R152" s="82" t="e">
        <f>R151/(SUM(S147+#REF!+#REF!+#REF!)/20)*1000</f>
        <v>#REF!</v>
      </c>
      <c r="S152" s="82" t="e">
        <f>S151/(SUM(#REF!+#REF!+#REF!+#REF!)/20)*1000</f>
        <v>#REF!</v>
      </c>
      <c r="T152" s="83"/>
      <c r="U152" s="84"/>
      <c r="V152" s="82">
        <f>V151/(SUM(W147+Y147+AA147+X147)/20)*1000</f>
        <v>1307222.2222222222</v>
      </c>
      <c r="W152" s="82">
        <f>W151/(SUM(X147+AB147+AA147+Y147)/20)*1000</f>
        <v>976250</v>
      </c>
      <c r="X152" s="82">
        <f>X151/(SUM(Y147+AA147+AB147+AC147)/20)*1000</f>
        <v>606493.50649350649</v>
      </c>
      <c r="Y152" s="82">
        <f>Y151/(SUM(AD147+AA147+AB147+AC147)/20)*1000</f>
        <v>467000</v>
      </c>
      <c r="Z152" s="83"/>
      <c r="AA152" s="82">
        <f>AA151/(SUM(AB147+AD147+AF147+AC147)/20)*1000</f>
        <v>359224.80620155041</v>
      </c>
      <c r="AB152" s="82">
        <f>AB151/(SUM(AC147+AF147+AG147+AD147)/20)*1000</f>
        <v>428971.96261682245</v>
      </c>
      <c r="AC152" s="82">
        <f>AC151/(SUM(AD147+AF147+AG147+AH147)/20)*1000</f>
        <v>645142.85714285716</v>
      </c>
      <c r="AD152" s="82">
        <f>AD151/(SUM(AF147+AG147+AH147+AI147)/20)*1000</f>
        <v>1142051.282051282</v>
      </c>
      <c r="AE152" s="83"/>
      <c r="AF152" s="82" t="e">
        <f>AF151/(SUM(AH147+AI147+AJ147+AG147)/20)*1000</f>
        <v>#DIV/0!</v>
      </c>
      <c r="AG152" s="82" t="e">
        <f>AG151/(SUM(AH147+AI147+#REF!+AJ147)/20)*1000</f>
        <v>#REF!</v>
      </c>
      <c r="AH152" s="82" t="e">
        <f>AH151/(SUM(AI147+#REF!+#REF!+AJ147)/20)*1000</f>
        <v>#REF!</v>
      </c>
      <c r="AI152" s="82" t="e">
        <f>AI151/(SUM(AJ147+#REF!+#REF!+#REF!)/20)*1000</f>
        <v>#REF!</v>
      </c>
      <c r="AJ152" s="82" t="e">
        <f>AJ151/(SUM(#REF!+#REF!+#REF!+#REF!)/20)*1000</f>
        <v>#REF!</v>
      </c>
      <c r="AK152" s="83"/>
      <c r="AL152" s="84"/>
      <c r="AM152" s="45"/>
      <c r="AN152" s="61">
        <f t="shared" si="50"/>
        <v>0</v>
      </c>
      <c r="AO152" s="61">
        <f t="shared" si="51"/>
        <v>0</v>
      </c>
    </row>
    <row r="153" spans="1:41" s="3" customFormat="1" ht="13" customHeight="1" x14ac:dyDescent="0.3">
      <c r="A153" s="180" t="s">
        <v>50</v>
      </c>
      <c r="B153" s="5" t="s">
        <v>5</v>
      </c>
      <c r="C153" s="77"/>
      <c r="D153" s="77"/>
      <c r="E153" s="79"/>
      <c r="F153" s="79">
        <v>49500</v>
      </c>
      <c r="G153" s="79">
        <v>54000</v>
      </c>
      <c r="H153" s="79">
        <v>7000</v>
      </c>
      <c r="I153" s="77">
        <f>SUM(E153:H153)</f>
        <v>110500</v>
      </c>
      <c r="J153" s="79">
        <v>15000</v>
      </c>
      <c r="K153" s="79">
        <v>-64779</v>
      </c>
      <c r="L153" s="79">
        <v>18564</v>
      </c>
      <c r="M153" s="79">
        <v>9343</v>
      </c>
      <c r="N153" s="77">
        <f>SUM(J153:M153)</f>
        <v>-21872</v>
      </c>
      <c r="O153" s="79">
        <v>48685</v>
      </c>
      <c r="P153" s="79">
        <v>7947</v>
      </c>
      <c r="Q153" s="79">
        <v>10873</v>
      </c>
      <c r="R153" s="79">
        <v>24753</v>
      </c>
      <c r="S153" s="79">
        <v>14164</v>
      </c>
      <c r="T153" s="77">
        <f>SUM(O153:S153)</f>
        <v>106422</v>
      </c>
      <c r="U153" s="80">
        <f>T153+N153+I153+D157</f>
        <v>305995</v>
      </c>
      <c r="V153" s="79">
        <v>46427</v>
      </c>
      <c r="W153" s="79">
        <v>11495</v>
      </c>
      <c r="X153" s="79">
        <v>11119</v>
      </c>
      <c r="Y153" s="79">
        <v>13994</v>
      </c>
      <c r="Z153" s="77">
        <f>SUM(V153:Y153)</f>
        <v>83035</v>
      </c>
      <c r="AA153" s="79">
        <v>10181</v>
      </c>
      <c r="AB153" s="79">
        <v>11410</v>
      </c>
      <c r="AC153" s="79">
        <v>12296</v>
      </c>
      <c r="AD153" s="79">
        <v>14934</v>
      </c>
      <c r="AE153" s="77">
        <f>SUM(AA153:AD153)</f>
        <v>48821</v>
      </c>
      <c r="AF153" s="79">
        <v>22220</v>
      </c>
      <c r="AG153" s="79">
        <v>8467</v>
      </c>
      <c r="AH153" s="79">
        <v>6385</v>
      </c>
      <c r="AI153" s="79">
        <v>5934</v>
      </c>
      <c r="AJ153" s="79">
        <v>9264</v>
      </c>
      <c r="AK153" s="77">
        <f>SUM(AF153:AJ153)</f>
        <v>52270</v>
      </c>
      <c r="AL153" s="80">
        <f>AK153+AE153+Z153</f>
        <v>184126</v>
      </c>
      <c r="AM153" s="45">
        <v>64</v>
      </c>
      <c r="AN153" s="61">
        <f t="shared" si="50"/>
        <v>19583680</v>
      </c>
      <c r="AO153" s="61">
        <f t="shared" si="51"/>
        <v>11784064</v>
      </c>
    </row>
    <row r="154" spans="1:41" s="3" customFormat="1" ht="13" customHeight="1" x14ac:dyDescent="0.3">
      <c r="A154" s="181"/>
      <c r="B154" s="17" t="s">
        <v>6</v>
      </c>
      <c r="C154" s="77"/>
      <c r="D154" s="77"/>
      <c r="E154" s="79"/>
      <c r="F154" s="79">
        <v>49500</v>
      </c>
      <c r="G154" s="79">
        <v>54000</v>
      </c>
      <c r="H154" s="79">
        <v>7000</v>
      </c>
      <c r="I154" s="77">
        <f>SUM(E154:H154)</f>
        <v>110500</v>
      </c>
      <c r="J154" s="79">
        <v>15000</v>
      </c>
      <c r="K154" s="79">
        <v>6250</v>
      </c>
      <c r="L154" s="79">
        <v>0</v>
      </c>
      <c r="M154" s="79">
        <v>0</v>
      </c>
      <c r="N154" s="77">
        <f>SUM(J154:M154)</f>
        <v>21250</v>
      </c>
      <c r="O154" s="79">
        <v>58250</v>
      </c>
      <c r="P154" s="79">
        <v>0</v>
      </c>
      <c r="Q154" s="79">
        <v>0</v>
      </c>
      <c r="R154" s="79">
        <v>0</v>
      </c>
      <c r="S154" s="79">
        <v>122000</v>
      </c>
      <c r="T154" s="77">
        <f>SUM(O154:S154)</f>
        <v>180250</v>
      </c>
      <c r="U154" s="80">
        <f>I154+N154+T154</f>
        <v>312000</v>
      </c>
      <c r="V154" s="79">
        <v>0</v>
      </c>
      <c r="W154" s="79">
        <v>0</v>
      </c>
      <c r="X154" s="79">
        <v>0</v>
      </c>
      <c r="Y154" s="79">
        <v>0</v>
      </c>
      <c r="Z154" s="77">
        <f>SUM(V154:Y154)</f>
        <v>0</v>
      </c>
      <c r="AA154" s="79">
        <v>0</v>
      </c>
      <c r="AB154" s="79">
        <v>0</v>
      </c>
      <c r="AC154" s="79">
        <v>0</v>
      </c>
      <c r="AD154" s="79">
        <v>0</v>
      </c>
      <c r="AE154" s="77">
        <f>SUM(AA154:AD154)</f>
        <v>0</v>
      </c>
      <c r="AF154" s="79">
        <v>0</v>
      </c>
      <c r="AG154" s="79">
        <v>0</v>
      </c>
      <c r="AH154" s="79">
        <v>0</v>
      </c>
      <c r="AI154" s="79">
        <v>0</v>
      </c>
      <c r="AJ154" s="79">
        <v>0</v>
      </c>
      <c r="AK154" s="77">
        <f>SUM(AF154:AJ154)</f>
        <v>0</v>
      </c>
      <c r="AL154" s="80">
        <f>Z154+AE154+AK154</f>
        <v>0</v>
      </c>
      <c r="AM154" s="45"/>
      <c r="AN154" s="61">
        <f t="shared" si="50"/>
        <v>0</v>
      </c>
      <c r="AO154" s="61">
        <f t="shared" si="51"/>
        <v>0</v>
      </c>
    </row>
    <row r="155" spans="1:41" s="3" customFormat="1" ht="13" customHeight="1" x14ac:dyDescent="0.3">
      <c r="A155" s="181"/>
      <c r="B155" s="17" t="s">
        <v>10</v>
      </c>
      <c r="C155" s="77">
        <v>0</v>
      </c>
      <c r="D155" s="77"/>
      <c r="E155" s="79"/>
      <c r="F155" s="79"/>
      <c r="G155" s="79"/>
      <c r="H155" s="79"/>
      <c r="I155" s="77"/>
      <c r="J155" s="79"/>
      <c r="K155" s="79"/>
      <c r="L155" s="79"/>
      <c r="M155" s="79"/>
      <c r="N155" s="77"/>
      <c r="O155" s="79"/>
      <c r="P155" s="79"/>
      <c r="Q155" s="79"/>
      <c r="R155" s="79"/>
      <c r="S155" s="79"/>
      <c r="T155" s="77"/>
      <c r="U155" s="80"/>
      <c r="V155" s="79"/>
      <c r="W155" s="79"/>
      <c r="X155" s="79"/>
      <c r="Y155" s="79"/>
      <c r="Z155" s="77"/>
      <c r="AA155" s="79"/>
      <c r="AB155" s="79"/>
      <c r="AC155" s="79"/>
      <c r="AD155" s="79"/>
      <c r="AE155" s="77"/>
      <c r="AF155" s="79"/>
      <c r="AG155" s="79"/>
      <c r="AH155" s="79"/>
      <c r="AI155" s="79"/>
      <c r="AJ155" s="79"/>
      <c r="AK155" s="77"/>
      <c r="AL155" s="80"/>
      <c r="AM155" s="45"/>
      <c r="AN155" s="61">
        <f t="shared" si="50"/>
        <v>0</v>
      </c>
      <c r="AO155" s="61">
        <f t="shared" si="51"/>
        <v>0</v>
      </c>
    </row>
    <row r="156" spans="1:41" s="3" customFormat="1" ht="13" customHeight="1" x14ac:dyDescent="0.3">
      <c r="A156" s="181"/>
      <c r="B156" s="17" t="s">
        <v>7</v>
      </c>
      <c r="C156" s="77"/>
      <c r="D156" s="77"/>
      <c r="E156" s="79">
        <f>E155+E154</f>
        <v>0</v>
      </c>
      <c r="F156" s="79">
        <f>F155+F154</f>
        <v>49500</v>
      </c>
      <c r="G156" s="79">
        <f>G155+G154</f>
        <v>54000</v>
      </c>
      <c r="H156" s="79">
        <f>H155+H154</f>
        <v>7000</v>
      </c>
      <c r="I156" s="77">
        <f>SUM(E156:H156)</f>
        <v>110500</v>
      </c>
      <c r="J156" s="79">
        <f>J155+J154</f>
        <v>15000</v>
      </c>
      <c r="K156" s="79">
        <f>K155+K154</f>
        <v>6250</v>
      </c>
      <c r="L156" s="79">
        <f>L155+L154</f>
        <v>0</v>
      </c>
      <c r="M156" s="79">
        <f>M155+M154</f>
        <v>0</v>
      </c>
      <c r="N156" s="77">
        <f>SUM(J156:M156)</f>
        <v>21250</v>
      </c>
      <c r="O156" s="79">
        <f>O155+O154</f>
        <v>58250</v>
      </c>
      <c r="P156" s="79">
        <f>P155+P154</f>
        <v>0</v>
      </c>
      <c r="Q156" s="79">
        <f>Q155+Q154</f>
        <v>0</v>
      </c>
      <c r="R156" s="79">
        <f>R155+R154</f>
        <v>0</v>
      </c>
      <c r="S156" s="79">
        <f>S155+S154</f>
        <v>122000</v>
      </c>
      <c r="T156" s="77">
        <f>SUM(O156:S156)</f>
        <v>180250</v>
      </c>
      <c r="U156" s="80">
        <f>T156+N156+I156+D157</f>
        <v>422945</v>
      </c>
      <c r="V156" s="79">
        <f>V155+V154</f>
        <v>0</v>
      </c>
      <c r="W156" s="79">
        <f>W155+W154</f>
        <v>0</v>
      </c>
      <c r="X156" s="79">
        <f>X155+X154</f>
        <v>0</v>
      </c>
      <c r="Y156" s="79">
        <f>Y155+Y154</f>
        <v>0</v>
      </c>
      <c r="Z156" s="77">
        <f>SUM(V156:Y156)</f>
        <v>0</v>
      </c>
      <c r="AA156" s="79">
        <f>AA155+AA154</f>
        <v>0</v>
      </c>
      <c r="AB156" s="79">
        <f>AB155+AB154</f>
        <v>0</v>
      </c>
      <c r="AC156" s="79">
        <f>AC155+AC154</f>
        <v>0</v>
      </c>
      <c r="AD156" s="79">
        <f>AD155+AD154</f>
        <v>0</v>
      </c>
      <c r="AE156" s="77">
        <f>SUM(AA156:AD156)</f>
        <v>0</v>
      </c>
      <c r="AF156" s="79">
        <f>AF155+AF154</f>
        <v>0</v>
      </c>
      <c r="AG156" s="79">
        <f>AG155+AG154</f>
        <v>0</v>
      </c>
      <c r="AH156" s="79">
        <f>AH155+AH154</f>
        <v>0</v>
      </c>
      <c r="AI156" s="79">
        <f>AI155+AI154</f>
        <v>0</v>
      </c>
      <c r="AJ156" s="79">
        <f>AJ155+AJ154</f>
        <v>0</v>
      </c>
      <c r="AK156" s="77">
        <f>SUM(AF156:AJ156)</f>
        <v>0</v>
      </c>
      <c r="AL156" s="80">
        <f>AK156+AE156+Z156</f>
        <v>0</v>
      </c>
      <c r="AM156" s="45"/>
      <c r="AN156" s="61">
        <f t="shared" si="50"/>
        <v>0</v>
      </c>
      <c r="AO156" s="61">
        <f t="shared" si="51"/>
        <v>0</v>
      </c>
    </row>
    <row r="157" spans="1:41" s="3" customFormat="1" ht="13" customHeight="1" x14ac:dyDescent="0.3">
      <c r="A157" s="182"/>
      <c r="B157" s="6" t="s">
        <v>8</v>
      </c>
      <c r="C157" s="81">
        <v>143458</v>
      </c>
      <c r="D157" s="143">
        <v>110945</v>
      </c>
      <c r="E157" s="128">
        <f>E156-E153</f>
        <v>0</v>
      </c>
      <c r="F157" s="128">
        <f>E157+F156-F153</f>
        <v>0</v>
      </c>
      <c r="G157" s="128">
        <f>F157+G156-G153</f>
        <v>0</v>
      </c>
      <c r="H157" s="79">
        <f>G157+H156-H153</f>
        <v>0</v>
      </c>
      <c r="I157" s="77">
        <f>I156-I153</f>
        <v>0</v>
      </c>
      <c r="J157" s="79">
        <f>I157+J156-J153</f>
        <v>0</v>
      </c>
      <c r="K157" s="79">
        <f>J157+K156-K153</f>
        <v>71029</v>
      </c>
      <c r="L157" s="79">
        <f>K157+L156-L153</f>
        <v>52465</v>
      </c>
      <c r="M157" s="79">
        <f>L157+M156-M153</f>
        <v>43122</v>
      </c>
      <c r="N157" s="77">
        <f>I157+N156-N153</f>
        <v>43122</v>
      </c>
      <c r="O157" s="79">
        <f>N157+O156-O153</f>
        <v>52687</v>
      </c>
      <c r="P157" s="79">
        <f>O157+P156-P153</f>
        <v>44740</v>
      </c>
      <c r="Q157" s="79">
        <f>P157+Q156-Q153</f>
        <v>33867</v>
      </c>
      <c r="R157" s="79">
        <f t="shared" ref="R157:S157" si="60">Q157+R156-R153</f>
        <v>9114</v>
      </c>
      <c r="S157" s="79">
        <f t="shared" si="60"/>
        <v>116950</v>
      </c>
      <c r="T157" s="77">
        <f>N157+T156-T153</f>
        <v>116950</v>
      </c>
      <c r="U157" s="80">
        <f>U156-U153</f>
        <v>116950</v>
      </c>
      <c r="V157" s="79">
        <f>U157+V156-V153</f>
        <v>70523</v>
      </c>
      <c r="W157" s="79">
        <f>V157+W156-W153</f>
        <v>59028</v>
      </c>
      <c r="X157" s="79">
        <f>W157+X156-X153</f>
        <v>47909</v>
      </c>
      <c r="Y157" s="79">
        <f>W157+Y156-Y153</f>
        <v>45034</v>
      </c>
      <c r="Z157" s="77">
        <f>T157+Z156-Z153</f>
        <v>33915</v>
      </c>
      <c r="AA157" s="79">
        <f>Z157+AA156-AA153</f>
        <v>23734</v>
      </c>
      <c r="AB157" s="79">
        <f>AA157+AB156-AB153</f>
        <v>12324</v>
      </c>
      <c r="AC157" s="79">
        <f>AB157+AC156-AC153</f>
        <v>28</v>
      </c>
      <c r="AD157" s="79">
        <f>AC157+AD156-AD153</f>
        <v>-14906</v>
      </c>
      <c r="AE157" s="77">
        <f>Z157+AE156-AE153</f>
        <v>-14906</v>
      </c>
      <c r="AF157" s="79">
        <f>AE157+AF156-AF153</f>
        <v>-37126</v>
      </c>
      <c r="AG157" s="79">
        <f>AF157+AG156-AG153</f>
        <v>-45593</v>
      </c>
      <c r="AH157" s="79">
        <f>AG157+AH156-AH153</f>
        <v>-51978</v>
      </c>
      <c r="AI157" s="79">
        <f t="shared" ref="AI157:AJ157" si="61">AH157+AI156-AI153</f>
        <v>-57912</v>
      </c>
      <c r="AJ157" s="79">
        <f t="shared" si="61"/>
        <v>-67176</v>
      </c>
      <c r="AK157" s="77">
        <f>AE157+AK156-AK153</f>
        <v>-67176</v>
      </c>
      <c r="AL157" s="80">
        <f>T157+AL156-AL153</f>
        <v>-67176</v>
      </c>
      <c r="AM157" s="45"/>
      <c r="AN157" s="61">
        <f t="shared" si="50"/>
        <v>0</v>
      </c>
      <c r="AO157" s="61">
        <f t="shared" si="51"/>
        <v>0</v>
      </c>
    </row>
    <row r="158" spans="1:41" s="3" customFormat="1" ht="13" customHeight="1" x14ac:dyDescent="0.3">
      <c r="A158" s="18"/>
      <c r="B158" s="17" t="s">
        <v>9</v>
      </c>
      <c r="C158" s="77"/>
      <c r="D158" s="77"/>
      <c r="E158" s="82">
        <f>E157/(SUM(F153+H153+J153+G153)/20)*1000</f>
        <v>0</v>
      </c>
      <c r="F158" s="82">
        <f>F157/(SUM(G153+K153+J153+H153)/20)*1000</f>
        <v>0</v>
      </c>
      <c r="G158" s="82">
        <f>G157/(SUM(H153+J153+K153+L153)/20)*1000</f>
        <v>0</v>
      </c>
      <c r="H158" s="82">
        <f>H157/(SUM(M153+J153+K153+L153)/20)*1000</f>
        <v>0</v>
      </c>
      <c r="I158" s="83"/>
      <c r="J158" s="82">
        <f>J157/(SUM(K153+M153+O153+L153)/20)*1000</f>
        <v>0</v>
      </c>
      <c r="K158" s="82">
        <f>K157/(SUM(L153+O153+P153+M153)/20)*1000</f>
        <v>16803.842013745136</v>
      </c>
      <c r="L158" s="82">
        <f>L157/(SUM(M153+O153+P153+Q153)/20)*1000</f>
        <v>13654.226525088487</v>
      </c>
      <c r="M158" s="82">
        <f>M157/(SUM(O153+P153+Q153+R153)/20)*1000</f>
        <v>9348.1324112814073</v>
      </c>
      <c r="N158" s="83"/>
      <c r="O158" s="82">
        <f>O157/(SUM(Q153+R153+S153+P153)/20)*1000</f>
        <v>18250.68846666782</v>
      </c>
      <c r="P158" s="82" t="e">
        <f>P157/(SUM(Q153+R153+#REF!+S153)/20)*1000</f>
        <v>#REF!</v>
      </c>
      <c r="Q158" s="82" t="e">
        <f>Q157/(SUM(R153+#REF!+#REF!+S153)/20)*1000</f>
        <v>#REF!</v>
      </c>
      <c r="R158" s="82" t="e">
        <f>R157/(SUM(S153+#REF!+#REF!+#REF!)/20)*1000</f>
        <v>#REF!</v>
      </c>
      <c r="S158" s="82" t="e">
        <f>S157/(SUM(#REF!+#REF!+#REF!+#REF!)/20)*1000</f>
        <v>#REF!</v>
      </c>
      <c r="T158" s="83"/>
      <c r="U158" s="84"/>
      <c r="V158" s="82">
        <f>V157/(SUM(W153+Y153+AA153+X153)/20)*1000</f>
        <v>30145.11957938832</v>
      </c>
      <c r="W158" s="82">
        <f>W157/(SUM(X153+AB153+AA153+Y153)/20)*1000</f>
        <v>25277.492291880782</v>
      </c>
      <c r="X158" s="82">
        <f>X157/(SUM(Y153+AA153+AB153+AC153)/20)*1000</f>
        <v>20011.695662162441</v>
      </c>
      <c r="Y158" s="82">
        <f>Y157/(SUM(AD153+AA153+AB153+AC153)/20)*1000</f>
        <v>18448.618422400195</v>
      </c>
      <c r="Z158" s="83"/>
      <c r="AA158" s="82">
        <f>AA157/(SUM(AB153+AD153+AF153+AC153)/20)*1000</f>
        <v>7799.5399277029246</v>
      </c>
      <c r="AB158" s="82">
        <f>AB157/(SUM(AC153+AF153+AG153+AD153)/20)*1000</f>
        <v>4255.7452906745857</v>
      </c>
      <c r="AC158" s="82">
        <f>AC157/(SUM(AD153+AF153+AG153+AH153)/20)*1000</f>
        <v>10.767988309041264</v>
      </c>
      <c r="AD158" s="82">
        <f>AD157/(SUM(AF153+AG153+AH153+AI153)/20)*1000</f>
        <v>-6932.0559921871363</v>
      </c>
      <c r="AE158" s="83"/>
      <c r="AF158" s="82">
        <f>AF157/(SUM(AH153+AI153+AJ153+AG153)/20)*1000</f>
        <v>-24709.484193011649</v>
      </c>
      <c r="AG158" s="82" t="e">
        <f>AG157/(SUM(AH153+AI153+#REF!+AJ153)/20)*1000</f>
        <v>#REF!</v>
      </c>
      <c r="AH158" s="82" t="e">
        <f>AH157/(SUM(AI153+#REF!+#REF!+AJ153)/20)*1000</f>
        <v>#REF!</v>
      </c>
      <c r="AI158" s="82" t="e">
        <f>AI157/(SUM(AJ153+#REF!+#REF!+#REF!)/20)*1000</f>
        <v>#REF!</v>
      </c>
      <c r="AJ158" s="82" t="e">
        <f>AJ157/(SUM(#REF!+#REF!+#REF!+#REF!)/20)*1000</f>
        <v>#REF!</v>
      </c>
      <c r="AK158" s="83"/>
      <c r="AL158" s="84"/>
      <c r="AM158" s="45"/>
      <c r="AN158" s="61">
        <f t="shared" si="50"/>
        <v>0</v>
      </c>
      <c r="AO158" s="61">
        <f t="shared" si="51"/>
        <v>0</v>
      </c>
    </row>
    <row r="159" spans="1:41" s="3" customFormat="1" ht="13" customHeight="1" x14ac:dyDescent="0.3">
      <c r="A159" s="180" t="s">
        <v>106</v>
      </c>
      <c r="B159" s="5" t="s">
        <v>5</v>
      </c>
      <c r="C159" s="77"/>
      <c r="D159" s="77"/>
      <c r="E159" s="79"/>
      <c r="F159" s="79">
        <v>7000</v>
      </c>
      <c r="G159" s="79">
        <v>3000</v>
      </c>
      <c r="H159" s="79"/>
      <c r="I159" s="77">
        <f>SUM(E159:H159)</f>
        <v>10000</v>
      </c>
      <c r="J159" s="79"/>
      <c r="K159" s="79">
        <v>2532</v>
      </c>
      <c r="L159" s="79">
        <v>2312</v>
      </c>
      <c r="M159" s="79">
        <v>2312</v>
      </c>
      <c r="N159" s="77">
        <f>SUM(J159:M159)</f>
        <v>7156</v>
      </c>
      <c r="O159" s="79">
        <v>990</v>
      </c>
      <c r="P159" s="79">
        <v>0</v>
      </c>
      <c r="Q159" s="79">
        <v>0</v>
      </c>
      <c r="R159" s="79">
        <v>0</v>
      </c>
      <c r="S159" s="79">
        <v>0</v>
      </c>
      <c r="T159" s="77">
        <f>SUM(O159:S159)</f>
        <v>990</v>
      </c>
      <c r="U159" s="80">
        <f>T159+N159+I159+D163</f>
        <v>26146</v>
      </c>
      <c r="V159" s="79">
        <v>0</v>
      </c>
      <c r="W159" s="79">
        <v>0</v>
      </c>
      <c r="X159" s="79">
        <v>0</v>
      </c>
      <c r="Y159" s="79">
        <v>0</v>
      </c>
      <c r="Z159" s="77">
        <f>SUM(V159:Y159)</f>
        <v>0</v>
      </c>
      <c r="AA159" s="79">
        <v>0</v>
      </c>
      <c r="AB159" s="79">
        <v>5970</v>
      </c>
      <c r="AC159" s="79">
        <v>3486</v>
      </c>
      <c r="AD159" s="79">
        <v>3486</v>
      </c>
      <c r="AE159" s="77">
        <f>SUM(AA159:AD159)</f>
        <v>12942</v>
      </c>
      <c r="AF159" s="79">
        <v>996</v>
      </c>
      <c r="AG159" s="79">
        <v>272</v>
      </c>
      <c r="AH159" s="79">
        <v>158</v>
      </c>
      <c r="AI159" s="79">
        <v>158</v>
      </c>
      <c r="AJ159" s="79">
        <v>112</v>
      </c>
      <c r="AK159" s="77">
        <f>SUM(AF159:AJ159)</f>
        <v>1696</v>
      </c>
      <c r="AL159" s="80">
        <f>AK159+AE159+Z159</f>
        <v>14638</v>
      </c>
      <c r="AM159" s="45">
        <v>64</v>
      </c>
      <c r="AN159" s="61">
        <f t="shared" si="50"/>
        <v>1673344</v>
      </c>
      <c r="AO159" s="61">
        <f t="shared" si="51"/>
        <v>936832</v>
      </c>
    </row>
    <row r="160" spans="1:41" s="3" customFormat="1" ht="13" customHeight="1" x14ac:dyDescent="0.3">
      <c r="A160" s="181"/>
      <c r="B160" s="17" t="s">
        <v>6</v>
      </c>
      <c r="C160" s="77"/>
      <c r="D160" s="77"/>
      <c r="E160" s="79"/>
      <c r="F160" s="79">
        <v>7000</v>
      </c>
      <c r="G160" s="79">
        <v>3000</v>
      </c>
      <c r="H160" s="79"/>
      <c r="I160" s="77">
        <f>SUM(E160:H160)</f>
        <v>10000</v>
      </c>
      <c r="J160" s="79"/>
      <c r="K160" s="79">
        <v>0</v>
      </c>
      <c r="L160" s="79">
        <v>0</v>
      </c>
      <c r="M160" s="79">
        <v>0</v>
      </c>
      <c r="N160" s="77">
        <f>SUM(J160:M160)</f>
        <v>0</v>
      </c>
      <c r="O160" s="79">
        <v>6500</v>
      </c>
      <c r="P160" s="79">
        <v>0</v>
      </c>
      <c r="Q160" s="79">
        <v>0</v>
      </c>
      <c r="R160" s="79">
        <v>0</v>
      </c>
      <c r="S160" s="79">
        <v>17500</v>
      </c>
      <c r="T160" s="77">
        <f>SUM(O160:S160)</f>
        <v>24000</v>
      </c>
      <c r="U160" s="80">
        <f>I160+N160+T160</f>
        <v>34000</v>
      </c>
      <c r="V160" s="79">
        <v>0</v>
      </c>
      <c r="W160" s="79">
        <v>0</v>
      </c>
      <c r="X160" s="79">
        <v>0</v>
      </c>
      <c r="Y160" s="79">
        <v>0</v>
      </c>
      <c r="Z160" s="77">
        <f>SUM(V160:Y160)</f>
        <v>0</v>
      </c>
      <c r="AA160" s="79">
        <v>0</v>
      </c>
      <c r="AB160" s="79">
        <v>0</v>
      </c>
      <c r="AC160" s="79">
        <v>0</v>
      </c>
      <c r="AD160" s="79">
        <v>0</v>
      </c>
      <c r="AE160" s="77">
        <f>SUM(AA160:AD160)</f>
        <v>0</v>
      </c>
      <c r="AF160" s="79">
        <v>0</v>
      </c>
      <c r="AG160" s="79">
        <v>0</v>
      </c>
      <c r="AH160" s="79">
        <v>0</v>
      </c>
      <c r="AI160" s="79">
        <v>0</v>
      </c>
      <c r="AJ160" s="79">
        <v>0</v>
      </c>
      <c r="AK160" s="77">
        <f>SUM(AF160:AJ160)</f>
        <v>0</v>
      </c>
      <c r="AL160" s="80">
        <f>Z160+AE160+AK160</f>
        <v>0</v>
      </c>
      <c r="AM160" s="45"/>
      <c r="AN160" s="61">
        <f t="shared" si="50"/>
        <v>0</v>
      </c>
      <c r="AO160" s="61">
        <f t="shared" si="51"/>
        <v>0</v>
      </c>
    </row>
    <row r="161" spans="1:41" s="3" customFormat="1" ht="13" customHeight="1" x14ac:dyDescent="0.3">
      <c r="A161" s="181"/>
      <c r="B161" s="17" t="s">
        <v>10</v>
      </c>
      <c r="C161" s="77">
        <v>2000</v>
      </c>
      <c r="D161" s="77"/>
      <c r="E161" s="79"/>
      <c r="F161" s="79"/>
      <c r="G161" s="79"/>
      <c r="H161" s="79"/>
      <c r="I161" s="77"/>
      <c r="J161" s="79"/>
      <c r="K161" s="79"/>
      <c r="L161" s="79"/>
      <c r="M161" s="79"/>
      <c r="N161" s="77"/>
      <c r="O161" s="79"/>
      <c r="P161" s="79"/>
      <c r="Q161" s="79"/>
      <c r="R161" s="79"/>
      <c r="S161" s="79"/>
      <c r="T161" s="77"/>
      <c r="U161" s="80"/>
      <c r="V161" s="79"/>
      <c r="W161" s="79"/>
      <c r="X161" s="79"/>
      <c r="Y161" s="79"/>
      <c r="Z161" s="77"/>
      <c r="AA161" s="79"/>
      <c r="AB161" s="79"/>
      <c r="AC161" s="79"/>
      <c r="AD161" s="79"/>
      <c r="AE161" s="77"/>
      <c r="AF161" s="79"/>
      <c r="AG161" s="79"/>
      <c r="AH161" s="79"/>
      <c r="AI161" s="79"/>
      <c r="AJ161" s="79"/>
      <c r="AK161" s="77"/>
      <c r="AL161" s="80"/>
      <c r="AM161" s="45"/>
      <c r="AN161" s="61">
        <f t="shared" si="50"/>
        <v>0</v>
      </c>
      <c r="AO161" s="61">
        <f t="shared" si="51"/>
        <v>0</v>
      </c>
    </row>
    <row r="162" spans="1:41" s="3" customFormat="1" ht="13" customHeight="1" x14ac:dyDescent="0.3">
      <c r="A162" s="181"/>
      <c r="B162" s="17" t="s">
        <v>7</v>
      </c>
      <c r="C162" s="77"/>
      <c r="D162" s="77"/>
      <c r="E162" s="79">
        <f>E161+E160</f>
        <v>0</v>
      </c>
      <c r="F162" s="79">
        <f>F161+F160</f>
        <v>7000</v>
      </c>
      <c r="G162" s="79">
        <f>G161+G160</f>
        <v>3000</v>
      </c>
      <c r="H162" s="79">
        <f>H161+H160</f>
        <v>0</v>
      </c>
      <c r="I162" s="77">
        <f>SUM(E162:H162)</f>
        <v>10000</v>
      </c>
      <c r="J162" s="79">
        <f>J161+J160</f>
        <v>0</v>
      </c>
      <c r="K162" s="79">
        <f>K161+K160</f>
        <v>0</v>
      </c>
      <c r="L162" s="79">
        <f>L161+L160</f>
        <v>0</v>
      </c>
      <c r="M162" s="79">
        <f>M161+M160</f>
        <v>0</v>
      </c>
      <c r="N162" s="77">
        <f>SUM(J162:M162)</f>
        <v>0</v>
      </c>
      <c r="O162" s="79">
        <f>O161+O160</f>
        <v>6500</v>
      </c>
      <c r="P162" s="79">
        <f>P161+P160</f>
        <v>0</v>
      </c>
      <c r="Q162" s="79">
        <f>Q161+Q160</f>
        <v>0</v>
      </c>
      <c r="R162" s="79">
        <f>R161+R160</f>
        <v>0</v>
      </c>
      <c r="S162" s="79">
        <f>S161+S160</f>
        <v>17500</v>
      </c>
      <c r="T162" s="77">
        <f>SUM(O162:S162)</f>
        <v>24000</v>
      </c>
      <c r="U162" s="80">
        <f>T162+N162+I162+D163</f>
        <v>42000</v>
      </c>
      <c r="V162" s="79">
        <f>V161+V160</f>
        <v>0</v>
      </c>
      <c r="W162" s="79">
        <f>W161+W160</f>
        <v>0</v>
      </c>
      <c r="X162" s="79">
        <f>X161+X160</f>
        <v>0</v>
      </c>
      <c r="Y162" s="79">
        <f>Y161+Y160</f>
        <v>0</v>
      </c>
      <c r="Z162" s="77">
        <f>SUM(V162:Y162)</f>
        <v>0</v>
      </c>
      <c r="AA162" s="79">
        <f>AA161+AA160</f>
        <v>0</v>
      </c>
      <c r="AB162" s="79">
        <f>AB161+AB160</f>
        <v>0</v>
      </c>
      <c r="AC162" s="79">
        <f>AC161+AC160</f>
        <v>0</v>
      </c>
      <c r="AD162" s="79">
        <f>AD161+AD160</f>
        <v>0</v>
      </c>
      <c r="AE162" s="77">
        <f>SUM(AA162:AD162)</f>
        <v>0</v>
      </c>
      <c r="AF162" s="79">
        <f>AF161+AF160</f>
        <v>0</v>
      </c>
      <c r="AG162" s="79">
        <f>AG161+AG160</f>
        <v>0</v>
      </c>
      <c r="AH162" s="79">
        <f>AH161+AH160</f>
        <v>0</v>
      </c>
      <c r="AI162" s="79">
        <f>AI161+AI160</f>
        <v>0</v>
      </c>
      <c r="AJ162" s="79">
        <f>AJ161+AJ160</f>
        <v>0</v>
      </c>
      <c r="AK162" s="77">
        <f>SUM(AF162:AJ162)</f>
        <v>0</v>
      </c>
      <c r="AL162" s="80">
        <f>AK162+AE162+Z162</f>
        <v>0</v>
      </c>
      <c r="AM162" s="45"/>
      <c r="AN162" s="61">
        <f t="shared" si="50"/>
        <v>0</v>
      </c>
      <c r="AO162" s="61">
        <f t="shared" si="51"/>
        <v>0</v>
      </c>
    </row>
    <row r="163" spans="1:41" s="3" customFormat="1" ht="13" customHeight="1" x14ac:dyDescent="0.3">
      <c r="A163" s="182"/>
      <c r="B163" s="6" t="s">
        <v>8</v>
      </c>
      <c r="C163" s="81">
        <v>15000</v>
      </c>
      <c r="D163" s="143">
        <v>8000</v>
      </c>
      <c r="E163" s="128">
        <f>E162-E159</f>
        <v>0</v>
      </c>
      <c r="F163" s="128">
        <f>E163+F162-F159</f>
        <v>0</v>
      </c>
      <c r="G163" s="128">
        <f>F163+G162-G159</f>
        <v>0</v>
      </c>
      <c r="H163" s="79">
        <f>G163+H162-H159</f>
        <v>0</v>
      </c>
      <c r="I163" s="77">
        <f>I162-I159</f>
        <v>0</v>
      </c>
      <c r="J163" s="79">
        <f>I163+J162-J159</f>
        <v>0</v>
      </c>
      <c r="K163" s="79">
        <f>J163+K162-K159</f>
        <v>-2532</v>
      </c>
      <c r="L163" s="79">
        <f>K163+L162-L159</f>
        <v>-4844</v>
      </c>
      <c r="M163" s="79">
        <f>L163+M162-M159</f>
        <v>-7156</v>
      </c>
      <c r="N163" s="77">
        <f>I163+N162-N159</f>
        <v>-7156</v>
      </c>
      <c r="O163" s="79">
        <f>N163+O162-O159</f>
        <v>-1646</v>
      </c>
      <c r="P163" s="79">
        <f>O163+P162-P159</f>
        <v>-1646</v>
      </c>
      <c r="Q163" s="79">
        <f>P163+Q162-Q159</f>
        <v>-1646</v>
      </c>
      <c r="R163" s="79">
        <f t="shared" ref="R163:S163" si="62">Q163+R162-R159</f>
        <v>-1646</v>
      </c>
      <c r="S163" s="79">
        <f t="shared" si="62"/>
        <v>15854</v>
      </c>
      <c r="T163" s="77">
        <f>N163+T162-T159</f>
        <v>15854</v>
      </c>
      <c r="U163" s="80">
        <f>U162-U159</f>
        <v>15854</v>
      </c>
      <c r="V163" s="79">
        <f>U163+V162-V159</f>
        <v>15854</v>
      </c>
      <c r="W163" s="79">
        <f>V163+W162-W159</f>
        <v>15854</v>
      </c>
      <c r="X163" s="79">
        <f>W163+X162-X159</f>
        <v>15854</v>
      </c>
      <c r="Y163" s="79">
        <f>W163+Y162-Y159</f>
        <v>15854</v>
      </c>
      <c r="Z163" s="77">
        <f>T163+Z162-Z159</f>
        <v>15854</v>
      </c>
      <c r="AA163" s="79">
        <f>Z163+AA162-AA159</f>
        <v>15854</v>
      </c>
      <c r="AB163" s="79">
        <f>AA163+AB162-AB159</f>
        <v>9884</v>
      </c>
      <c r="AC163" s="79">
        <f>AB163+AC162-AC159</f>
        <v>6398</v>
      </c>
      <c r="AD163" s="79">
        <f>AC163+AD162-AD159</f>
        <v>2912</v>
      </c>
      <c r="AE163" s="77">
        <f>Z163+AE162-AE159</f>
        <v>2912</v>
      </c>
      <c r="AF163" s="79">
        <f>AE163+AF162-AF159</f>
        <v>1916</v>
      </c>
      <c r="AG163" s="79">
        <f>AF163+AG162-AG159</f>
        <v>1644</v>
      </c>
      <c r="AH163" s="79">
        <f>AG163+AH162-AH159</f>
        <v>1486</v>
      </c>
      <c r="AI163" s="79">
        <f t="shared" ref="AI163:AJ163" si="63">AH163+AI162-AI159</f>
        <v>1328</v>
      </c>
      <c r="AJ163" s="79">
        <f t="shared" si="63"/>
        <v>1216</v>
      </c>
      <c r="AK163" s="77">
        <f>AE163+AK162-AK159</f>
        <v>1216</v>
      </c>
      <c r="AL163" s="80">
        <f>T163+AL162-AL159</f>
        <v>1216</v>
      </c>
      <c r="AM163" s="45"/>
      <c r="AN163" s="61">
        <f t="shared" si="50"/>
        <v>0</v>
      </c>
      <c r="AO163" s="61">
        <f t="shared" si="51"/>
        <v>0</v>
      </c>
    </row>
    <row r="164" spans="1:41" s="3" customFormat="1" ht="13" customHeight="1" x14ac:dyDescent="0.3">
      <c r="A164" s="18"/>
      <c r="B164" s="17" t="s">
        <v>9</v>
      </c>
      <c r="C164" s="77"/>
      <c r="D164" s="77"/>
      <c r="E164" s="82">
        <f>E163/(SUM(F159+H159+J159+G159)/20)*1000</f>
        <v>0</v>
      </c>
      <c r="F164" s="82">
        <f>F163/(SUM(G159+K159+J159+H159)/20)*1000</f>
        <v>0</v>
      </c>
      <c r="G164" s="82">
        <f>G163/(SUM(H159+J159+K159+L159)/20)*1000</f>
        <v>0</v>
      </c>
      <c r="H164" s="82">
        <f>H163/(SUM(M159+J159+K159+L159)/20)*1000</f>
        <v>0</v>
      </c>
      <c r="I164" s="83"/>
      <c r="J164" s="82">
        <f>J163/(SUM(K159+M159+O159+L159)/20)*1000</f>
        <v>0</v>
      </c>
      <c r="K164" s="82">
        <f>K163/(SUM(L159+O159+P159+M159)/20)*1000</f>
        <v>-9020.3063769148557</v>
      </c>
      <c r="L164" s="82">
        <f>L163/(SUM(M159+O159+P159+Q159)/20)*1000</f>
        <v>-29339.794064203514</v>
      </c>
      <c r="M164" s="82">
        <f>M163/(SUM(O159+P159+Q159+R159)/20)*1000</f>
        <v>-144565.65656565657</v>
      </c>
      <c r="N164" s="83"/>
      <c r="O164" s="82" t="e">
        <f>O163/(SUM(Q159+R159+S159+P159)/20)*1000</f>
        <v>#DIV/0!</v>
      </c>
      <c r="P164" s="82" t="e">
        <f>P163/(SUM(Q159+R159+#REF!+S159)/20)*1000</f>
        <v>#REF!</v>
      </c>
      <c r="Q164" s="82" t="e">
        <f>Q163/(SUM(R159+#REF!+#REF!+S159)/20)*1000</f>
        <v>#REF!</v>
      </c>
      <c r="R164" s="82" t="e">
        <f>R163/(SUM(S159+#REF!+#REF!+#REF!)/20)*1000</f>
        <v>#REF!</v>
      </c>
      <c r="S164" s="82" t="e">
        <f>S163/(SUM(#REF!+#REF!+#REF!+#REF!)/20)*1000</f>
        <v>#REF!</v>
      </c>
      <c r="T164" s="83"/>
      <c r="U164" s="84"/>
      <c r="V164" s="82" t="e">
        <f>V163/(SUM(W159+Y159+AA159+X159)/20)*1000</f>
        <v>#DIV/0!</v>
      </c>
      <c r="W164" s="82">
        <f>W163/(SUM(X159+AB159+AA159+Y159)/20)*1000</f>
        <v>53112.22780569514</v>
      </c>
      <c r="X164" s="82">
        <f>X163/(SUM(Y159+AA159+AB159+AC159)/20)*1000</f>
        <v>33532.148900169203</v>
      </c>
      <c r="Y164" s="82">
        <f>Y163/(SUM(AD159+AA159+AB159+AC159)/20)*1000</f>
        <v>24500.077267810229</v>
      </c>
      <c r="Z164" s="83"/>
      <c r="AA164" s="82">
        <f>AA163/(SUM(AB159+AD159+AF159+AC159)/20)*1000</f>
        <v>22749.318410101881</v>
      </c>
      <c r="AB164" s="82">
        <f>AB163/(SUM(AC159+AF159+AG159+AD159)/20)*1000</f>
        <v>23990.291262135921</v>
      </c>
      <c r="AC164" s="82">
        <f>AC163/(SUM(AD159+AF159+AG159+AH159)/20)*1000</f>
        <v>26050.488599348533</v>
      </c>
      <c r="AD164" s="82">
        <f>AD163/(SUM(AF159+AG159+AH159+AI159)/20)*1000</f>
        <v>36767.67676767677</v>
      </c>
      <c r="AE164" s="83"/>
      <c r="AF164" s="82">
        <f>AF163/(SUM(AH159+AI159+AJ159+AG159)/20)*1000</f>
        <v>54742.857142857138</v>
      </c>
      <c r="AG164" s="82" t="e">
        <f>AG163/(SUM(AH159+AI159+#REF!+AJ159)/20)*1000</f>
        <v>#REF!</v>
      </c>
      <c r="AH164" s="82" t="e">
        <f>AH163/(SUM(AI159+#REF!+#REF!+AJ159)/20)*1000</f>
        <v>#REF!</v>
      </c>
      <c r="AI164" s="82" t="e">
        <f>AI163/(SUM(AJ159+#REF!+#REF!+#REF!)/20)*1000</f>
        <v>#REF!</v>
      </c>
      <c r="AJ164" s="82" t="e">
        <f>AJ163/(SUM(#REF!+#REF!+#REF!+#REF!)/20)*1000</f>
        <v>#REF!</v>
      </c>
      <c r="AK164" s="83"/>
      <c r="AL164" s="84"/>
      <c r="AM164" s="45"/>
      <c r="AN164" s="61">
        <f t="shared" si="50"/>
        <v>0</v>
      </c>
      <c r="AO164" s="61">
        <f t="shared" si="51"/>
        <v>0</v>
      </c>
    </row>
    <row r="165" spans="1:41" s="3" customFormat="1" x14ac:dyDescent="0.3">
      <c r="A165" s="180" t="s">
        <v>42</v>
      </c>
      <c r="B165" s="5" t="s">
        <v>5</v>
      </c>
      <c r="C165" s="77"/>
      <c r="D165" s="77"/>
      <c r="E165" s="79"/>
      <c r="F165" s="79"/>
      <c r="G165" s="79"/>
      <c r="H165" s="79"/>
      <c r="I165" s="77">
        <f>SUM(E165:H165)</f>
        <v>0</v>
      </c>
      <c r="J165" s="79"/>
      <c r="K165" s="79">
        <v>-635</v>
      </c>
      <c r="L165" s="79">
        <v>0</v>
      </c>
      <c r="M165" s="79">
        <v>0</v>
      </c>
      <c r="N165" s="77">
        <f>SUM(J165:M165)</f>
        <v>-635</v>
      </c>
      <c r="O165" s="79">
        <v>0</v>
      </c>
      <c r="P165" s="79">
        <v>0</v>
      </c>
      <c r="Q165" s="79">
        <v>0</v>
      </c>
      <c r="R165" s="79">
        <v>0</v>
      </c>
      <c r="S165" s="79">
        <v>0</v>
      </c>
      <c r="T165" s="77">
        <f>SUM(O165:S165)</f>
        <v>0</v>
      </c>
      <c r="U165" s="80">
        <f>T165+N165+I165+D169</f>
        <v>0</v>
      </c>
      <c r="V165" s="79">
        <v>0</v>
      </c>
      <c r="W165" s="79">
        <v>0</v>
      </c>
      <c r="X165" s="79">
        <v>0</v>
      </c>
      <c r="Y165" s="79">
        <v>0</v>
      </c>
      <c r="Z165" s="77">
        <f>SUM(V165:Y165)</f>
        <v>0</v>
      </c>
      <c r="AA165" s="79">
        <v>0</v>
      </c>
      <c r="AB165" s="79">
        <v>0</v>
      </c>
      <c r="AC165" s="79">
        <v>0</v>
      </c>
      <c r="AD165" s="79">
        <v>0</v>
      </c>
      <c r="AE165" s="77">
        <f>SUM(AA165:AD165)</f>
        <v>0</v>
      </c>
      <c r="AF165" s="79">
        <v>0</v>
      </c>
      <c r="AG165" s="79">
        <v>0</v>
      </c>
      <c r="AH165" s="79">
        <v>0</v>
      </c>
      <c r="AI165" s="79">
        <v>0</v>
      </c>
      <c r="AJ165" s="79">
        <v>0</v>
      </c>
      <c r="AK165" s="77">
        <f>SUM(AF165:AJ165)</f>
        <v>0</v>
      </c>
      <c r="AL165" s="80">
        <f>AK165+AE165+Z165</f>
        <v>0</v>
      </c>
      <c r="AM165" s="45">
        <v>64</v>
      </c>
      <c r="AN165" s="61">
        <f t="shared" si="50"/>
        <v>0</v>
      </c>
      <c r="AO165" s="61">
        <f t="shared" si="51"/>
        <v>0</v>
      </c>
    </row>
    <row r="166" spans="1:41" s="3" customFormat="1" x14ac:dyDescent="0.3">
      <c r="A166" s="181"/>
      <c r="B166" s="17" t="s">
        <v>6</v>
      </c>
      <c r="C166" s="77"/>
      <c r="D166" s="77"/>
      <c r="E166" s="79"/>
      <c r="F166" s="79"/>
      <c r="G166" s="79"/>
      <c r="H166" s="79"/>
      <c r="I166" s="77">
        <f>SUM(E166:H166)</f>
        <v>0</v>
      </c>
      <c r="J166" s="79"/>
      <c r="K166" s="79">
        <v>0</v>
      </c>
      <c r="L166" s="79">
        <v>0</v>
      </c>
      <c r="M166" s="79">
        <v>0</v>
      </c>
      <c r="N166" s="77">
        <f>SUM(J166:M166)</f>
        <v>0</v>
      </c>
      <c r="O166" s="79">
        <v>0</v>
      </c>
      <c r="P166" s="79">
        <v>0</v>
      </c>
      <c r="Q166" s="79">
        <v>0</v>
      </c>
      <c r="R166" s="79">
        <v>0</v>
      </c>
      <c r="S166" s="79">
        <v>0</v>
      </c>
      <c r="T166" s="77">
        <f>SUM(O166:S166)</f>
        <v>0</v>
      </c>
      <c r="U166" s="80">
        <f>I166+N166+T166</f>
        <v>0</v>
      </c>
      <c r="V166" s="79">
        <v>0</v>
      </c>
      <c r="W166" s="79">
        <v>0</v>
      </c>
      <c r="X166" s="79">
        <v>0</v>
      </c>
      <c r="Y166" s="79">
        <v>0</v>
      </c>
      <c r="Z166" s="77">
        <f>SUM(V166:Y166)</f>
        <v>0</v>
      </c>
      <c r="AA166" s="79">
        <v>0</v>
      </c>
      <c r="AB166" s="79">
        <v>0</v>
      </c>
      <c r="AC166" s="79">
        <v>0</v>
      </c>
      <c r="AD166" s="79">
        <v>0</v>
      </c>
      <c r="AE166" s="77">
        <f>SUM(AA166:AD166)</f>
        <v>0</v>
      </c>
      <c r="AF166" s="79">
        <v>0</v>
      </c>
      <c r="AG166" s="79">
        <v>0</v>
      </c>
      <c r="AH166" s="79">
        <v>0</v>
      </c>
      <c r="AI166" s="79">
        <v>0</v>
      </c>
      <c r="AJ166" s="79">
        <v>0</v>
      </c>
      <c r="AK166" s="77">
        <f>SUM(AF166:AJ166)</f>
        <v>0</v>
      </c>
      <c r="AL166" s="80">
        <f>Z166+AE166+AK166</f>
        <v>0</v>
      </c>
      <c r="AM166" s="45"/>
      <c r="AN166" s="61">
        <f t="shared" si="50"/>
        <v>0</v>
      </c>
      <c r="AO166" s="61">
        <f t="shared" si="51"/>
        <v>0</v>
      </c>
    </row>
    <row r="167" spans="1:41" s="3" customFormat="1" x14ac:dyDescent="0.3">
      <c r="A167" s="181"/>
      <c r="B167" s="17" t="s">
        <v>10</v>
      </c>
      <c r="C167" s="77">
        <v>0</v>
      </c>
      <c r="D167" s="77"/>
      <c r="E167" s="79"/>
      <c r="F167" s="79"/>
      <c r="G167" s="79"/>
      <c r="H167" s="79"/>
      <c r="I167" s="77"/>
      <c r="J167" s="79"/>
      <c r="K167" s="79"/>
      <c r="L167" s="79"/>
      <c r="M167" s="79"/>
      <c r="N167" s="77"/>
      <c r="O167" s="79"/>
      <c r="P167" s="79"/>
      <c r="Q167" s="79"/>
      <c r="R167" s="79"/>
      <c r="S167" s="79"/>
      <c r="T167" s="77"/>
      <c r="U167" s="80"/>
      <c r="V167" s="79"/>
      <c r="W167" s="79"/>
      <c r="X167" s="79"/>
      <c r="Y167" s="79"/>
      <c r="Z167" s="77"/>
      <c r="AA167" s="79"/>
      <c r="AB167" s="79"/>
      <c r="AC167" s="79"/>
      <c r="AD167" s="79"/>
      <c r="AE167" s="77"/>
      <c r="AF167" s="79"/>
      <c r="AG167" s="79"/>
      <c r="AH167" s="79"/>
      <c r="AI167" s="79"/>
      <c r="AJ167" s="79"/>
      <c r="AK167" s="77"/>
      <c r="AL167" s="80"/>
      <c r="AM167" s="45"/>
      <c r="AN167" s="61">
        <f t="shared" si="50"/>
        <v>0</v>
      </c>
      <c r="AO167" s="61">
        <f t="shared" si="51"/>
        <v>0</v>
      </c>
    </row>
    <row r="168" spans="1:41" s="3" customFormat="1" x14ac:dyDescent="0.3">
      <c r="A168" s="181"/>
      <c r="B168" s="17" t="s">
        <v>7</v>
      </c>
      <c r="C168" s="77"/>
      <c r="D168" s="77"/>
      <c r="E168" s="79">
        <f>E167+E166</f>
        <v>0</v>
      </c>
      <c r="F168" s="79">
        <f>F167+F166</f>
        <v>0</v>
      </c>
      <c r="G168" s="79">
        <f>G167+G166</f>
        <v>0</v>
      </c>
      <c r="H168" s="79">
        <f>H167+H166</f>
        <v>0</v>
      </c>
      <c r="I168" s="77">
        <f>SUM(E168:H168)</f>
        <v>0</v>
      </c>
      <c r="J168" s="79">
        <f>J167+J166</f>
        <v>0</v>
      </c>
      <c r="K168" s="79">
        <f>K167+K166</f>
        <v>0</v>
      </c>
      <c r="L168" s="79">
        <f>L167+L166</f>
        <v>0</v>
      </c>
      <c r="M168" s="79">
        <f>M167+M166</f>
        <v>0</v>
      </c>
      <c r="N168" s="77">
        <f>SUM(J168:M168)</f>
        <v>0</v>
      </c>
      <c r="O168" s="79">
        <f>O167+O166</f>
        <v>0</v>
      </c>
      <c r="P168" s="79">
        <f>P167+P166</f>
        <v>0</v>
      </c>
      <c r="Q168" s="79">
        <f>Q167+Q166</f>
        <v>0</v>
      </c>
      <c r="R168" s="79">
        <f>R167+R166</f>
        <v>0</v>
      </c>
      <c r="S168" s="79">
        <f>S167+S166</f>
        <v>0</v>
      </c>
      <c r="T168" s="77">
        <f>SUM(O168:S168)</f>
        <v>0</v>
      </c>
      <c r="U168" s="80">
        <f>T168+N168+I168+D169</f>
        <v>635</v>
      </c>
      <c r="V168" s="79">
        <f>V167+V166</f>
        <v>0</v>
      </c>
      <c r="W168" s="79">
        <f>W167+W166</f>
        <v>0</v>
      </c>
      <c r="X168" s="79">
        <f>X167+X166</f>
        <v>0</v>
      </c>
      <c r="Y168" s="79">
        <f>Y167+Y166</f>
        <v>0</v>
      </c>
      <c r="Z168" s="77">
        <f>SUM(V168:Y168)</f>
        <v>0</v>
      </c>
      <c r="AA168" s="79">
        <f>AA167+AA166</f>
        <v>0</v>
      </c>
      <c r="AB168" s="79">
        <f>AB167+AB166</f>
        <v>0</v>
      </c>
      <c r="AC168" s="79">
        <f>AC167+AC166</f>
        <v>0</v>
      </c>
      <c r="AD168" s="79">
        <f>AD167+AD166</f>
        <v>0</v>
      </c>
      <c r="AE168" s="77">
        <f>SUM(AA168:AD168)</f>
        <v>0</v>
      </c>
      <c r="AF168" s="79">
        <f>AF167+AF166</f>
        <v>0</v>
      </c>
      <c r="AG168" s="79">
        <f>AG167+AG166</f>
        <v>0</v>
      </c>
      <c r="AH168" s="79">
        <f>AH167+AH166</f>
        <v>0</v>
      </c>
      <c r="AI168" s="79">
        <f>AI167+AI166</f>
        <v>0</v>
      </c>
      <c r="AJ168" s="79">
        <f>AJ167+AJ166</f>
        <v>0</v>
      </c>
      <c r="AK168" s="77">
        <f>SUM(AF168:AJ168)</f>
        <v>0</v>
      </c>
      <c r="AL168" s="80">
        <f>AK168+AE168+Z168</f>
        <v>0</v>
      </c>
      <c r="AM168" s="45"/>
      <c r="AN168" s="61">
        <f t="shared" si="50"/>
        <v>0</v>
      </c>
      <c r="AO168" s="61">
        <f t="shared" si="51"/>
        <v>0</v>
      </c>
    </row>
    <row r="169" spans="1:41" s="3" customFormat="1" x14ac:dyDescent="0.3">
      <c r="A169" s="182"/>
      <c r="B169" s="6" t="s">
        <v>8</v>
      </c>
      <c r="C169" s="81">
        <v>635</v>
      </c>
      <c r="D169" s="143">
        <v>635</v>
      </c>
      <c r="E169" s="128">
        <f>E168-E165</f>
        <v>0</v>
      </c>
      <c r="F169" s="128">
        <f>E169+F168-F165</f>
        <v>0</v>
      </c>
      <c r="G169" s="128">
        <f>F169+G168-G165</f>
        <v>0</v>
      </c>
      <c r="H169" s="79">
        <f>G169+H168-H165</f>
        <v>0</v>
      </c>
      <c r="I169" s="77">
        <f>I168-I165</f>
        <v>0</v>
      </c>
      <c r="J169" s="79">
        <f>I169+J168-J165</f>
        <v>0</v>
      </c>
      <c r="K169" s="79">
        <f>J169+K168-K165</f>
        <v>635</v>
      </c>
      <c r="L169" s="79">
        <f>K169+L168-L165</f>
        <v>635</v>
      </c>
      <c r="M169" s="79">
        <f>L169+M168-M165</f>
        <v>635</v>
      </c>
      <c r="N169" s="77">
        <f>I169+N168-N165</f>
        <v>635</v>
      </c>
      <c r="O169" s="79">
        <f>N169+O168-O165</f>
        <v>635</v>
      </c>
      <c r="P169" s="79">
        <f>O169+P168-P165</f>
        <v>635</v>
      </c>
      <c r="Q169" s="79">
        <f>P169+Q168-Q165</f>
        <v>635</v>
      </c>
      <c r="R169" s="79">
        <f t="shared" ref="R169:S169" si="64">Q169+R168-R165</f>
        <v>635</v>
      </c>
      <c r="S169" s="79">
        <f t="shared" si="64"/>
        <v>635</v>
      </c>
      <c r="T169" s="77">
        <f>N169+T168-T165</f>
        <v>635</v>
      </c>
      <c r="U169" s="80">
        <f>U168-U165</f>
        <v>635</v>
      </c>
      <c r="V169" s="79">
        <f>U169+V168-V165</f>
        <v>635</v>
      </c>
      <c r="W169" s="79">
        <f>V169+W168-W165</f>
        <v>635</v>
      </c>
      <c r="X169" s="79">
        <f>W169+X168-X165</f>
        <v>635</v>
      </c>
      <c r="Y169" s="79">
        <f>W169+Y168-Y165</f>
        <v>635</v>
      </c>
      <c r="Z169" s="77">
        <f>T169+Z168-Z165</f>
        <v>635</v>
      </c>
      <c r="AA169" s="79">
        <f>Z169+AA168-AA165</f>
        <v>635</v>
      </c>
      <c r="AB169" s="79">
        <f>AA169+AB168-AB165</f>
        <v>635</v>
      </c>
      <c r="AC169" s="79">
        <f>AB169+AC168-AC165</f>
        <v>635</v>
      </c>
      <c r="AD169" s="79">
        <f>AC169+AD168-AD165</f>
        <v>635</v>
      </c>
      <c r="AE169" s="77">
        <f>Z169+AE168-AE165</f>
        <v>635</v>
      </c>
      <c r="AF169" s="79">
        <f>AE169+AF168-AF165</f>
        <v>635</v>
      </c>
      <c r="AG169" s="79">
        <f>AF169+AG168-AG165</f>
        <v>635</v>
      </c>
      <c r="AH169" s="79">
        <f>AG169+AH168-AH165</f>
        <v>635</v>
      </c>
      <c r="AI169" s="79">
        <f t="shared" ref="AI169:AJ169" si="65">AH169+AI168-AI165</f>
        <v>635</v>
      </c>
      <c r="AJ169" s="79">
        <f t="shared" si="65"/>
        <v>635</v>
      </c>
      <c r="AK169" s="77">
        <f>AE169+AK168-AK165</f>
        <v>635</v>
      </c>
      <c r="AL169" s="80">
        <f>T169+AL168-AL165</f>
        <v>635</v>
      </c>
      <c r="AM169" s="45"/>
      <c r="AN169" s="61">
        <f t="shared" si="50"/>
        <v>0</v>
      </c>
      <c r="AO169" s="61">
        <f t="shared" si="51"/>
        <v>0</v>
      </c>
    </row>
    <row r="170" spans="1:41" s="3" customFormat="1" x14ac:dyDescent="0.3">
      <c r="A170" s="18"/>
      <c r="B170" s="17" t="s">
        <v>9</v>
      </c>
      <c r="C170" s="77"/>
      <c r="D170" s="77"/>
      <c r="E170" s="82" t="e">
        <f>E169/(SUM(F165+H165+J165+G165)/20)*1000</f>
        <v>#DIV/0!</v>
      </c>
      <c r="F170" s="82">
        <f>F169/(SUM(G165+K165+J165+H165)/20)*1000</f>
        <v>0</v>
      </c>
      <c r="G170" s="82">
        <f>G169/(SUM(H165+J165+K165+L165)/20)*1000</f>
        <v>0</v>
      </c>
      <c r="H170" s="82">
        <f>H169/(SUM(M165+J165+K165+L165)/20)*1000</f>
        <v>0</v>
      </c>
      <c r="I170" s="83"/>
      <c r="J170" s="82">
        <f>J169/(SUM(K165+M165+O165+L165)/20)*1000</f>
        <v>0</v>
      </c>
      <c r="K170" s="82" t="e">
        <f>K169/(SUM(L165+O165+P165+M165)/20)*1000</f>
        <v>#DIV/0!</v>
      </c>
      <c r="L170" s="82" t="e">
        <f>L169/(SUM(M165+O165+P165+Q165)/20)*1000</f>
        <v>#DIV/0!</v>
      </c>
      <c r="M170" s="82" t="e">
        <f>M169/(SUM(O165+P165+Q165+R165)/20)*1000</f>
        <v>#DIV/0!</v>
      </c>
      <c r="N170" s="83"/>
      <c r="O170" s="82" t="e">
        <f>O169/(SUM(Q165+R165+S165+P165)/20)*1000</f>
        <v>#DIV/0!</v>
      </c>
      <c r="P170" s="82" t="e">
        <f>P169/(SUM(Q165+R165+#REF!+S165)/20)*1000</f>
        <v>#REF!</v>
      </c>
      <c r="Q170" s="82" t="e">
        <f>Q169/(SUM(R165+#REF!+#REF!+S165)/20)*1000</f>
        <v>#REF!</v>
      </c>
      <c r="R170" s="82" t="e">
        <f>R169/(SUM(S165+#REF!+#REF!+#REF!)/20)*1000</f>
        <v>#REF!</v>
      </c>
      <c r="S170" s="82" t="e">
        <f>S169/(SUM(#REF!+#REF!+#REF!+#REF!)/20)*1000</f>
        <v>#REF!</v>
      </c>
      <c r="T170" s="83"/>
      <c r="U170" s="84"/>
      <c r="V170" s="82" t="e">
        <f>V169/(SUM(W165+Y165+AA165+X165)/20)*1000</f>
        <v>#DIV/0!</v>
      </c>
      <c r="W170" s="82" t="e">
        <f>W169/(SUM(X165+AB165+AA165+Y165)/20)*1000</f>
        <v>#DIV/0!</v>
      </c>
      <c r="X170" s="82" t="e">
        <f>X169/(SUM(Y165+AA165+AB165+AC165)/20)*1000</f>
        <v>#DIV/0!</v>
      </c>
      <c r="Y170" s="82" t="e">
        <f>Y169/(SUM(AD165+AA165+AB165+AC165)/20)*1000</f>
        <v>#DIV/0!</v>
      </c>
      <c r="Z170" s="83"/>
      <c r="AA170" s="82" t="e">
        <f>AA169/(SUM(AB165+AD165+AF165+AC165)/20)*1000</f>
        <v>#DIV/0!</v>
      </c>
      <c r="AB170" s="82" t="e">
        <f>AB169/(SUM(AC165+AF165+AG165+AD165)/20)*1000</f>
        <v>#DIV/0!</v>
      </c>
      <c r="AC170" s="82" t="e">
        <f>AC169/(SUM(AD165+AF165+AG165+AH165)/20)*1000</f>
        <v>#DIV/0!</v>
      </c>
      <c r="AD170" s="82" t="e">
        <f>AD169/(SUM(AF165+AG165+AH165+AI165)/20)*1000</f>
        <v>#DIV/0!</v>
      </c>
      <c r="AE170" s="83"/>
      <c r="AF170" s="82" t="e">
        <f>AF169/(SUM(AH165+AI165+AJ165+AG165)/20)*1000</f>
        <v>#DIV/0!</v>
      </c>
      <c r="AG170" s="82" t="e">
        <f>AG169/(SUM(AH165+AI165+#REF!+AJ165)/20)*1000</f>
        <v>#REF!</v>
      </c>
      <c r="AH170" s="82" t="e">
        <f>AH169/(SUM(AI165+#REF!+#REF!+AJ165)/20)*1000</f>
        <v>#REF!</v>
      </c>
      <c r="AI170" s="82" t="e">
        <f>AI169/(SUM(AJ165+#REF!+#REF!+#REF!)/20)*1000</f>
        <v>#REF!</v>
      </c>
      <c r="AJ170" s="82" t="e">
        <f>AJ169/(SUM(#REF!+#REF!+#REF!+#REF!)/20)*1000</f>
        <v>#REF!</v>
      </c>
      <c r="AK170" s="83"/>
      <c r="AL170" s="84"/>
      <c r="AM170" s="45"/>
      <c r="AN170" s="61">
        <f t="shared" si="50"/>
        <v>0</v>
      </c>
      <c r="AO170" s="61">
        <f t="shared" si="51"/>
        <v>0</v>
      </c>
    </row>
    <row r="171" spans="1:41" s="3" customFormat="1" x14ac:dyDescent="0.3">
      <c r="A171" s="180" t="s">
        <v>43</v>
      </c>
      <c r="B171" s="5" t="s">
        <v>5</v>
      </c>
      <c r="C171" s="77"/>
      <c r="D171" s="77"/>
      <c r="E171" s="79"/>
      <c r="F171" s="79"/>
      <c r="G171" s="79"/>
      <c r="H171" s="79"/>
      <c r="I171" s="77">
        <f>SUM(E171:H171)</f>
        <v>0</v>
      </c>
      <c r="J171" s="79"/>
      <c r="K171" s="79"/>
      <c r="L171" s="79"/>
      <c r="M171" s="79"/>
      <c r="N171" s="77">
        <f>SUM(J171:M171)</f>
        <v>0</v>
      </c>
      <c r="O171" s="79"/>
      <c r="P171" s="79"/>
      <c r="Q171" s="79"/>
      <c r="R171" s="79"/>
      <c r="S171" s="79"/>
      <c r="T171" s="77">
        <f>SUM(O171:S171)</f>
        <v>0</v>
      </c>
      <c r="U171" s="80">
        <f>T171+N171+I171+D175</f>
        <v>1165</v>
      </c>
      <c r="V171" s="79"/>
      <c r="W171" s="79"/>
      <c r="X171" s="79"/>
      <c r="Y171" s="79"/>
      <c r="Z171" s="77">
        <f>SUM(V171:Y171)</f>
        <v>0</v>
      </c>
      <c r="AA171" s="79"/>
      <c r="AB171" s="79"/>
      <c r="AC171" s="79"/>
      <c r="AD171" s="79"/>
      <c r="AE171" s="77">
        <f>SUM(AA171:AD171)</f>
        <v>0</v>
      </c>
      <c r="AF171" s="79"/>
      <c r="AG171" s="79"/>
      <c r="AH171" s="79"/>
      <c r="AI171" s="79"/>
      <c r="AJ171" s="79"/>
      <c r="AK171" s="77">
        <f>SUM(AF171:AJ171)</f>
        <v>0</v>
      </c>
      <c r="AL171" s="80">
        <f>AK171+AE171+Z171</f>
        <v>0</v>
      </c>
      <c r="AM171" s="45">
        <v>128</v>
      </c>
      <c r="AN171" s="61">
        <f t="shared" si="50"/>
        <v>149120</v>
      </c>
      <c r="AO171" s="61">
        <f t="shared" si="51"/>
        <v>0</v>
      </c>
    </row>
    <row r="172" spans="1:41" s="3" customFormat="1" x14ac:dyDescent="0.3">
      <c r="A172" s="181"/>
      <c r="B172" s="17" t="s">
        <v>6</v>
      </c>
      <c r="C172" s="77"/>
      <c r="D172" s="77"/>
      <c r="E172" s="79"/>
      <c r="F172" s="79"/>
      <c r="G172" s="79"/>
      <c r="H172" s="79"/>
      <c r="I172" s="77">
        <f>SUM(E172:H172)</f>
        <v>0</v>
      </c>
      <c r="J172" s="79"/>
      <c r="K172" s="79"/>
      <c r="L172" s="79"/>
      <c r="M172" s="79"/>
      <c r="N172" s="77">
        <f>SUM(J172:M172)</f>
        <v>0</v>
      </c>
      <c r="O172" s="79"/>
      <c r="P172" s="79"/>
      <c r="Q172" s="79"/>
      <c r="R172" s="79"/>
      <c r="S172" s="79"/>
      <c r="T172" s="77">
        <f>SUM(O172:S172)</f>
        <v>0</v>
      </c>
      <c r="U172" s="80">
        <f>I172+N172+T172</f>
        <v>0</v>
      </c>
      <c r="V172" s="79"/>
      <c r="W172" s="79"/>
      <c r="X172" s="79"/>
      <c r="Y172" s="79"/>
      <c r="Z172" s="77">
        <f>SUM(V172:Y172)</f>
        <v>0</v>
      </c>
      <c r="AA172" s="79"/>
      <c r="AB172" s="79"/>
      <c r="AC172" s="79"/>
      <c r="AD172" s="79"/>
      <c r="AE172" s="77">
        <f>SUM(AA172:AD172)</f>
        <v>0</v>
      </c>
      <c r="AF172" s="79"/>
      <c r="AG172" s="79"/>
      <c r="AH172" s="79"/>
      <c r="AI172" s="79"/>
      <c r="AJ172" s="79"/>
      <c r="AK172" s="77">
        <f>SUM(AF172:AJ172)</f>
        <v>0</v>
      </c>
      <c r="AL172" s="80">
        <f>Z172+AE172+AK172</f>
        <v>0</v>
      </c>
      <c r="AM172" s="45"/>
      <c r="AN172" s="61">
        <f t="shared" si="50"/>
        <v>0</v>
      </c>
      <c r="AO172" s="61">
        <f t="shared" si="51"/>
        <v>0</v>
      </c>
    </row>
    <row r="173" spans="1:41" s="3" customFormat="1" x14ac:dyDescent="0.3">
      <c r="A173" s="181"/>
      <c r="B173" s="17" t="s">
        <v>10</v>
      </c>
      <c r="C173" s="77"/>
      <c r="D173" s="77"/>
      <c r="E173" s="79"/>
      <c r="F173" s="79"/>
      <c r="G173" s="79"/>
      <c r="H173" s="79"/>
      <c r="I173" s="77"/>
      <c r="J173" s="79"/>
      <c r="K173" s="79"/>
      <c r="L173" s="79"/>
      <c r="M173" s="79"/>
      <c r="N173" s="77"/>
      <c r="O173" s="79"/>
      <c r="P173" s="79"/>
      <c r="Q173" s="79"/>
      <c r="R173" s="79"/>
      <c r="S173" s="79"/>
      <c r="T173" s="77"/>
      <c r="U173" s="80"/>
      <c r="V173" s="79"/>
      <c r="W173" s="79"/>
      <c r="X173" s="79"/>
      <c r="Y173" s="79"/>
      <c r="Z173" s="77"/>
      <c r="AA173" s="79"/>
      <c r="AB173" s="79"/>
      <c r="AC173" s="79"/>
      <c r="AD173" s="79"/>
      <c r="AE173" s="77"/>
      <c r="AF173" s="79"/>
      <c r="AG173" s="79"/>
      <c r="AH173" s="79"/>
      <c r="AI173" s="79"/>
      <c r="AJ173" s="79"/>
      <c r="AK173" s="77"/>
      <c r="AL173" s="80"/>
      <c r="AM173" s="45"/>
      <c r="AN173" s="61">
        <f t="shared" si="50"/>
        <v>0</v>
      </c>
      <c r="AO173" s="61">
        <f t="shared" si="51"/>
        <v>0</v>
      </c>
    </row>
    <row r="174" spans="1:41" s="3" customFormat="1" x14ac:dyDescent="0.3">
      <c r="A174" s="181"/>
      <c r="B174" s="17" t="s">
        <v>7</v>
      </c>
      <c r="C174" s="77"/>
      <c r="D174" s="77"/>
      <c r="E174" s="79">
        <f>E173+E172</f>
        <v>0</v>
      </c>
      <c r="F174" s="79">
        <f>F173+F172</f>
        <v>0</v>
      </c>
      <c r="G174" s="79">
        <f>G173+G172</f>
        <v>0</v>
      </c>
      <c r="H174" s="79">
        <f>H173+H172</f>
        <v>0</v>
      </c>
      <c r="I174" s="77">
        <f>SUM(E174:H174)</f>
        <v>0</v>
      </c>
      <c r="J174" s="79">
        <f>J173+J172</f>
        <v>0</v>
      </c>
      <c r="K174" s="79">
        <f>K173+K172</f>
        <v>0</v>
      </c>
      <c r="L174" s="79">
        <f>L173+L172</f>
        <v>0</v>
      </c>
      <c r="M174" s="79">
        <f>M173+M172</f>
        <v>0</v>
      </c>
      <c r="N174" s="77">
        <f>SUM(J174:M174)</f>
        <v>0</v>
      </c>
      <c r="O174" s="79">
        <f>O173+O172</f>
        <v>0</v>
      </c>
      <c r="P174" s="79">
        <f>P173+P172</f>
        <v>0</v>
      </c>
      <c r="Q174" s="79">
        <f>Q173+Q172</f>
        <v>0</v>
      </c>
      <c r="R174" s="79">
        <f>R173+R172</f>
        <v>0</v>
      </c>
      <c r="S174" s="79">
        <f>S173+S172</f>
        <v>0</v>
      </c>
      <c r="T174" s="77">
        <f>SUM(O174:S174)</f>
        <v>0</v>
      </c>
      <c r="U174" s="80">
        <f>T174+N174+I174+D175</f>
        <v>1165</v>
      </c>
      <c r="V174" s="79">
        <f>V173+V172</f>
        <v>0</v>
      </c>
      <c r="W174" s="79">
        <f>W173+W172</f>
        <v>0</v>
      </c>
      <c r="X174" s="79">
        <f>X173+X172</f>
        <v>0</v>
      </c>
      <c r="Y174" s="79">
        <f>Y173+Y172</f>
        <v>0</v>
      </c>
      <c r="Z174" s="77">
        <f>SUM(V174:Y174)</f>
        <v>0</v>
      </c>
      <c r="AA174" s="79">
        <f>AA173+AA172</f>
        <v>0</v>
      </c>
      <c r="AB174" s="79">
        <f>AB173+AB172</f>
        <v>0</v>
      </c>
      <c r="AC174" s="79">
        <f>AC173+AC172</f>
        <v>0</v>
      </c>
      <c r="AD174" s="79">
        <f>AD173+AD172</f>
        <v>0</v>
      </c>
      <c r="AE174" s="77">
        <f>SUM(AA174:AD174)</f>
        <v>0</v>
      </c>
      <c r="AF174" s="79">
        <f>AF173+AF172</f>
        <v>0</v>
      </c>
      <c r="AG174" s="79">
        <f>AG173+AG172</f>
        <v>0</v>
      </c>
      <c r="AH174" s="79">
        <f>AH173+AH172</f>
        <v>0</v>
      </c>
      <c r="AI174" s="79">
        <f>AI173+AI172</f>
        <v>0</v>
      </c>
      <c r="AJ174" s="79">
        <f>AJ173+AJ172</f>
        <v>0</v>
      </c>
      <c r="AK174" s="77">
        <f>SUM(AF174:AJ174)</f>
        <v>0</v>
      </c>
      <c r="AL174" s="80">
        <f>AK174+AE174+Z174</f>
        <v>0</v>
      </c>
      <c r="AM174" s="45"/>
      <c r="AN174" s="61">
        <f t="shared" si="50"/>
        <v>0</v>
      </c>
      <c r="AO174" s="61">
        <f t="shared" si="51"/>
        <v>0</v>
      </c>
    </row>
    <row r="175" spans="1:41" s="3" customFormat="1" x14ac:dyDescent="0.3">
      <c r="A175" s="182"/>
      <c r="B175" s="6" t="s">
        <v>8</v>
      </c>
      <c r="C175" s="81"/>
      <c r="D175" s="143">
        <v>1165</v>
      </c>
      <c r="E175" s="128">
        <f>E174-E171</f>
        <v>0</v>
      </c>
      <c r="F175" s="128">
        <f>E175+F174-F171</f>
        <v>0</v>
      </c>
      <c r="G175" s="128">
        <f>F175+G174-G171</f>
        <v>0</v>
      </c>
      <c r="H175" s="79">
        <f>G175+H174-H171</f>
        <v>0</v>
      </c>
      <c r="I175" s="77">
        <f>I174-I171</f>
        <v>0</v>
      </c>
      <c r="J175" s="79">
        <f>I175+J174-J171</f>
        <v>0</v>
      </c>
      <c r="K175" s="79">
        <f>J175+K174-K171</f>
        <v>0</v>
      </c>
      <c r="L175" s="79">
        <f>K175+L174-L171</f>
        <v>0</v>
      </c>
      <c r="M175" s="79">
        <f>L175+M174-M171</f>
        <v>0</v>
      </c>
      <c r="N175" s="77">
        <f>I175+N174-N171</f>
        <v>0</v>
      </c>
      <c r="O175" s="79">
        <f>N175+O174-O171</f>
        <v>0</v>
      </c>
      <c r="P175" s="79">
        <f>O175+P174-P171</f>
        <v>0</v>
      </c>
      <c r="Q175" s="79">
        <f>P175+Q174-Q171</f>
        <v>0</v>
      </c>
      <c r="R175" s="79">
        <f t="shared" ref="R175:S175" si="66">Q175+R174-R171</f>
        <v>0</v>
      </c>
      <c r="S175" s="79">
        <f t="shared" si="66"/>
        <v>0</v>
      </c>
      <c r="T175" s="77">
        <f>N175+T174-T171</f>
        <v>0</v>
      </c>
      <c r="U175" s="80">
        <f>U174-U171</f>
        <v>0</v>
      </c>
      <c r="V175" s="79">
        <f>U175+V174-V171</f>
        <v>0</v>
      </c>
      <c r="W175" s="79">
        <f>V175+W174-W171</f>
        <v>0</v>
      </c>
      <c r="X175" s="79">
        <f>W175+X174-X171</f>
        <v>0</v>
      </c>
      <c r="Y175" s="79">
        <f>W175+Y174-Y171</f>
        <v>0</v>
      </c>
      <c r="Z175" s="77">
        <f>T175+Z174-Z171</f>
        <v>0</v>
      </c>
      <c r="AA175" s="79">
        <f>Z175+AA174-AA171</f>
        <v>0</v>
      </c>
      <c r="AB175" s="79">
        <f>AA175+AB174-AB171</f>
        <v>0</v>
      </c>
      <c r="AC175" s="79">
        <f>AB175+AC174-AC171</f>
        <v>0</v>
      </c>
      <c r="AD175" s="79">
        <f>AC175+AD174-AD171</f>
        <v>0</v>
      </c>
      <c r="AE175" s="77">
        <f>Z175+AE174-AE171</f>
        <v>0</v>
      </c>
      <c r="AF175" s="79">
        <f>AE175+AF174-AF171</f>
        <v>0</v>
      </c>
      <c r="AG175" s="79">
        <f>AF175+AG174-AG171</f>
        <v>0</v>
      </c>
      <c r="AH175" s="79">
        <f>AG175+AH174-AH171</f>
        <v>0</v>
      </c>
      <c r="AI175" s="79">
        <f t="shared" ref="AI175:AJ175" si="67">AH175+AI174-AI171</f>
        <v>0</v>
      </c>
      <c r="AJ175" s="79">
        <f t="shared" si="67"/>
        <v>0</v>
      </c>
      <c r="AK175" s="77">
        <f>AE175+AK174-AK171</f>
        <v>0</v>
      </c>
      <c r="AL175" s="80">
        <f>T175+AL174-AL171</f>
        <v>0</v>
      </c>
      <c r="AM175" s="45"/>
      <c r="AN175" s="61">
        <f t="shared" si="50"/>
        <v>0</v>
      </c>
      <c r="AO175" s="61">
        <f t="shared" si="51"/>
        <v>0</v>
      </c>
    </row>
    <row r="176" spans="1:41" s="3" customFormat="1" x14ac:dyDescent="0.3">
      <c r="A176" s="18"/>
      <c r="B176" s="17" t="s">
        <v>9</v>
      </c>
      <c r="C176" s="77"/>
      <c r="D176" s="77"/>
      <c r="E176" s="82" t="e">
        <f>E175/(SUM(F171+H171+J171+G171)/20)*1000</f>
        <v>#DIV/0!</v>
      </c>
      <c r="F176" s="82" t="e">
        <f>F175/(SUM(G171+K171+J171+H171)/20)*1000</f>
        <v>#DIV/0!</v>
      </c>
      <c r="G176" s="82" t="e">
        <f>G175/(SUM(H171+J171+K171+L171)/20)*1000</f>
        <v>#DIV/0!</v>
      </c>
      <c r="H176" s="82" t="e">
        <f>H175/(SUM(M171+J171+K171+L171)/20)*1000</f>
        <v>#DIV/0!</v>
      </c>
      <c r="I176" s="83"/>
      <c r="J176" s="82" t="e">
        <f>J175/(SUM(K171+M171+O171+L171)/20)*1000</f>
        <v>#DIV/0!</v>
      </c>
      <c r="K176" s="82" t="e">
        <f>K175/(SUM(L171+O171+P171+M171)/20)*1000</f>
        <v>#DIV/0!</v>
      </c>
      <c r="L176" s="82" t="e">
        <f>L175/(SUM(M171+O171+P171+Q171)/20)*1000</f>
        <v>#DIV/0!</v>
      </c>
      <c r="M176" s="82" t="e">
        <f>M175/(SUM(O171+P171+Q171+R171)/20)*1000</f>
        <v>#DIV/0!</v>
      </c>
      <c r="N176" s="83"/>
      <c r="O176" s="82" t="e">
        <f>O175/(SUM(Q171+R171+S171+P171)/20)*1000</f>
        <v>#DIV/0!</v>
      </c>
      <c r="P176" s="82" t="e">
        <f>P175/(SUM(Q171+R171+#REF!+S171)/20)*1000</f>
        <v>#REF!</v>
      </c>
      <c r="Q176" s="82" t="e">
        <f>Q175/(SUM(R171+#REF!+#REF!+S171)/20)*1000</f>
        <v>#REF!</v>
      </c>
      <c r="R176" s="82" t="e">
        <f>R175/(SUM(S171+#REF!+#REF!+#REF!)/20)*1000</f>
        <v>#REF!</v>
      </c>
      <c r="S176" s="82" t="e">
        <f>S175/(SUM(#REF!+#REF!+#REF!+#REF!)/20)*1000</f>
        <v>#REF!</v>
      </c>
      <c r="T176" s="83"/>
      <c r="U176" s="84"/>
      <c r="V176" s="82" t="e">
        <f>V175/(SUM(W171+Y171+AA171+X171)/20)*1000</f>
        <v>#DIV/0!</v>
      </c>
      <c r="W176" s="82" t="e">
        <f>W175/(SUM(X171+AB171+AA171+Y171)/20)*1000</f>
        <v>#DIV/0!</v>
      </c>
      <c r="X176" s="82" t="e">
        <f>X175/(SUM(Y171+AA171+AB171+AC171)/20)*1000</f>
        <v>#DIV/0!</v>
      </c>
      <c r="Y176" s="82" t="e">
        <f>Y175/(SUM(AD171+AA171+AB171+AC171)/20)*1000</f>
        <v>#DIV/0!</v>
      </c>
      <c r="Z176" s="83"/>
      <c r="AA176" s="82" t="e">
        <f>AA175/(SUM(AB171+AD171+AF171+AC171)/20)*1000</f>
        <v>#DIV/0!</v>
      </c>
      <c r="AB176" s="82" t="e">
        <f>AB175/(SUM(AC171+AF171+AG171+AD171)/20)*1000</f>
        <v>#DIV/0!</v>
      </c>
      <c r="AC176" s="82" t="e">
        <f>AC175/(SUM(AD171+AF171+AG171+AH171)/20)*1000</f>
        <v>#DIV/0!</v>
      </c>
      <c r="AD176" s="82" t="e">
        <f>AD175/(SUM(AF171+AG171+AH171+AI171)/20)*1000</f>
        <v>#DIV/0!</v>
      </c>
      <c r="AE176" s="83"/>
      <c r="AF176" s="82" t="e">
        <f>AF175/(SUM(AH171+AI171+AJ171+AG171)/20)*1000</f>
        <v>#DIV/0!</v>
      </c>
      <c r="AG176" s="82" t="e">
        <f>AG175/(SUM(AH171+AI171+#REF!+AJ171)/20)*1000</f>
        <v>#REF!</v>
      </c>
      <c r="AH176" s="82" t="e">
        <f>AH175/(SUM(AI171+#REF!+#REF!+AJ171)/20)*1000</f>
        <v>#REF!</v>
      </c>
      <c r="AI176" s="82" t="e">
        <f>AI175/(SUM(AJ171+#REF!+#REF!+#REF!)/20)*1000</f>
        <v>#REF!</v>
      </c>
      <c r="AJ176" s="82" t="e">
        <f>AJ175/(SUM(#REF!+#REF!+#REF!+#REF!)/20)*1000</f>
        <v>#REF!</v>
      </c>
      <c r="AK176" s="83"/>
      <c r="AL176" s="84"/>
      <c r="AM176" s="45"/>
      <c r="AN176" s="61">
        <f t="shared" si="50"/>
        <v>0</v>
      </c>
      <c r="AO176" s="61">
        <f t="shared" si="51"/>
        <v>0</v>
      </c>
    </row>
    <row r="177" spans="1:41" s="3" customFormat="1" x14ac:dyDescent="0.3">
      <c r="A177" s="180" t="s">
        <v>72</v>
      </c>
      <c r="B177" s="5" t="s">
        <v>5</v>
      </c>
      <c r="C177" s="77"/>
      <c r="D177" s="77"/>
      <c r="E177" s="79"/>
      <c r="F177" s="79">
        <v>2000</v>
      </c>
      <c r="G177" s="79">
        <v>3000</v>
      </c>
      <c r="H177" s="79"/>
      <c r="I177" s="77">
        <f>SUM(E177:H177)</f>
        <v>5000</v>
      </c>
      <c r="J177" s="79">
        <v>1000</v>
      </c>
      <c r="K177" s="79">
        <v>-1603</v>
      </c>
      <c r="L177" s="79">
        <v>5173</v>
      </c>
      <c r="M177" s="79">
        <v>2918</v>
      </c>
      <c r="N177" s="77">
        <f>SUM(J177:M177)</f>
        <v>7488</v>
      </c>
      <c r="O177" s="79">
        <v>10481</v>
      </c>
      <c r="P177" s="79">
        <v>1558</v>
      </c>
      <c r="Q177" s="79">
        <v>2744</v>
      </c>
      <c r="R177" s="79">
        <v>2732</v>
      </c>
      <c r="S177" s="79">
        <v>2744</v>
      </c>
      <c r="T177" s="77">
        <f>SUM(O177:S177)</f>
        <v>20259</v>
      </c>
      <c r="U177" s="80">
        <f>T177+N177+I177+D181</f>
        <v>45469</v>
      </c>
      <c r="V177" s="79">
        <v>6785</v>
      </c>
      <c r="W177" s="79">
        <v>2168</v>
      </c>
      <c r="X177" s="79">
        <v>1998</v>
      </c>
      <c r="Y177" s="79">
        <v>2742</v>
      </c>
      <c r="Z177" s="77">
        <f>SUM(V177:Y177)</f>
        <v>13693</v>
      </c>
      <c r="AA177" s="79">
        <v>2109</v>
      </c>
      <c r="AB177" s="79">
        <v>1467</v>
      </c>
      <c r="AC177" s="79">
        <v>2163</v>
      </c>
      <c r="AD177" s="79">
        <v>2523</v>
      </c>
      <c r="AE177" s="77">
        <f>SUM(AA177:AD177)</f>
        <v>8262</v>
      </c>
      <c r="AF177" s="79">
        <v>6981</v>
      </c>
      <c r="AG177" s="79">
        <v>888</v>
      </c>
      <c r="AH177" s="79">
        <v>1239</v>
      </c>
      <c r="AI177" s="79">
        <v>1244</v>
      </c>
      <c r="AJ177" s="79">
        <v>1244</v>
      </c>
      <c r="AK177" s="77">
        <f>SUM(AF177:AJ177)</f>
        <v>11596</v>
      </c>
      <c r="AL177" s="80">
        <f>AK177+AE177+Z177</f>
        <v>33551</v>
      </c>
      <c r="AM177" s="45">
        <v>64</v>
      </c>
      <c r="AN177" s="61">
        <f t="shared" si="50"/>
        <v>2910016</v>
      </c>
      <c r="AO177" s="61">
        <f t="shared" si="51"/>
        <v>2147264</v>
      </c>
    </row>
    <row r="178" spans="1:41" s="3" customFormat="1" x14ac:dyDescent="0.3">
      <c r="A178" s="181"/>
      <c r="B178" s="17" t="s">
        <v>6</v>
      </c>
      <c r="C178" s="77"/>
      <c r="D178" s="77"/>
      <c r="E178" s="79"/>
      <c r="F178" s="79">
        <v>2000</v>
      </c>
      <c r="G178" s="79">
        <v>3000</v>
      </c>
      <c r="H178" s="79"/>
      <c r="I178" s="77">
        <f>SUM(E178:H178)</f>
        <v>5000</v>
      </c>
      <c r="J178" s="79">
        <v>1000</v>
      </c>
      <c r="K178" s="79">
        <v>0</v>
      </c>
      <c r="L178" s="79">
        <v>0</v>
      </c>
      <c r="M178" s="79">
        <v>500</v>
      </c>
      <c r="N178" s="77">
        <f>SUM(J178:M178)</f>
        <v>1500</v>
      </c>
      <c r="O178" s="79">
        <v>21600</v>
      </c>
      <c r="P178" s="79">
        <v>0</v>
      </c>
      <c r="Q178" s="79">
        <v>0</v>
      </c>
      <c r="R178" s="79">
        <v>0</v>
      </c>
      <c r="S178" s="79">
        <v>0</v>
      </c>
      <c r="T178" s="77">
        <f>SUM(O178:S178)</f>
        <v>21600</v>
      </c>
      <c r="U178" s="80">
        <f>I178+N178+T178</f>
        <v>28100</v>
      </c>
      <c r="V178" s="79">
        <v>23000</v>
      </c>
      <c r="W178" s="79">
        <v>0</v>
      </c>
      <c r="X178" s="79">
        <v>0</v>
      </c>
      <c r="Y178" s="79">
        <v>0</v>
      </c>
      <c r="Z178" s="77">
        <f>SUM(V178:Y178)</f>
        <v>23000</v>
      </c>
      <c r="AA178" s="79">
        <v>0</v>
      </c>
      <c r="AB178" s="79">
        <v>0</v>
      </c>
      <c r="AC178" s="79">
        <v>0</v>
      </c>
      <c r="AD178" s="79">
        <v>0</v>
      </c>
      <c r="AE178" s="77">
        <f>SUM(AA178:AD178)</f>
        <v>0</v>
      </c>
      <c r="AF178" s="79">
        <v>0</v>
      </c>
      <c r="AG178" s="79">
        <v>0</v>
      </c>
      <c r="AH178" s="79">
        <v>0</v>
      </c>
      <c r="AI178" s="79">
        <v>0</v>
      </c>
      <c r="AJ178" s="79">
        <v>0</v>
      </c>
      <c r="AK178" s="77">
        <f>SUM(AF178:AJ178)</f>
        <v>0</v>
      </c>
      <c r="AL178" s="80">
        <f>Z178+AE178+AK178</f>
        <v>23000</v>
      </c>
      <c r="AM178" s="45"/>
      <c r="AN178" s="61">
        <f t="shared" si="50"/>
        <v>0</v>
      </c>
      <c r="AO178" s="61">
        <f t="shared" si="51"/>
        <v>0</v>
      </c>
    </row>
    <row r="179" spans="1:41" s="3" customFormat="1" x14ac:dyDescent="0.3">
      <c r="A179" s="181"/>
      <c r="B179" s="17" t="s">
        <v>10</v>
      </c>
      <c r="C179" s="77">
        <v>0</v>
      </c>
      <c r="D179" s="77"/>
      <c r="E179" s="79"/>
      <c r="F179" s="79"/>
      <c r="G179" s="79"/>
      <c r="H179" s="79"/>
      <c r="I179" s="77"/>
      <c r="J179" s="79"/>
      <c r="K179" s="79"/>
      <c r="L179" s="79"/>
      <c r="M179" s="79"/>
      <c r="N179" s="77"/>
      <c r="O179" s="79"/>
      <c r="P179" s="79"/>
      <c r="Q179" s="79"/>
      <c r="R179" s="79"/>
      <c r="S179" s="79"/>
      <c r="T179" s="77"/>
      <c r="U179" s="80"/>
      <c r="V179" s="79"/>
      <c r="W179" s="79"/>
      <c r="X179" s="79"/>
      <c r="Y179" s="79"/>
      <c r="Z179" s="77"/>
      <c r="AA179" s="79"/>
      <c r="AB179" s="79"/>
      <c r="AC179" s="79"/>
      <c r="AD179" s="79"/>
      <c r="AE179" s="77"/>
      <c r="AF179" s="79"/>
      <c r="AG179" s="79"/>
      <c r="AH179" s="79"/>
      <c r="AI179" s="79"/>
      <c r="AJ179" s="79"/>
      <c r="AK179" s="77"/>
      <c r="AL179" s="80"/>
      <c r="AM179" s="45"/>
      <c r="AN179" s="61">
        <f t="shared" si="50"/>
        <v>0</v>
      </c>
      <c r="AO179" s="61">
        <f t="shared" si="51"/>
        <v>0</v>
      </c>
    </row>
    <row r="180" spans="1:41" s="3" customFormat="1" x14ac:dyDescent="0.3">
      <c r="A180" s="181"/>
      <c r="B180" s="17" t="s">
        <v>7</v>
      </c>
      <c r="C180" s="77"/>
      <c r="D180" s="77"/>
      <c r="E180" s="79">
        <f>E179+E178</f>
        <v>0</v>
      </c>
      <c r="F180" s="79">
        <f>F179+F178</f>
        <v>2000</v>
      </c>
      <c r="G180" s="79">
        <f>G179+G178</f>
        <v>3000</v>
      </c>
      <c r="H180" s="79">
        <f>H179+H178</f>
        <v>0</v>
      </c>
      <c r="I180" s="77">
        <f>SUM(E180:H180)</f>
        <v>5000</v>
      </c>
      <c r="J180" s="79">
        <f>J179+J178</f>
        <v>1000</v>
      </c>
      <c r="K180" s="79">
        <f>K179+K178</f>
        <v>0</v>
      </c>
      <c r="L180" s="79">
        <f>L179+L178</f>
        <v>0</v>
      </c>
      <c r="M180" s="79">
        <f>M179+M178</f>
        <v>500</v>
      </c>
      <c r="N180" s="77">
        <f>SUM(J180:M180)</f>
        <v>1500</v>
      </c>
      <c r="O180" s="79">
        <f>O179+O178</f>
        <v>21600</v>
      </c>
      <c r="P180" s="79">
        <f>P179+P178</f>
        <v>0</v>
      </c>
      <c r="Q180" s="79">
        <f>Q179+Q178</f>
        <v>0</v>
      </c>
      <c r="R180" s="79">
        <f>R179+R178</f>
        <v>0</v>
      </c>
      <c r="S180" s="79">
        <f>S179+S178</f>
        <v>0</v>
      </c>
      <c r="T180" s="77">
        <f>SUM(O180:S180)</f>
        <v>21600</v>
      </c>
      <c r="U180" s="80">
        <f>T180+N180+I180+D181</f>
        <v>40822</v>
      </c>
      <c r="V180" s="79">
        <f>V179+V178</f>
        <v>23000</v>
      </c>
      <c r="W180" s="79">
        <f>W179+W178</f>
        <v>0</v>
      </c>
      <c r="X180" s="79">
        <f>X179+X178</f>
        <v>0</v>
      </c>
      <c r="Y180" s="79">
        <f>Y179+Y178</f>
        <v>0</v>
      </c>
      <c r="Z180" s="77">
        <f>SUM(V180:Y180)</f>
        <v>23000</v>
      </c>
      <c r="AA180" s="79">
        <f>AA179+AA178</f>
        <v>0</v>
      </c>
      <c r="AB180" s="79">
        <f>AB179+AB178</f>
        <v>0</v>
      </c>
      <c r="AC180" s="79">
        <f>AC179+AC178</f>
        <v>0</v>
      </c>
      <c r="AD180" s="79">
        <f>AD179+AD178</f>
        <v>0</v>
      </c>
      <c r="AE180" s="77">
        <f>SUM(AA180:AD180)</f>
        <v>0</v>
      </c>
      <c r="AF180" s="79">
        <f>AF179+AF178</f>
        <v>0</v>
      </c>
      <c r="AG180" s="79">
        <f>AG179+AG178</f>
        <v>0</v>
      </c>
      <c r="AH180" s="79">
        <f>AH179+AH178</f>
        <v>0</v>
      </c>
      <c r="AI180" s="79">
        <f>AI179+AI178</f>
        <v>0</v>
      </c>
      <c r="AJ180" s="79">
        <f>AJ179+AJ178</f>
        <v>0</v>
      </c>
      <c r="AK180" s="77">
        <f>SUM(AF180:AJ180)</f>
        <v>0</v>
      </c>
      <c r="AL180" s="80">
        <f>AK180+AE180+Z180</f>
        <v>23000</v>
      </c>
      <c r="AM180" s="45"/>
      <c r="AN180" s="61">
        <f t="shared" si="50"/>
        <v>0</v>
      </c>
      <c r="AO180" s="61">
        <f t="shared" si="51"/>
        <v>0</v>
      </c>
    </row>
    <row r="181" spans="1:41" s="3" customFormat="1" x14ac:dyDescent="0.3">
      <c r="A181" s="182"/>
      <c r="B181" s="6" t="s">
        <v>8</v>
      </c>
      <c r="C181" s="81">
        <v>11349</v>
      </c>
      <c r="D181" s="143">
        <v>12722</v>
      </c>
      <c r="E181" s="128">
        <f>E180-E177</f>
        <v>0</v>
      </c>
      <c r="F181" s="128">
        <f>E181+F180-F177</f>
        <v>0</v>
      </c>
      <c r="G181" s="128">
        <f>F181+G180-G177</f>
        <v>0</v>
      </c>
      <c r="H181" s="79">
        <f>G181+H180-H177</f>
        <v>0</v>
      </c>
      <c r="I181" s="77">
        <f>I180-I177</f>
        <v>0</v>
      </c>
      <c r="J181" s="79">
        <f>I181+J180-J177</f>
        <v>0</v>
      </c>
      <c r="K181" s="79">
        <f>J181+K180-K177</f>
        <v>1603</v>
      </c>
      <c r="L181" s="79">
        <f>K181+L180-L177</f>
        <v>-3570</v>
      </c>
      <c r="M181" s="79">
        <f>L181+M180-M177</f>
        <v>-5988</v>
      </c>
      <c r="N181" s="77">
        <f>I181+N180-N177</f>
        <v>-5988</v>
      </c>
      <c r="O181" s="79">
        <f>N181+O180-O177</f>
        <v>5131</v>
      </c>
      <c r="P181" s="79">
        <f>O181+P180-P177</f>
        <v>3573</v>
      </c>
      <c r="Q181" s="79">
        <f>P181+Q180-Q177</f>
        <v>829</v>
      </c>
      <c r="R181" s="79">
        <f t="shared" ref="R181:S181" si="68">Q181+R180-R177</f>
        <v>-1903</v>
      </c>
      <c r="S181" s="79">
        <f t="shared" si="68"/>
        <v>-4647</v>
      </c>
      <c r="T181" s="77">
        <f>N181+T180-T177</f>
        <v>-4647</v>
      </c>
      <c r="U181" s="80">
        <f>U180-U177</f>
        <v>-4647</v>
      </c>
      <c r="V181" s="79">
        <f>U181+V180-V177</f>
        <v>11568</v>
      </c>
      <c r="W181" s="79">
        <f>V181+W180-W177</f>
        <v>9400</v>
      </c>
      <c r="X181" s="79">
        <f>W181+X180-X177</f>
        <v>7402</v>
      </c>
      <c r="Y181" s="79">
        <f>W181+Y180-Y177</f>
        <v>6658</v>
      </c>
      <c r="Z181" s="77">
        <f>T181+Z180-Z177</f>
        <v>4660</v>
      </c>
      <c r="AA181" s="79">
        <f>Z181+AA180-AA177</f>
        <v>2551</v>
      </c>
      <c r="AB181" s="79">
        <f>AA181+AB180-AB177</f>
        <v>1084</v>
      </c>
      <c r="AC181" s="79">
        <f>AB181+AC180-AC177</f>
        <v>-1079</v>
      </c>
      <c r="AD181" s="79">
        <f>AC181+AD180-AD177</f>
        <v>-3602</v>
      </c>
      <c r="AE181" s="77">
        <f>Z181+AE180-AE177</f>
        <v>-3602</v>
      </c>
      <c r="AF181" s="79">
        <f>AE181+AF180-AF177</f>
        <v>-10583</v>
      </c>
      <c r="AG181" s="79">
        <f>AF181+AG180-AG177</f>
        <v>-11471</v>
      </c>
      <c r="AH181" s="79">
        <f>AG181+AH180-AH177</f>
        <v>-12710</v>
      </c>
      <c r="AI181" s="79">
        <f t="shared" ref="AI181:AJ181" si="69">AH181+AI180-AI177</f>
        <v>-13954</v>
      </c>
      <c r="AJ181" s="79">
        <f t="shared" si="69"/>
        <v>-15198</v>
      </c>
      <c r="AK181" s="77">
        <f>AE181+AK180-AK177</f>
        <v>-15198</v>
      </c>
      <c r="AL181" s="80">
        <f>T181+AL180-AL177</f>
        <v>-15198</v>
      </c>
      <c r="AM181" s="45"/>
      <c r="AN181" s="61">
        <f t="shared" si="50"/>
        <v>0</v>
      </c>
      <c r="AO181" s="61">
        <f t="shared" si="51"/>
        <v>0</v>
      </c>
    </row>
    <row r="182" spans="1:41" s="3" customFormat="1" x14ac:dyDescent="0.3">
      <c r="A182" s="18"/>
      <c r="B182" s="17" t="s">
        <v>9</v>
      </c>
      <c r="C182" s="77"/>
      <c r="D182" s="77"/>
      <c r="E182" s="82">
        <f>E181/(SUM(F177+H177+J177+G177)/20)*1000</f>
        <v>0</v>
      </c>
      <c r="F182" s="82">
        <f>F181/(SUM(G177+K177+J177+H177)/20)*1000</f>
        <v>0</v>
      </c>
      <c r="G182" s="82">
        <f>G181/(SUM(H177+J177+K177+L177)/20)*1000</f>
        <v>0</v>
      </c>
      <c r="H182" s="82">
        <f>H181/(SUM(M177+J177+K177+L177)/20)*1000</f>
        <v>0</v>
      </c>
      <c r="I182" s="83"/>
      <c r="J182" s="82">
        <f>J181/(SUM(K177+M177+O177+L177)/20)*1000</f>
        <v>0</v>
      </c>
      <c r="K182" s="82">
        <f>K181/(SUM(L177+O177+P177+M177)/20)*1000</f>
        <v>1592.6477893691008</v>
      </c>
      <c r="L182" s="82">
        <f>L181/(SUM(M177+O177+P177+Q177)/20)*1000</f>
        <v>-4033.6704141008981</v>
      </c>
      <c r="M182" s="82">
        <f>M181/(SUM(O177+P177+Q177+R177)/20)*1000</f>
        <v>-6837.5677990294034</v>
      </c>
      <c r="N182" s="83"/>
      <c r="O182" s="82">
        <f>O181/(SUM(Q177+R177+S177+P177)/20)*1000</f>
        <v>10494.988750255678</v>
      </c>
      <c r="P182" s="82" t="e">
        <f>P181/(SUM(Q177+R177+#REF!+S177)/20)*1000</f>
        <v>#REF!</v>
      </c>
      <c r="Q182" s="82" t="e">
        <f>Q181/(SUM(R177+#REF!+#REF!+S177)/20)*1000</f>
        <v>#REF!</v>
      </c>
      <c r="R182" s="82" t="e">
        <f>R181/(SUM(S177+#REF!+#REF!+#REF!)/20)*1000</f>
        <v>#REF!</v>
      </c>
      <c r="S182" s="82" t="e">
        <f>S181/(SUM(#REF!+#REF!+#REF!+#REF!)/20)*1000</f>
        <v>#REF!</v>
      </c>
      <c r="T182" s="83"/>
      <c r="U182" s="84"/>
      <c r="V182" s="82">
        <f>V181/(SUM(W177+Y177+AA177+X177)/20)*1000</f>
        <v>25658.201175557282</v>
      </c>
      <c r="W182" s="82">
        <f>W181/(SUM(X177+AB177+AA177+Y177)/20)*1000</f>
        <v>22607.022607022605</v>
      </c>
      <c r="X182" s="82">
        <f>X181/(SUM(Y177+AA177+AB177+AC177)/20)*1000</f>
        <v>17455.488739535434</v>
      </c>
      <c r="Y182" s="82">
        <f>Y181/(SUM(AD177+AA177+AB177+AC177)/20)*1000</f>
        <v>16117.162914548533</v>
      </c>
      <c r="Z182" s="83"/>
      <c r="AA182" s="82">
        <f>AA181/(SUM(AB177+AD177+AF177+AC177)/20)*1000</f>
        <v>3884.5743870869496</v>
      </c>
      <c r="AB182" s="82">
        <f>AB181/(SUM(AC177+AF177+AG177+AD177)/20)*1000</f>
        <v>1726.8020708880924</v>
      </c>
      <c r="AC182" s="82">
        <f>AC181/(SUM(AD177+AF177+AG177+AH177)/20)*1000</f>
        <v>-1855.3864671997251</v>
      </c>
      <c r="AD182" s="82">
        <f>AD181/(SUM(AF177+AG177+AH177+AI177)/20)*1000</f>
        <v>-6959.0417310664598</v>
      </c>
      <c r="AE182" s="83"/>
      <c r="AF182" s="82">
        <f>AF181/(SUM(AH177+AI177+AJ177+AG177)/20)*1000</f>
        <v>-45863.488624052006</v>
      </c>
      <c r="AG182" s="82" t="e">
        <f>AG181/(SUM(AH177+AI177+#REF!+AJ177)/20)*1000</f>
        <v>#REF!</v>
      </c>
      <c r="AH182" s="82" t="e">
        <f>AH181/(SUM(AI177+#REF!+#REF!+AJ177)/20)*1000</f>
        <v>#REF!</v>
      </c>
      <c r="AI182" s="82" t="e">
        <f>AI181/(SUM(AJ177+#REF!+#REF!+#REF!)/20)*1000</f>
        <v>#REF!</v>
      </c>
      <c r="AJ182" s="82" t="e">
        <f>AJ181/(SUM(#REF!+#REF!+#REF!+#REF!)/20)*1000</f>
        <v>#REF!</v>
      </c>
      <c r="AK182" s="83"/>
      <c r="AL182" s="84"/>
      <c r="AM182" s="45"/>
      <c r="AN182" s="61">
        <f t="shared" si="50"/>
        <v>0</v>
      </c>
      <c r="AO182" s="61">
        <f t="shared" si="51"/>
        <v>0</v>
      </c>
    </row>
    <row r="183" spans="1:41" s="45" customFormat="1" x14ac:dyDescent="0.3">
      <c r="A183" s="180" t="s">
        <v>77</v>
      </c>
      <c r="B183" s="5" t="s">
        <v>5</v>
      </c>
      <c r="C183" s="77"/>
      <c r="D183" s="77"/>
      <c r="E183" s="79"/>
      <c r="F183" s="79">
        <v>300</v>
      </c>
      <c r="G183" s="79">
        <v>9000</v>
      </c>
      <c r="H183" s="79">
        <v>5000</v>
      </c>
      <c r="I183" s="77">
        <f>SUM(E183:H183)</f>
        <v>14300</v>
      </c>
      <c r="J183" s="79"/>
      <c r="K183" s="79">
        <v>-10078</v>
      </c>
      <c r="L183" s="79">
        <v>3018</v>
      </c>
      <c r="M183" s="79">
        <v>1844</v>
      </c>
      <c r="N183" s="77">
        <f>SUM(J183:M183)</f>
        <v>-5216</v>
      </c>
      <c r="O183" s="79">
        <v>12142</v>
      </c>
      <c r="P183" s="79">
        <v>1130</v>
      </c>
      <c r="Q183" s="79">
        <v>2249</v>
      </c>
      <c r="R183" s="79">
        <v>2255</v>
      </c>
      <c r="S183" s="79">
        <v>2255</v>
      </c>
      <c r="T183" s="77">
        <f>SUM(O183:S183)</f>
        <v>20031</v>
      </c>
      <c r="U183" s="80">
        <f>T183+N183+I183+D187</f>
        <v>40898</v>
      </c>
      <c r="V183" s="79">
        <v>8911</v>
      </c>
      <c r="W183" s="79">
        <v>2544</v>
      </c>
      <c r="X183" s="79">
        <v>2322</v>
      </c>
      <c r="Y183" s="79">
        <v>4370</v>
      </c>
      <c r="Z183" s="77">
        <f>SUM(V183:Y183)</f>
        <v>18147</v>
      </c>
      <c r="AA183" s="79">
        <v>1949</v>
      </c>
      <c r="AB183" s="79">
        <v>1419</v>
      </c>
      <c r="AC183" s="79">
        <v>1596</v>
      </c>
      <c r="AD183" s="79">
        <v>1976</v>
      </c>
      <c r="AE183" s="77">
        <f>SUM(AA183:AD183)</f>
        <v>6940</v>
      </c>
      <c r="AF183" s="79">
        <v>6781</v>
      </c>
      <c r="AG183" s="79">
        <v>674</v>
      </c>
      <c r="AH183" s="79">
        <v>892</v>
      </c>
      <c r="AI183" s="79">
        <v>894</v>
      </c>
      <c r="AJ183" s="79">
        <v>892</v>
      </c>
      <c r="AK183" s="77">
        <f>SUM(AF183:AJ183)</f>
        <v>10133</v>
      </c>
      <c r="AL183" s="80">
        <f>AK183+AE183+Z183</f>
        <v>35220</v>
      </c>
      <c r="AM183" s="45">
        <v>64</v>
      </c>
      <c r="AN183" s="61">
        <f t="shared" si="50"/>
        <v>2617472</v>
      </c>
      <c r="AO183" s="61">
        <f t="shared" si="51"/>
        <v>2254080</v>
      </c>
    </row>
    <row r="184" spans="1:41" s="45" customFormat="1" x14ac:dyDescent="0.3">
      <c r="A184" s="181"/>
      <c r="B184" s="17" t="s">
        <v>6</v>
      </c>
      <c r="C184" s="77"/>
      <c r="D184" s="77"/>
      <c r="E184" s="79"/>
      <c r="F184" s="79">
        <v>300</v>
      </c>
      <c r="G184" s="79">
        <v>9000</v>
      </c>
      <c r="H184" s="79">
        <v>5000</v>
      </c>
      <c r="I184" s="77">
        <f>SUM(E184:H184)</f>
        <v>14300</v>
      </c>
      <c r="J184" s="79"/>
      <c r="K184" s="79">
        <v>0</v>
      </c>
      <c r="L184" s="79">
        <v>0</v>
      </c>
      <c r="M184" s="79">
        <v>0</v>
      </c>
      <c r="N184" s="77">
        <f>SUM(J184:M184)</f>
        <v>0</v>
      </c>
      <c r="O184" s="79">
        <v>12100</v>
      </c>
      <c r="P184" s="79">
        <v>0</v>
      </c>
      <c r="Q184" s="79">
        <v>0</v>
      </c>
      <c r="R184" s="79">
        <v>0</v>
      </c>
      <c r="S184" s="79">
        <v>43000</v>
      </c>
      <c r="T184" s="77">
        <f>SUM(O184:S184)</f>
        <v>55100</v>
      </c>
      <c r="U184" s="80">
        <f>I184+N184+T184</f>
        <v>69400</v>
      </c>
      <c r="V184" s="79">
        <v>0</v>
      </c>
      <c r="W184" s="79">
        <v>0</v>
      </c>
      <c r="X184" s="79">
        <v>0</v>
      </c>
      <c r="Y184" s="79">
        <v>0</v>
      </c>
      <c r="Z184" s="77">
        <f>SUM(V184:Y184)</f>
        <v>0</v>
      </c>
      <c r="AA184" s="79">
        <v>0</v>
      </c>
      <c r="AB184" s="79">
        <v>0</v>
      </c>
      <c r="AC184" s="79">
        <v>0</v>
      </c>
      <c r="AD184" s="79">
        <v>0</v>
      </c>
      <c r="AE184" s="77">
        <f>SUM(AA184:AD184)</f>
        <v>0</v>
      </c>
      <c r="AF184" s="79">
        <v>0</v>
      </c>
      <c r="AG184" s="79">
        <v>0</v>
      </c>
      <c r="AH184" s="79">
        <v>0</v>
      </c>
      <c r="AI184" s="79">
        <v>0</v>
      </c>
      <c r="AJ184" s="79">
        <v>0</v>
      </c>
      <c r="AK184" s="77">
        <f>SUM(AF184:AJ184)</f>
        <v>0</v>
      </c>
      <c r="AL184" s="80">
        <f>Z184+AE184+AK184</f>
        <v>0</v>
      </c>
      <c r="AN184" s="61">
        <f t="shared" si="50"/>
        <v>0</v>
      </c>
      <c r="AO184" s="61">
        <f t="shared" si="51"/>
        <v>0</v>
      </c>
    </row>
    <row r="185" spans="1:41" s="45" customFormat="1" x14ac:dyDescent="0.3">
      <c r="A185" s="181"/>
      <c r="B185" s="17" t="s">
        <v>10</v>
      </c>
      <c r="C185" s="77">
        <v>0</v>
      </c>
      <c r="D185" s="77"/>
      <c r="E185" s="79"/>
      <c r="F185" s="79"/>
      <c r="G185" s="79"/>
      <c r="H185" s="79"/>
      <c r="I185" s="77"/>
      <c r="J185" s="79"/>
      <c r="K185" s="79"/>
      <c r="L185" s="79"/>
      <c r="M185" s="79"/>
      <c r="N185" s="77"/>
      <c r="O185" s="79"/>
      <c r="P185" s="79"/>
      <c r="Q185" s="79"/>
      <c r="R185" s="79"/>
      <c r="S185" s="79"/>
      <c r="T185" s="77"/>
      <c r="U185" s="80"/>
      <c r="V185" s="79"/>
      <c r="W185" s="79"/>
      <c r="X185" s="79"/>
      <c r="Y185" s="79"/>
      <c r="Z185" s="77"/>
      <c r="AA185" s="79"/>
      <c r="AB185" s="79"/>
      <c r="AC185" s="79"/>
      <c r="AD185" s="79"/>
      <c r="AE185" s="77"/>
      <c r="AF185" s="79"/>
      <c r="AG185" s="79"/>
      <c r="AH185" s="79"/>
      <c r="AI185" s="79"/>
      <c r="AJ185" s="79"/>
      <c r="AK185" s="77"/>
      <c r="AL185" s="80"/>
      <c r="AN185" s="61">
        <f t="shared" si="50"/>
        <v>0</v>
      </c>
      <c r="AO185" s="61">
        <f t="shared" si="51"/>
        <v>0</v>
      </c>
    </row>
    <row r="186" spans="1:41" s="45" customFormat="1" x14ac:dyDescent="0.3">
      <c r="A186" s="181"/>
      <c r="B186" s="17" t="s">
        <v>7</v>
      </c>
      <c r="C186" s="77"/>
      <c r="D186" s="77"/>
      <c r="E186" s="79">
        <f>E185+E184</f>
        <v>0</v>
      </c>
      <c r="F186" s="79">
        <f>F185+F184</f>
        <v>300</v>
      </c>
      <c r="G186" s="79">
        <f>G185+G184</f>
        <v>9000</v>
      </c>
      <c r="H186" s="79">
        <f>H185+H184</f>
        <v>5000</v>
      </c>
      <c r="I186" s="77">
        <f>SUM(E186:H186)</f>
        <v>14300</v>
      </c>
      <c r="J186" s="79">
        <f>J185+J184</f>
        <v>0</v>
      </c>
      <c r="K186" s="79">
        <f>K185+K184</f>
        <v>0</v>
      </c>
      <c r="L186" s="79">
        <f>L185+L184</f>
        <v>0</v>
      </c>
      <c r="M186" s="79">
        <f>M185+M184</f>
        <v>0</v>
      </c>
      <c r="N186" s="77">
        <f>SUM(J186:M186)</f>
        <v>0</v>
      </c>
      <c r="O186" s="79">
        <f>O185+O184</f>
        <v>12100</v>
      </c>
      <c r="P186" s="79">
        <f>P185+P184</f>
        <v>0</v>
      </c>
      <c r="Q186" s="79">
        <f>Q185+Q184</f>
        <v>0</v>
      </c>
      <c r="R186" s="79">
        <f>R185+R184</f>
        <v>0</v>
      </c>
      <c r="S186" s="79">
        <f>S185+S184</f>
        <v>43000</v>
      </c>
      <c r="T186" s="77">
        <f>SUM(O186:S186)</f>
        <v>55100</v>
      </c>
      <c r="U186" s="80">
        <f>T186+N186+I186+D187</f>
        <v>81183</v>
      </c>
      <c r="V186" s="79">
        <f>V185+V184</f>
        <v>0</v>
      </c>
      <c r="W186" s="79">
        <f>W185+W184</f>
        <v>0</v>
      </c>
      <c r="X186" s="79">
        <f>X185+X184</f>
        <v>0</v>
      </c>
      <c r="Y186" s="79">
        <f>Y185+Y184</f>
        <v>0</v>
      </c>
      <c r="Z186" s="77">
        <f>SUM(V186:Y186)</f>
        <v>0</v>
      </c>
      <c r="AA186" s="79">
        <f>AA185+AA184</f>
        <v>0</v>
      </c>
      <c r="AB186" s="79">
        <f>AB185+AB184</f>
        <v>0</v>
      </c>
      <c r="AC186" s="79">
        <f>AC185+AC184</f>
        <v>0</v>
      </c>
      <c r="AD186" s="79">
        <f>AD185+AD184</f>
        <v>0</v>
      </c>
      <c r="AE186" s="77">
        <f>SUM(AA186:AD186)</f>
        <v>0</v>
      </c>
      <c r="AF186" s="79">
        <f>AF185+AF184</f>
        <v>0</v>
      </c>
      <c r="AG186" s="79">
        <f>AG185+AG184</f>
        <v>0</v>
      </c>
      <c r="AH186" s="79">
        <f>AH185+AH184</f>
        <v>0</v>
      </c>
      <c r="AI186" s="79">
        <f>AI185+AI184</f>
        <v>0</v>
      </c>
      <c r="AJ186" s="79">
        <f>AJ185+AJ184</f>
        <v>0</v>
      </c>
      <c r="AK186" s="77">
        <f>SUM(AF186:AJ186)</f>
        <v>0</v>
      </c>
      <c r="AL186" s="80">
        <f>AK186+AE186+Z186</f>
        <v>0</v>
      </c>
      <c r="AN186" s="61">
        <f t="shared" si="50"/>
        <v>0</v>
      </c>
      <c r="AO186" s="61">
        <f t="shared" si="51"/>
        <v>0</v>
      </c>
    </row>
    <row r="187" spans="1:41" s="45" customFormat="1" x14ac:dyDescent="0.3">
      <c r="A187" s="182"/>
      <c r="B187" s="6" t="s">
        <v>8</v>
      </c>
      <c r="C187" s="81">
        <v>18326</v>
      </c>
      <c r="D187" s="143">
        <v>11783</v>
      </c>
      <c r="E187" s="128">
        <f>E186-E183</f>
        <v>0</v>
      </c>
      <c r="F187" s="128">
        <f>E187+F186-F183</f>
        <v>0</v>
      </c>
      <c r="G187" s="128">
        <f>F187+G186-G183</f>
        <v>0</v>
      </c>
      <c r="H187" s="79">
        <f>G187+H186-H183</f>
        <v>0</v>
      </c>
      <c r="I187" s="77">
        <f>I186-I183</f>
        <v>0</v>
      </c>
      <c r="J187" s="79">
        <f>I187+J186-J183</f>
        <v>0</v>
      </c>
      <c r="K187" s="79">
        <f>J187+K186-K183</f>
        <v>10078</v>
      </c>
      <c r="L187" s="79">
        <f>K187+L186-L183</f>
        <v>7060</v>
      </c>
      <c r="M187" s="79">
        <f>L187+M186-M183</f>
        <v>5216</v>
      </c>
      <c r="N187" s="77">
        <f>I187+N186-N183</f>
        <v>5216</v>
      </c>
      <c r="O187" s="79">
        <f>N187+O186-O183</f>
        <v>5174</v>
      </c>
      <c r="P187" s="79">
        <f>O187+P186-P183</f>
        <v>4044</v>
      </c>
      <c r="Q187" s="79">
        <f>P187+Q186-Q183</f>
        <v>1795</v>
      </c>
      <c r="R187" s="79">
        <f t="shared" ref="R187:S187" si="70">Q187+R186-R183</f>
        <v>-460</v>
      </c>
      <c r="S187" s="79">
        <f t="shared" si="70"/>
        <v>40285</v>
      </c>
      <c r="T187" s="77">
        <f>N187+T186-T183</f>
        <v>40285</v>
      </c>
      <c r="U187" s="80">
        <f>U186-U183</f>
        <v>40285</v>
      </c>
      <c r="V187" s="79">
        <f>U187+V186-V183</f>
        <v>31374</v>
      </c>
      <c r="W187" s="79">
        <f>V187+W186-W183</f>
        <v>28830</v>
      </c>
      <c r="X187" s="79">
        <f>W187+X186-X183</f>
        <v>26508</v>
      </c>
      <c r="Y187" s="79">
        <f>W187+Y186-Y183</f>
        <v>24460</v>
      </c>
      <c r="Z187" s="77">
        <f>T187+Z186-Z183</f>
        <v>22138</v>
      </c>
      <c r="AA187" s="79">
        <f>Z187+AA186-AA183</f>
        <v>20189</v>
      </c>
      <c r="AB187" s="79">
        <f>AA187+AB186-AB183</f>
        <v>18770</v>
      </c>
      <c r="AC187" s="79">
        <f>AB187+AC186-AC183</f>
        <v>17174</v>
      </c>
      <c r="AD187" s="79">
        <f>AC187+AD186-AD183</f>
        <v>15198</v>
      </c>
      <c r="AE187" s="77">
        <f>Z187+AE186-AE183</f>
        <v>15198</v>
      </c>
      <c r="AF187" s="79">
        <f>AE187+AF186-AF183</f>
        <v>8417</v>
      </c>
      <c r="AG187" s="79">
        <f>AF187+AG186-AG183</f>
        <v>7743</v>
      </c>
      <c r="AH187" s="79">
        <f>AG187+AH186-AH183</f>
        <v>6851</v>
      </c>
      <c r="AI187" s="79">
        <f t="shared" ref="AI187:AJ187" si="71">AH187+AI186-AI183</f>
        <v>5957</v>
      </c>
      <c r="AJ187" s="79">
        <f t="shared" si="71"/>
        <v>5065</v>
      </c>
      <c r="AK187" s="77">
        <f>AE187+AK186-AK183</f>
        <v>5065</v>
      </c>
      <c r="AL187" s="80">
        <f>T187+AL186-AL183</f>
        <v>5065</v>
      </c>
      <c r="AN187" s="61">
        <f t="shared" si="50"/>
        <v>0</v>
      </c>
      <c r="AO187" s="61">
        <f t="shared" si="51"/>
        <v>0</v>
      </c>
    </row>
    <row r="188" spans="1:41" s="45" customFormat="1" x14ac:dyDescent="0.3">
      <c r="A188" s="18"/>
      <c r="B188" s="17" t="s">
        <v>9</v>
      </c>
      <c r="C188" s="77"/>
      <c r="D188" s="77"/>
      <c r="E188" s="82">
        <f>E187/(SUM(F183+H183+J183+G183)/20)*1000</f>
        <v>0</v>
      </c>
      <c r="F188" s="82">
        <f>F187/(SUM(G183+K183+J183+H183)/20)*1000</f>
        <v>0</v>
      </c>
      <c r="G188" s="82">
        <f>G187/(SUM(H183+J183+K183+L183)/20)*1000</f>
        <v>0</v>
      </c>
      <c r="H188" s="82">
        <f>H187/(SUM(M183+J183+K183+L183)/20)*1000</f>
        <v>0</v>
      </c>
      <c r="I188" s="83"/>
      <c r="J188" s="82">
        <f>J187/(SUM(K183+M183+O183+L183)/20)*1000</f>
        <v>0</v>
      </c>
      <c r="K188" s="82">
        <f>K187/(SUM(L183+O183+P183+M183)/20)*1000</f>
        <v>11115.032535568545</v>
      </c>
      <c r="L188" s="82">
        <f>L187/(SUM(M183+O183+P183+Q183)/20)*1000</f>
        <v>8131.2985891160388</v>
      </c>
      <c r="M188" s="82">
        <f>M187/(SUM(O183+P183+Q183+R183)/20)*1000</f>
        <v>5868.5868586858687</v>
      </c>
      <c r="N188" s="83"/>
      <c r="O188" s="82">
        <f>O187/(SUM(Q183+R183+S183+P183)/20)*1000</f>
        <v>13116.998352135886</v>
      </c>
      <c r="P188" s="82" t="e">
        <f>P187/(SUM(Q183+R183+#REF!+S183)/20)*1000</f>
        <v>#REF!</v>
      </c>
      <c r="Q188" s="82" t="e">
        <f>Q187/(SUM(R183+#REF!+#REF!+S183)/20)*1000</f>
        <v>#REF!</v>
      </c>
      <c r="R188" s="82" t="e">
        <f>R187/(SUM(S183+#REF!+#REF!+#REF!)/20)*1000</f>
        <v>#REF!</v>
      </c>
      <c r="S188" s="82" t="e">
        <f>S187/(SUM(#REF!+#REF!+#REF!+#REF!)/20)*1000</f>
        <v>#REF!</v>
      </c>
      <c r="T188" s="83"/>
      <c r="U188" s="84"/>
      <c r="V188" s="82">
        <f>V187/(SUM(W183+Y183+AA183+X183)/20)*1000</f>
        <v>56100.134108180595</v>
      </c>
      <c r="W188" s="82">
        <f>W187/(SUM(X183+AB183+AA183+Y183)/20)*1000</f>
        <v>57316.103379721666</v>
      </c>
      <c r="X188" s="82">
        <f>X187/(SUM(Y183+AA183+AB183+AC183)/20)*1000</f>
        <v>56798.800085708164</v>
      </c>
      <c r="Y188" s="82">
        <f>Y187/(SUM(AD183+AA183+AB183+AC183)/20)*1000</f>
        <v>70489.913544668583</v>
      </c>
      <c r="Z188" s="83"/>
      <c r="AA188" s="82">
        <f>AA187/(SUM(AB183+AD183+AF183+AC183)/20)*1000</f>
        <v>34300.033978933061</v>
      </c>
      <c r="AB188" s="82">
        <f>AB187/(SUM(AC183+AF183+AG183+AD183)/20)*1000</f>
        <v>34043.710891448267</v>
      </c>
      <c r="AC188" s="82">
        <f>AC187/(SUM(AD183+AF183+AG183+AH183)/20)*1000</f>
        <v>33273.273273273277</v>
      </c>
      <c r="AD188" s="82">
        <f>AD187/(SUM(AF183+AG183+AH183+AI183)/20)*1000</f>
        <v>32892.544096959209</v>
      </c>
      <c r="AE188" s="83"/>
      <c r="AF188" s="82">
        <f>AF187/(SUM(AH183+AI183+AJ183+AG183)/20)*1000</f>
        <v>50220.763723150361</v>
      </c>
      <c r="AG188" s="82" t="e">
        <f>AG187/(SUM(AH183+AI183+#REF!+AJ183)/20)*1000</f>
        <v>#REF!</v>
      </c>
      <c r="AH188" s="82" t="e">
        <f>AH187/(SUM(AI183+#REF!+#REF!+AJ183)/20)*1000</f>
        <v>#REF!</v>
      </c>
      <c r="AI188" s="82" t="e">
        <f>AI187/(SUM(AJ183+#REF!+#REF!+#REF!)/20)*1000</f>
        <v>#REF!</v>
      </c>
      <c r="AJ188" s="82" t="e">
        <f>AJ187/(SUM(#REF!+#REF!+#REF!+#REF!)/20)*1000</f>
        <v>#REF!</v>
      </c>
      <c r="AK188" s="83"/>
      <c r="AL188" s="84"/>
      <c r="AN188" s="61">
        <f t="shared" si="50"/>
        <v>0</v>
      </c>
      <c r="AO188" s="61">
        <f t="shared" si="51"/>
        <v>0</v>
      </c>
    </row>
    <row r="189" spans="1:41" s="3" customFormat="1" x14ac:dyDescent="0.3">
      <c r="A189" s="180" t="s">
        <v>73</v>
      </c>
      <c r="B189" s="5" t="s">
        <v>5</v>
      </c>
      <c r="C189" s="77"/>
      <c r="D189" s="77"/>
      <c r="E189" s="79"/>
      <c r="F189" s="79">
        <v>10000</v>
      </c>
      <c r="G189" s="79">
        <v>4000</v>
      </c>
      <c r="H189" s="79">
        <v>6000</v>
      </c>
      <c r="I189" s="77">
        <f>SUM(E189:H189)</f>
        <v>20000</v>
      </c>
      <c r="J189" s="79"/>
      <c r="K189" s="79">
        <v>-1746</v>
      </c>
      <c r="L189" s="79">
        <v>7062</v>
      </c>
      <c r="M189" s="79">
        <v>4022</v>
      </c>
      <c r="N189" s="77">
        <f>SUM(J189:M189)</f>
        <v>9338</v>
      </c>
      <c r="O189" s="79">
        <v>9772</v>
      </c>
      <c r="P189" s="79">
        <v>2271</v>
      </c>
      <c r="Q189" s="79">
        <v>4697</v>
      </c>
      <c r="R189" s="79">
        <v>4509</v>
      </c>
      <c r="S189" s="79">
        <v>4517</v>
      </c>
      <c r="T189" s="77">
        <f>SUM(O189:S189)</f>
        <v>25766</v>
      </c>
      <c r="U189" s="80">
        <f>T189+N189+I189+D193</f>
        <v>76209</v>
      </c>
      <c r="V189" s="79">
        <v>6630</v>
      </c>
      <c r="W189" s="79">
        <v>2818</v>
      </c>
      <c r="X189" s="79">
        <v>2517</v>
      </c>
      <c r="Y189" s="79">
        <v>2975</v>
      </c>
      <c r="Z189" s="77">
        <f>SUM(V189:Y189)</f>
        <v>14940</v>
      </c>
      <c r="AA189" s="79">
        <v>3064</v>
      </c>
      <c r="AB189" s="79">
        <v>2196</v>
      </c>
      <c r="AC189" s="79">
        <v>3000</v>
      </c>
      <c r="AD189" s="79">
        <v>3168</v>
      </c>
      <c r="AE189" s="77">
        <f>SUM(AA189:AD189)</f>
        <v>11428</v>
      </c>
      <c r="AF189" s="79">
        <v>6942</v>
      </c>
      <c r="AG189" s="79">
        <v>1159</v>
      </c>
      <c r="AH189" s="79">
        <v>1385</v>
      </c>
      <c r="AI189" s="79">
        <v>1385</v>
      </c>
      <c r="AJ189" s="79">
        <v>1385</v>
      </c>
      <c r="AK189" s="77">
        <f>SUM(AF189:AJ189)</f>
        <v>12256</v>
      </c>
      <c r="AL189" s="80">
        <f>AK189+AE189+Z189</f>
        <v>38624</v>
      </c>
      <c r="AM189" s="45">
        <v>128</v>
      </c>
      <c r="AN189" s="61">
        <f t="shared" si="50"/>
        <v>9754752</v>
      </c>
      <c r="AO189" s="61">
        <f t="shared" si="51"/>
        <v>4943872</v>
      </c>
    </row>
    <row r="190" spans="1:41" s="3" customFormat="1" x14ac:dyDescent="0.3">
      <c r="A190" s="181"/>
      <c r="B190" s="17" t="s">
        <v>6</v>
      </c>
      <c r="C190" s="77"/>
      <c r="D190" s="77"/>
      <c r="E190" s="79"/>
      <c r="F190" s="79">
        <v>10000</v>
      </c>
      <c r="G190" s="79">
        <v>4000</v>
      </c>
      <c r="H190" s="79">
        <v>6000</v>
      </c>
      <c r="I190" s="77">
        <f>SUM(E190:H190)</f>
        <v>20000</v>
      </c>
      <c r="J190" s="79"/>
      <c r="K190" s="79">
        <v>0</v>
      </c>
      <c r="L190" s="79">
        <v>0</v>
      </c>
      <c r="M190" s="79">
        <v>4000</v>
      </c>
      <c r="N190" s="77">
        <f>SUM(J190:M190)</f>
        <v>4000</v>
      </c>
      <c r="O190" s="79">
        <v>20200</v>
      </c>
      <c r="P190" s="79">
        <v>5000</v>
      </c>
      <c r="Q190" s="79">
        <v>0</v>
      </c>
      <c r="R190" s="79">
        <v>0</v>
      </c>
      <c r="S190" s="79">
        <v>0</v>
      </c>
      <c r="T190" s="77">
        <f>SUM(O190:S190)</f>
        <v>25200</v>
      </c>
      <c r="U190" s="80">
        <f>I190+N190+T190</f>
        <v>49200</v>
      </c>
      <c r="V190" s="79">
        <v>20800</v>
      </c>
      <c r="W190" s="79">
        <v>0</v>
      </c>
      <c r="X190" s="79">
        <v>0</v>
      </c>
      <c r="Y190" s="79">
        <v>0</v>
      </c>
      <c r="Z190" s="77">
        <f>SUM(V190:Y190)</f>
        <v>20800</v>
      </c>
      <c r="AA190" s="79">
        <v>0</v>
      </c>
      <c r="AB190" s="79">
        <v>0</v>
      </c>
      <c r="AC190" s="79">
        <v>0</v>
      </c>
      <c r="AD190" s="79">
        <v>0</v>
      </c>
      <c r="AE190" s="77">
        <f>SUM(AA190:AD190)</f>
        <v>0</v>
      </c>
      <c r="AF190" s="79">
        <v>0</v>
      </c>
      <c r="AG190" s="79">
        <v>0</v>
      </c>
      <c r="AH190" s="79">
        <v>0</v>
      </c>
      <c r="AI190" s="79">
        <v>0</v>
      </c>
      <c r="AJ190" s="79">
        <v>0</v>
      </c>
      <c r="AK190" s="77">
        <f>SUM(AF190:AJ190)</f>
        <v>0</v>
      </c>
      <c r="AL190" s="80">
        <f>Z190+AE190+AK190</f>
        <v>20800</v>
      </c>
      <c r="AM190" s="45"/>
      <c r="AN190" s="61">
        <f t="shared" si="50"/>
        <v>0</v>
      </c>
      <c r="AO190" s="61">
        <f t="shared" si="51"/>
        <v>0</v>
      </c>
    </row>
    <row r="191" spans="1:41" s="3" customFormat="1" x14ac:dyDescent="0.3">
      <c r="A191" s="181"/>
      <c r="B191" s="17" t="s">
        <v>10</v>
      </c>
      <c r="C191" s="77">
        <v>0</v>
      </c>
      <c r="D191" s="77"/>
      <c r="E191" s="79"/>
      <c r="F191" s="79"/>
      <c r="G191" s="79"/>
      <c r="H191" s="79"/>
      <c r="I191" s="77"/>
      <c r="J191" s="79"/>
      <c r="K191" s="79"/>
      <c r="L191" s="79"/>
      <c r="M191" s="79"/>
      <c r="N191" s="77"/>
      <c r="O191" s="79"/>
      <c r="P191" s="79"/>
      <c r="Q191" s="79"/>
      <c r="R191" s="79"/>
      <c r="S191" s="79"/>
      <c r="T191" s="77"/>
      <c r="U191" s="80"/>
      <c r="V191" s="79"/>
      <c r="W191" s="79"/>
      <c r="X191" s="79"/>
      <c r="Y191" s="79"/>
      <c r="Z191" s="77"/>
      <c r="AA191" s="79"/>
      <c r="AB191" s="79"/>
      <c r="AC191" s="79"/>
      <c r="AD191" s="79"/>
      <c r="AE191" s="77"/>
      <c r="AF191" s="79"/>
      <c r="AG191" s="79"/>
      <c r="AH191" s="79"/>
      <c r="AI191" s="79"/>
      <c r="AJ191" s="79"/>
      <c r="AK191" s="77"/>
      <c r="AL191" s="80"/>
      <c r="AM191" s="45"/>
      <c r="AN191" s="61">
        <f t="shared" si="50"/>
        <v>0</v>
      </c>
      <c r="AO191" s="61">
        <f t="shared" si="51"/>
        <v>0</v>
      </c>
    </row>
    <row r="192" spans="1:41" s="3" customFormat="1" x14ac:dyDescent="0.3">
      <c r="A192" s="181"/>
      <c r="B192" s="17" t="s">
        <v>7</v>
      </c>
      <c r="C192" s="77"/>
      <c r="D192" s="77"/>
      <c r="E192" s="79">
        <f>E191+E190</f>
        <v>0</v>
      </c>
      <c r="F192" s="79">
        <f>F191+F190</f>
        <v>10000</v>
      </c>
      <c r="G192" s="79">
        <f>G191+G190</f>
        <v>4000</v>
      </c>
      <c r="H192" s="79">
        <f>H191+H190</f>
        <v>6000</v>
      </c>
      <c r="I192" s="77">
        <f>SUM(E192:H192)</f>
        <v>20000</v>
      </c>
      <c r="J192" s="79">
        <f>J191+J190</f>
        <v>0</v>
      </c>
      <c r="K192" s="79">
        <f>K191+K190</f>
        <v>0</v>
      </c>
      <c r="L192" s="79">
        <f>L191+L190</f>
        <v>0</v>
      </c>
      <c r="M192" s="79">
        <f>M191+M190</f>
        <v>4000</v>
      </c>
      <c r="N192" s="77">
        <f>SUM(J192:M192)</f>
        <v>4000</v>
      </c>
      <c r="O192" s="79">
        <f>O191+O190</f>
        <v>20200</v>
      </c>
      <c r="P192" s="79">
        <f>P191+P190</f>
        <v>5000</v>
      </c>
      <c r="Q192" s="79">
        <f>Q191+Q190</f>
        <v>0</v>
      </c>
      <c r="R192" s="79">
        <f>R191+R190</f>
        <v>0</v>
      </c>
      <c r="S192" s="79">
        <f>S191+S190</f>
        <v>0</v>
      </c>
      <c r="T192" s="77">
        <f>SUM(O192:S192)</f>
        <v>25200</v>
      </c>
      <c r="U192" s="80">
        <f>T192+N192+I192+D193</f>
        <v>70305</v>
      </c>
      <c r="V192" s="79">
        <f>V191+V190</f>
        <v>20800</v>
      </c>
      <c r="W192" s="79">
        <f>W191+W190</f>
        <v>0</v>
      </c>
      <c r="X192" s="79">
        <f>X191+X190</f>
        <v>0</v>
      </c>
      <c r="Y192" s="79">
        <f>Y191+Y190</f>
        <v>0</v>
      </c>
      <c r="Z192" s="77">
        <f>SUM(V192:Y192)</f>
        <v>20800</v>
      </c>
      <c r="AA192" s="79">
        <f>AA191+AA190</f>
        <v>0</v>
      </c>
      <c r="AB192" s="79">
        <f>AB191+AB190</f>
        <v>0</v>
      </c>
      <c r="AC192" s="79">
        <f>AC191+AC190</f>
        <v>0</v>
      </c>
      <c r="AD192" s="79">
        <f>AD191+AD190</f>
        <v>0</v>
      </c>
      <c r="AE192" s="77">
        <f>SUM(AA192:AD192)</f>
        <v>0</v>
      </c>
      <c r="AF192" s="79">
        <f>AF191+AF190</f>
        <v>0</v>
      </c>
      <c r="AG192" s="79">
        <f>AG191+AG190</f>
        <v>0</v>
      </c>
      <c r="AH192" s="79">
        <f>AH191+AH190</f>
        <v>0</v>
      </c>
      <c r="AI192" s="79">
        <f>AI191+AI190</f>
        <v>0</v>
      </c>
      <c r="AJ192" s="79">
        <f>AJ191+AJ190</f>
        <v>0</v>
      </c>
      <c r="AK192" s="77">
        <f>SUM(AF192:AJ192)</f>
        <v>0</v>
      </c>
      <c r="AL192" s="80">
        <f>AK192+AE192+Z192</f>
        <v>20800</v>
      </c>
      <c r="AM192" s="45"/>
      <c r="AN192" s="61">
        <f t="shared" si="50"/>
        <v>0</v>
      </c>
      <c r="AO192" s="61">
        <f t="shared" si="51"/>
        <v>0</v>
      </c>
    </row>
    <row r="193" spans="1:41" s="3" customFormat="1" x14ac:dyDescent="0.3">
      <c r="A193" s="182"/>
      <c r="B193" s="6" t="s">
        <v>8</v>
      </c>
      <c r="C193" s="81">
        <v>18004</v>
      </c>
      <c r="D193" s="143">
        <v>21105</v>
      </c>
      <c r="E193" s="128">
        <f>E192-E189</f>
        <v>0</v>
      </c>
      <c r="F193" s="128">
        <f>E193+F192-F189</f>
        <v>0</v>
      </c>
      <c r="G193" s="128">
        <f>F193+G192-G189</f>
        <v>0</v>
      </c>
      <c r="H193" s="79">
        <f>G193+H192-H189</f>
        <v>0</v>
      </c>
      <c r="I193" s="77">
        <f>I192-I189</f>
        <v>0</v>
      </c>
      <c r="J193" s="79">
        <f>I193+J192-J189</f>
        <v>0</v>
      </c>
      <c r="K193" s="79">
        <f>J193+K192-K189</f>
        <v>1746</v>
      </c>
      <c r="L193" s="79">
        <f>K193+L192-L189</f>
        <v>-5316</v>
      </c>
      <c r="M193" s="79">
        <f>L193+M192-M189</f>
        <v>-5338</v>
      </c>
      <c r="N193" s="77">
        <f>I193+N192-N189</f>
        <v>-5338</v>
      </c>
      <c r="O193" s="79">
        <f>N193+O192-O189</f>
        <v>5090</v>
      </c>
      <c r="P193" s="79">
        <f>O193+P192-P189</f>
        <v>7819</v>
      </c>
      <c r="Q193" s="79">
        <f>P193+Q192-Q189</f>
        <v>3122</v>
      </c>
      <c r="R193" s="79">
        <f t="shared" ref="R193:S193" si="72">Q193+R192-R189</f>
        <v>-1387</v>
      </c>
      <c r="S193" s="79">
        <f t="shared" si="72"/>
        <v>-5904</v>
      </c>
      <c r="T193" s="77">
        <f>N193+T192-T189</f>
        <v>-5904</v>
      </c>
      <c r="U193" s="80">
        <f>U192-U189</f>
        <v>-5904</v>
      </c>
      <c r="V193" s="79">
        <f>U193+V192-V189</f>
        <v>8266</v>
      </c>
      <c r="W193" s="79">
        <f>V193+W192-W189</f>
        <v>5448</v>
      </c>
      <c r="X193" s="79">
        <f>W193+X192-X189</f>
        <v>2931</v>
      </c>
      <c r="Y193" s="79">
        <f>W193+Y192-Y189</f>
        <v>2473</v>
      </c>
      <c r="Z193" s="77">
        <f>T193+Z192-Z189</f>
        <v>-44</v>
      </c>
      <c r="AA193" s="79">
        <f>Z193+AA192-AA189</f>
        <v>-3108</v>
      </c>
      <c r="AB193" s="79">
        <f>AA193+AB192-AB189</f>
        <v>-5304</v>
      </c>
      <c r="AC193" s="79">
        <f>AB193+AC192-AC189</f>
        <v>-8304</v>
      </c>
      <c r="AD193" s="79">
        <f>AC193+AD192-AD189</f>
        <v>-11472</v>
      </c>
      <c r="AE193" s="77">
        <f>Z193+AE192-AE189</f>
        <v>-11472</v>
      </c>
      <c r="AF193" s="79">
        <f>AE193+AF192-AF189</f>
        <v>-18414</v>
      </c>
      <c r="AG193" s="79">
        <f>AF193+AG192-AG189</f>
        <v>-19573</v>
      </c>
      <c r="AH193" s="79">
        <f>AG193+AH192-AH189</f>
        <v>-20958</v>
      </c>
      <c r="AI193" s="79">
        <f t="shared" ref="AI193:AJ193" si="73">AH193+AI192-AI189</f>
        <v>-22343</v>
      </c>
      <c r="AJ193" s="79">
        <f t="shared" si="73"/>
        <v>-23728</v>
      </c>
      <c r="AK193" s="77">
        <f>AE193+AK192-AK189</f>
        <v>-23728</v>
      </c>
      <c r="AL193" s="80">
        <f>T193+AL192-AL189</f>
        <v>-23728</v>
      </c>
      <c r="AM193" s="45"/>
      <c r="AN193" s="61">
        <f t="shared" si="50"/>
        <v>0</v>
      </c>
      <c r="AO193" s="61">
        <f t="shared" si="51"/>
        <v>0</v>
      </c>
    </row>
    <row r="194" spans="1:41" s="3" customFormat="1" x14ac:dyDescent="0.3">
      <c r="A194" s="18"/>
      <c r="B194" s="17" t="s">
        <v>9</v>
      </c>
      <c r="C194" s="77"/>
      <c r="D194" s="77"/>
      <c r="E194" s="82">
        <f>E193/(SUM(F189+H189+J189+G189)/20)*1000</f>
        <v>0</v>
      </c>
      <c r="F194" s="82">
        <f>F193/(SUM(G189+K189+J189+H189)/20)*1000</f>
        <v>0</v>
      </c>
      <c r="G194" s="82">
        <f>G193/(SUM(H189+J189+K189+L189)/20)*1000</f>
        <v>0</v>
      </c>
      <c r="H194" s="82">
        <f>H193/(SUM(M189+J189+K189+L189)/20)*1000</f>
        <v>0</v>
      </c>
      <c r="I194" s="83"/>
      <c r="J194" s="82">
        <f>J193/(SUM(K189+M189+O189+L189)/20)*1000</f>
        <v>0</v>
      </c>
      <c r="K194" s="82">
        <f>K193/(SUM(L189+O189+P189+M189)/20)*1000</f>
        <v>1509.9234660786096</v>
      </c>
      <c r="L194" s="82">
        <f>L193/(SUM(M189+O189+P189+Q189)/20)*1000</f>
        <v>-5120.8939408534825</v>
      </c>
      <c r="M194" s="82">
        <f>M193/(SUM(O189+P189+Q189+R189)/20)*1000</f>
        <v>-5024.2364346557479</v>
      </c>
      <c r="N194" s="83"/>
      <c r="O194" s="82">
        <f>O193/(SUM(Q189+R189+S189+P189)/20)*1000</f>
        <v>6364.8868325622107</v>
      </c>
      <c r="P194" s="82" t="e">
        <f>P193/(SUM(Q189+R189+#REF!+S189)/20)*1000</f>
        <v>#REF!</v>
      </c>
      <c r="Q194" s="82" t="e">
        <f>Q193/(SUM(R189+#REF!+#REF!+S189)/20)*1000</f>
        <v>#REF!</v>
      </c>
      <c r="R194" s="82" t="e">
        <f>R193/(SUM(S189+#REF!+#REF!+#REF!)/20)*1000</f>
        <v>#REF!</v>
      </c>
      <c r="S194" s="79" t="e">
        <f>S193/(SUM(#REF!+#REF!+#REF!+#REF!)/20)*1000</f>
        <v>#REF!</v>
      </c>
      <c r="T194" s="83"/>
      <c r="U194" s="84"/>
      <c r="V194" s="82">
        <f>V193/(SUM(W189+Y189+AA189+X189)/20)*1000</f>
        <v>14534.904167399331</v>
      </c>
      <c r="W194" s="82">
        <f>W193/(SUM(X189+AB189+AA189+Y189)/20)*1000</f>
        <v>10133.928571428571</v>
      </c>
      <c r="X194" s="82">
        <f>X193/(SUM(Y189+AA189+AB189+AC189)/20)*1000</f>
        <v>5217.6234979973306</v>
      </c>
      <c r="Y194" s="82">
        <f>Y193/(SUM(AD189+AA189+AB189+AC189)/20)*1000</f>
        <v>4327.9663983199162</v>
      </c>
      <c r="Z194" s="83"/>
      <c r="AA194" s="82">
        <f>AA193/(SUM(AB189+AD189+AF189+AC189)/20)*1000</f>
        <v>-4061.1524892199141</v>
      </c>
      <c r="AB194" s="82">
        <f>AB193/(SUM(AC189+AF189+AG189+AD189)/20)*1000</f>
        <v>-7434.2981288107076</v>
      </c>
      <c r="AC194" s="82">
        <f>AC193/(SUM(AD189+AF189+AG189+AH189)/20)*1000</f>
        <v>-13124.703651019439</v>
      </c>
      <c r="AD194" s="82">
        <f>AD193/(SUM(AF189+AG189+AH189+AI189)/20)*1000</f>
        <v>-21105.694048385616</v>
      </c>
      <c r="AE194" s="83"/>
      <c r="AF194" s="82">
        <f>AF193/(SUM(AH189+AI189+AJ189+AG189)/20)*1000</f>
        <v>-69303.726006774566</v>
      </c>
      <c r="AG194" s="82" t="e">
        <f>AG193/(SUM(AH189+AI189+#REF!+AJ189)/20)*1000</f>
        <v>#REF!</v>
      </c>
      <c r="AH194" s="82" t="e">
        <f>AH193/(SUM(AI189+#REF!+#REF!+AJ189)/20)*1000</f>
        <v>#REF!</v>
      </c>
      <c r="AI194" s="82" t="e">
        <f>AI193/(SUM(AJ189+#REF!+#REF!+#REF!)/20)*1000</f>
        <v>#REF!</v>
      </c>
      <c r="AJ194" s="79" t="e">
        <f>AJ193/(SUM(#REF!+#REF!+#REF!+#REF!)/20)*1000</f>
        <v>#REF!</v>
      </c>
      <c r="AK194" s="83"/>
      <c r="AL194" s="84"/>
      <c r="AM194" s="45"/>
      <c r="AN194" s="61">
        <f t="shared" si="50"/>
        <v>0</v>
      </c>
      <c r="AO194" s="61">
        <f t="shared" si="51"/>
        <v>0</v>
      </c>
    </row>
    <row r="195" spans="1:41" s="45" customFormat="1" x14ac:dyDescent="0.3">
      <c r="A195" s="180" t="s">
        <v>78</v>
      </c>
      <c r="B195" s="5" t="s">
        <v>5</v>
      </c>
      <c r="C195" s="77"/>
      <c r="D195" s="77"/>
      <c r="E195" s="79"/>
      <c r="F195" s="79">
        <v>5300</v>
      </c>
      <c r="G195" s="79">
        <v>18000</v>
      </c>
      <c r="H195" s="79">
        <v>5091</v>
      </c>
      <c r="I195" s="77">
        <f>SUM(E195:H195)</f>
        <v>28391</v>
      </c>
      <c r="J195" s="79">
        <v>7509</v>
      </c>
      <c r="K195" s="79">
        <v>-10076</v>
      </c>
      <c r="L195" s="79">
        <v>5829</v>
      </c>
      <c r="M195" s="79">
        <v>3628</v>
      </c>
      <c r="N195" s="77">
        <f>SUM(J195:M195)</f>
        <v>6890</v>
      </c>
      <c r="O195" s="79">
        <v>11026</v>
      </c>
      <c r="P195" s="79">
        <v>1714</v>
      </c>
      <c r="Q195" s="79">
        <v>3613</v>
      </c>
      <c r="R195" s="79">
        <v>3441</v>
      </c>
      <c r="S195" s="79">
        <v>3441</v>
      </c>
      <c r="T195" s="77">
        <f>SUM(O195:S195)</f>
        <v>23235</v>
      </c>
      <c r="U195" s="80">
        <f>T195+N195+I195+D199</f>
        <v>75054</v>
      </c>
      <c r="V195" s="79">
        <v>7420</v>
      </c>
      <c r="W195" s="79">
        <v>3078</v>
      </c>
      <c r="X195" s="79">
        <v>2751</v>
      </c>
      <c r="Y195" s="79">
        <v>3953</v>
      </c>
      <c r="Z195" s="77">
        <f>SUM(V195:Y195)</f>
        <v>17202</v>
      </c>
      <c r="AA195" s="79">
        <v>2894</v>
      </c>
      <c r="AB195" s="79">
        <v>1840</v>
      </c>
      <c r="AC195" s="79">
        <v>2405</v>
      </c>
      <c r="AD195" s="79">
        <v>2636</v>
      </c>
      <c r="AE195" s="77">
        <f>SUM(AA195:AD195)</f>
        <v>9775</v>
      </c>
      <c r="AF195" s="79">
        <v>6448</v>
      </c>
      <c r="AG195" s="79">
        <v>1281</v>
      </c>
      <c r="AH195" s="79">
        <v>1509</v>
      </c>
      <c r="AI195" s="79">
        <v>1509</v>
      </c>
      <c r="AJ195" s="79">
        <v>1509</v>
      </c>
      <c r="AK195" s="77">
        <f>SUM(AF195:AJ195)</f>
        <v>12256</v>
      </c>
      <c r="AL195" s="80">
        <f>AK195+AE195+Z195</f>
        <v>39233</v>
      </c>
      <c r="AM195" s="45">
        <v>128</v>
      </c>
      <c r="AN195" s="61">
        <f t="shared" ref="AN195:AN236" si="74">AM195*U195</f>
        <v>9606912</v>
      </c>
      <c r="AO195" s="61">
        <f t="shared" si="51"/>
        <v>5021824</v>
      </c>
    </row>
    <row r="196" spans="1:41" s="45" customFormat="1" x14ac:dyDescent="0.3">
      <c r="A196" s="181"/>
      <c r="B196" s="17" t="s">
        <v>6</v>
      </c>
      <c r="C196" s="77"/>
      <c r="D196" s="77"/>
      <c r="E196" s="79"/>
      <c r="F196" s="79">
        <v>5300</v>
      </c>
      <c r="G196" s="79">
        <v>18000</v>
      </c>
      <c r="H196" s="79">
        <v>5091</v>
      </c>
      <c r="I196" s="77">
        <f>SUM(E196:H196)</f>
        <v>28391</v>
      </c>
      <c r="J196" s="79">
        <v>7509</v>
      </c>
      <c r="K196" s="79">
        <v>1000</v>
      </c>
      <c r="L196" s="79">
        <v>0</v>
      </c>
      <c r="M196" s="79">
        <v>0</v>
      </c>
      <c r="N196" s="77">
        <f>SUM(J196:M196)</f>
        <v>8509</v>
      </c>
      <c r="O196" s="79">
        <v>16000</v>
      </c>
      <c r="P196" s="79">
        <v>0</v>
      </c>
      <c r="Q196" s="79">
        <v>0</v>
      </c>
      <c r="R196" s="79">
        <v>0</v>
      </c>
      <c r="S196" s="79">
        <v>0</v>
      </c>
      <c r="T196" s="77">
        <f>SUM(O196:S196)</f>
        <v>16000</v>
      </c>
      <c r="U196" s="80">
        <f>I196+N196+T196</f>
        <v>52900</v>
      </c>
      <c r="V196" s="79">
        <v>36000</v>
      </c>
      <c r="W196" s="79">
        <v>0</v>
      </c>
      <c r="X196" s="79">
        <v>0</v>
      </c>
      <c r="Y196" s="79">
        <v>0</v>
      </c>
      <c r="Z196" s="77">
        <f>SUM(V196:Y196)</f>
        <v>36000</v>
      </c>
      <c r="AA196" s="79">
        <v>0</v>
      </c>
      <c r="AB196" s="79">
        <v>0</v>
      </c>
      <c r="AC196" s="79">
        <v>0</v>
      </c>
      <c r="AD196" s="79">
        <v>0</v>
      </c>
      <c r="AE196" s="77">
        <f>SUM(AA196:AD196)</f>
        <v>0</v>
      </c>
      <c r="AF196" s="79">
        <v>0</v>
      </c>
      <c r="AG196" s="79">
        <v>0</v>
      </c>
      <c r="AH196" s="79">
        <v>0</v>
      </c>
      <c r="AI196" s="79">
        <v>0</v>
      </c>
      <c r="AJ196" s="79">
        <v>0</v>
      </c>
      <c r="AK196" s="77">
        <f>SUM(AF196:AJ196)</f>
        <v>0</v>
      </c>
      <c r="AL196" s="80">
        <f>Z196+AE196+AK196</f>
        <v>36000</v>
      </c>
      <c r="AN196" s="61">
        <f t="shared" si="74"/>
        <v>0</v>
      </c>
      <c r="AO196" s="61">
        <f t="shared" ref="AO196:AO259" si="75">AM196*AL196</f>
        <v>0</v>
      </c>
    </row>
    <row r="197" spans="1:41" s="45" customFormat="1" x14ac:dyDescent="0.3">
      <c r="A197" s="181"/>
      <c r="B197" s="17" t="s">
        <v>10</v>
      </c>
      <c r="C197" s="77">
        <v>0</v>
      </c>
      <c r="D197" s="77"/>
      <c r="E197" s="79"/>
      <c r="F197" s="79"/>
      <c r="G197" s="79"/>
      <c r="H197" s="79"/>
      <c r="I197" s="77"/>
      <c r="J197" s="79"/>
      <c r="K197" s="79"/>
      <c r="L197" s="79"/>
      <c r="M197" s="79"/>
      <c r="N197" s="77"/>
      <c r="O197" s="79"/>
      <c r="P197" s="79"/>
      <c r="Q197" s="79"/>
      <c r="R197" s="79"/>
      <c r="S197" s="79"/>
      <c r="T197" s="77"/>
      <c r="U197" s="80"/>
      <c r="V197" s="79"/>
      <c r="W197" s="79"/>
      <c r="X197" s="79"/>
      <c r="Y197" s="79"/>
      <c r="Z197" s="77"/>
      <c r="AA197" s="79"/>
      <c r="AB197" s="79"/>
      <c r="AC197" s="79"/>
      <c r="AD197" s="79"/>
      <c r="AE197" s="77"/>
      <c r="AF197" s="79"/>
      <c r="AG197" s="79"/>
      <c r="AH197" s="79"/>
      <c r="AI197" s="79"/>
      <c r="AJ197" s="79"/>
      <c r="AK197" s="77"/>
      <c r="AL197" s="80"/>
      <c r="AN197" s="61">
        <f t="shared" si="74"/>
        <v>0</v>
      </c>
      <c r="AO197" s="61">
        <f t="shared" si="75"/>
        <v>0</v>
      </c>
    </row>
    <row r="198" spans="1:41" s="45" customFormat="1" x14ac:dyDescent="0.3">
      <c r="A198" s="181"/>
      <c r="B198" s="17" t="s">
        <v>7</v>
      </c>
      <c r="C198" s="77"/>
      <c r="D198" s="77"/>
      <c r="E198" s="79">
        <f>E197+E196</f>
        <v>0</v>
      </c>
      <c r="F198" s="79">
        <f>F197+F196</f>
        <v>5300</v>
      </c>
      <c r="G198" s="79">
        <f>G197+G196</f>
        <v>18000</v>
      </c>
      <c r="H198" s="79">
        <f>H197+H196</f>
        <v>5091</v>
      </c>
      <c r="I198" s="77">
        <f>SUM(E198:H198)</f>
        <v>28391</v>
      </c>
      <c r="J198" s="79">
        <f>J197+J196</f>
        <v>7509</v>
      </c>
      <c r="K198" s="79">
        <f>K197+K196</f>
        <v>1000</v>
      </c>
      <c r="L198" s="79">
        <f>L197+L196</f>
        <v>0</v>
      </c>
      <c r="M198" s="79">
        <f>M197+M196</f>
        <v>0</v>
      </c>
      <c r="N198" s="77">
        <f>SUM(J198:M198)</f>
        <v>8509</v>
      </c>
      <c r="O198" s="79">
        <f>O197+O196</f>
        <v>16000</v>
      </c>
      <c r="P198" s="79">
        <f>P197+P196</f>
        <v>0</v>
      </c>
      <c r="Q198" s="79">
        <f>Q197+Q196</f>
        <v>0</v>
      </c>
      <c r="R198" s="79">
        <f>R197+R196</f>
        <v>0</v>
      </c>
      <c r="S198" s="79">
        <f>S197+S196</f>
        <v>0</v>
      </c>
      <c r="T198" s="77">
        <f>SUM(O198:S198)</f>
        <v>16000</v>
      </c>
      <c r="U198" s="80">
        <f>T198+N198+I198+D199</f>
        <v>69438</v>
      </c>
      <c r="V198" s="79">
        <f>V197+V196</f>
        <v>36000</v>
      </c>
      <c r="W198" s="79">
        <f>W197+W196</f>
        <v>0</v>
      </c>
      <c r="X198" s="79">
        <f>X197+X196</f>
        <v>0</v>
      </c>
      <c r="Y198" s="79">
        <f>Y197+Y196</f>
        <v>0</v>
      </c>
      <c r="Z198" s="77">
        <f>SUM(V198:Y198)</f>
        <v>36000</v>
      </c>
      <c r="AA198" s="79">
        <f>AA197+AA196</f>
        <v>0</v>
      </c>
      <c r="AB198" s="79">
        <f>AB197+AB196</f>
        <v>0</v>
      </c>
      <c r="AC198" s="79">
        <f>AC197+AC196</f>
        <v>0</v>
      </c>
      <c r="AD198" s="79">
        <f>AD197+AD196</f>
        <v>0</v>
      </c>
      <c r="AE198" s="77">
        <f>SUM(AA198:AD198)</f>
        <v>0</v>
      </c>
      <c r="AF198" s="79">
        <f>AF197+AF196</f>
        <v>0</v>
      </c>
      <c r="AG198" s="79">
        <f>AG197+AG196</f>
        <v>0</v>
      </c>
      <c r="AH198" s="79">
        <f>AH197+AH196</f>
        <v>0</v>
      </c>
      <c r="AI198" s="79">
        <f>AI197+AI196</f>
        <v>0</v>
      </c>
      <c r="AJ198" s="79">
        <f>AJ197+AJ196</f>
        <v>0</v>
      </c>
      <c r="AK198" s="77">
        <f>SUM(AF198:AJ198)</f>
        <v>0</v>
      </c>
      <c r="AL198" s="80">
        <f>AK198+AE198+Z198</f>
        <v>36000</v>
      </c>
      <c r="AN198" s="61">
        <f t="shared" si="74"/>
        <v>0</v>
      </c>
      <c r="AO198" s="61">
        <f t="shared" si="75"/>
        <v>0</v>
      </c>
    </row>
    <row r="199" spans="1:41" s="45" customFormat="1" x14ac:dyDescent="0.3">
      <c r="A199" s="182"/>
      <c r="B199" s="6" t="s">
        <v>8</v>
      </c>
      <c r="C199" s="81">
        <v>33527</v>
      </c>
      <c r="D199" s="143">
        <v>16538</v>
      </c>
      <c r="E199" s="128">
        <f>E198-E195</f>
        <v>0</v>
      </c>
      <c r="F199" s="128">
        <f>E199+F198-F195</f>
        <v>0</v>
      </c>
      <c r="G199" s="128">
        <f>F199+G198-G195</f>
        <v>0</v>
      </c>
      <c r="H199" s="79">
        <f>G199+H198-H195</f>
        <v>0</v>
      </c>
      <c r="I199" s="77">
        <f>I198-I195</f>
        <v>0</v>
      </c>
      <c r="J199" s="79">
        <f>I199+J198-J195</f>
        <v>0</v>
      </c>
      <c r="K199" s="79">
        <f>J199+K198-K195</f>
        <v>11076</v>
      </c>
      <c r="L199" s="79">
        <f>K199+L198-L195</f>
        <v>5247</v>
      </c>
      <c r="M199" s="79">
        <f>L199+M198-M195</f>
        <v>1619</v>
      </c>
      <c r="N199" s="77">
        <f>I199+N198-N195</f>
        <v>1619</v>
      </c>
      <c r="O199" s="79">
        <f>N199+O198-O195</f>
        <v>6593</v>
      </c>
      <c r="P199" s="79">
        <f>O199+P198-P195</f>
        <v>4879</v>
      </c>
      <c r="Q199" s="79">
        <f>P199+Q198-Q195</f>
        <v>1266</v>
      </c>
      <c r="R199" s="79">
        <f t="shared" ref="R199:S199" si="76">Q199+R198-R195</f>
        <v>-2175</v>
      </c>
      <c r="S199" s="79">
        <f t="shared" si="76"/>
        <v>-5616</v>
      </c>
      <c r="T199" s="77">
        <f>N199+T198-T195</f>
        <v>-5616</v>
      </c>
      <c r="U199" s="80">
        <f>U198-U195</f>
        <v>-5616</v>
      </c>
      <c r="V199" s="79">
        <f>U199+V198-V195</f>
        <v>22964</v>
      </c>
      <c r="W199" s="79">
        <f>V199+W198-W195</f>
        <v>19886</v>
      </c>
      <c r="X199" s="79">
        <f>W199+X198-X195</f>
        <v>17135</v>
      </c>
      <c r="Y199" s="79">
        <f>W199+Y198-Y195</f>
        <v>15933</v>
      </c>
      <c r="Z199" s="77">
        <f>T199+Z198-Z195</f>
        <v>13182</v>
      </c>
      <c r="AA199" s="79">
        <f>Z199+AA198-AA195</f>
        <v>10288</v>
      </c>
      <c r="AB199" s="79">
        <f>AA199+AB198-AB195</f>
        <v>8448</v>
      </c>
      <c r="AC199" s="79">
        <f>AB199+AC198-AC195</f>
        <v>6043</v>
      </c>
      <c r="AD199" s="79">
        <f>AC199+AD198-AD195</f>
        <v>3407</v>
      </c>
      <c r="AE199" s="77">
        <f>Z199+AE198-AE195</f>
        <v>3407</v>
      </c>
      <c r="AF199" s="79">
        <f>AE199+AF198-AF195</f>
        <v>-3041</v>
      </c>
      <c r="AG199" s="79">
        <f>AF199+AG198-AG195</f>
        <v>-4322</v>
      </c>
      <c r="AH199" s="79">
        <f>AG199+AH198-AH195</f>
        <v>-5831</v>
      </c>
      <c r="AI199" s="79">
        <f t="shared" ref="AI199:AJ199" si="77">AH199+AI198-AI195</f>
        <v>-7340</v>
      </c>
      <c r="AJ199" s="79">
        <f t="shared" si="77"/>
        <v>-8849</v>
      </c>
      <c r="AK199" s="77">
        <f>AE199+AK198-AK195</f>
        <v>-8849</v>
      </c>
      <c r="AL199" s="80">
        <f>T199+AL198-AL195</f>
        <v>-8849</v>
      </c>
      <c r="AN199" s="61">
        <f t="shared" si="74"/>
        <v>0</v>
      </c>
      <c r="AO199" s="61">
        <f t="shared" si="75"/>
        <v>0</v>
      </c>
    </row>
    <row r="200" spans="1:41" s="45" customFormat="1" x14ac:dyDescent="0.3">
      <c r="A200" s="62"/>
      <c r="B200" s="17" t="s">
        <v>9</v>
      </c>
      <c r="C200" s="77"/>
      <c r="D200" s="77"/>
      <c r="E200" s="82">
        <f>E199/(SUM(F195+H195+J195+G195)/20)*1000</f>
        <v>0</v>
      </c>
      <c r="F200" s="82">
        <f>F199/(SUM(G195+K195+J195+H195)/20)*1000</f>
        <v>0</v>
      </c>
      <c r="G200" s="82">
        <f>G199/(SUM(H195+J195+K195+L195)/20)*1000</f>
        <v>0</v>
      </c>
      <c r="H200" s="82">
        <f>H199/(SUM(M195+J195+K195+L195)/20)*1000</f>
        <v>0</v>
      </c>
      <c r="I200" s="83"/>
      <c r="J200" s="82">
        <f>J199/(SUM(K195+M195+O195+L195)/20)*1000</f>
        <v>0</v>
      </c>
      <c r="K200" s="82">
        <f>K199/(SUM(L195+O195+P195+M195)/20)*1000</f>
        <v>9979.7269901338022</v>
      </c>
      <c r="L200" s="82">
        <f>L199/(SUM(M195+O195+P195+Q195)/20)*1000</f>
        <v>5251.9893899204253</v>
      </c>
      <c r="M200" s="82">
        <f>M199/(SUM(O195+P195+Q195+R195)/20)*1000</f>
        <v>1635.8492472466403</v>
      </c>
      <c r="N200" s="83"/>
      <c r="O200" s="82">
        <f>O199/(SUM(Q195+R195+S195+P195)/20)*1000</f>
        <v>10800.229339012203</v>
      </c>
      <c r="P200" s="82" t="e">
        <f>P199/(SUM(Q195+R195+#REF!+S195)/20)*1000</f>
        <v>#REF!</v>
      </c>
      <c r="Q200" s="82" t="e">
        <f>Q199/(SUM(R195+#REF!+#REF!+S195)/20)*1000</f>
        <v>#REF!</v>
      </c>
      <c r="R200" s="82" t="e">
        <f>R199/(SUM(S195+#REF!+#REF!+#REF!)/20)*1000</f>
        <v>#REF!</v>
      </c>
      <c r="S200" s="79" t="e">
        <f>S199/(SUM(#REF!+#REF!+#REF!+#REF!)/20)*1000</f>
        <v>#REF!</v>
      </c>
      <c r="T200" s="83"/>
      <c r="U200" s="84"/>
      <c r="V200" s="82">
        <f>V199/(SUM(W195+Y195+AA195+X195)/20)*1000</f>
        <v>36232.249921110764</v>
      </c>
      <c r="W200" s="82">
        <f>W199/(SUM(X195+AB195+AA195+Y195)/20)*1000</f>
        <v>34771.813254065397</v>
      </c>
      <c r="X200" s="82">
        <f>X199/(SUM(Y195+AA195+AB195+AC195)/20)*1000</f>
        <v>30896.141363144608</v>
      </c>
      <c r="Y200" s="82">
        <f>Y199/(SUM(AD195+AA195+AB195+AC195)/20)*1000</f>
        <v>32599.488491048596</v>
      </c>
      <c r="Z200" s="83"/>
      <c r="AA200" s="82">
        <f>AA199/(SUM(AB195+AD195+AF195+AC195)/20)*1000</f>
        <v>15437.017030534924</v>
      </c>
      <c r="AB200" s="82">
        <f>AB199/(SUM(AC195+AF195+AG195+AD195)/20)*1000</f>
        <v>13231.010180109632</v>
      </c>
      <c r="AC200" s="82">
        <f>AC199/(SUM(AD195+AF195+AG195+AH195)/20)*1000</f>
        <v>10178.541350850597</v>
      </c>
      <c r="AD200" s="82">
        <f>AD199/(SUM(AF195+AG195+AH195+AI195)/20)*1000</f>
        <v>6340.3740578766165</v>
      </c>
      <c r="AE200" s="83"/>
      <c r="AF200" s="82">
        <f>AF199/(SUM(AH195+AI195+AJ195+AG195)/20)*1000</f>
        <v>-10471.763085399451</v>
      </c>
      <c r="AG200" s="82" t="e">
        <f>AG199/(SUM(AH195+AI195+#REF!+AJ195)/20)*1000</f>
        <v>#REF!</v>
      </c>
      <c r="AH200" s="82" t="e">
        <f>AH199/(SUM(AI195+#REF!+#REF!+AJ195)/20)*1000</f>
        <v>#REF!</v>
      </c>
      <c r="AI200" s="82" t="e">
        <f>AI199/(SUM(AJ195+#REF!+#REF!+#REF!)/20)*1000</f>
        <v>#REF!</v>
      </c>
      <c r="AJ200" s="79" t="e">
        <f>AJ199/(SUM(#REF!+#REF!+#REF!+#REF!)/20)*1000</f>
        <v>#REF!</v>
      </c>
      <c r="AK200" s="83"/>
      <c r="AL200" s="84"/>
      <c r="AN200" s="61">
        <f t="shared" si="74"/>
        <v>0</v>
      </c>
      <c r="AO200" s="61">
        <f t="shared" si="75"/>
        <v>0</v>
      </c>
    </row>
    <row r="201" spans="1:41" s="45" customFormat="1" x14ac:dyDescent="0.3">
      <c r="A201" s="180" t="s">
        <v>89</v>
      </c>
      <c r="B201" s="5" t="s">
        <v>5</v>
      </c>
      <c r="C201" s="77"/>
      <c r="D201" s="77"/>
      <c r="E201" s="79"/>
      <c r="F201" s="79">
        <v>500</v>
      </c>
      <c r="G201" s="79">
        <v>1500</v>
      </c>
      <c r="H201" s="79">
        <v>400</v>
      </c>
      <c r="I201" s="77">
        <f>SUM(E201:H201)</f>
        <v>2400</v>
      </c>
      <c r="J201" s="79">
        <v>200</v>
      </c>
      <c r="K201" s="79">
        <v>1216</v>
      </c>
      <c r="L201" s="79">
        <v>564</v>
      </c>
      <c r="M201" s="79">
        <v>347</v>
      </c>
      <c r="N201" s="77">
        <f>SUM(J201:M201)</f>
        <v>2327</v>
      </c>
      <c r="O201" s="79">
        <v>636</v>
      </c>
      <c r="P201" s="79">
        <v>194</v>
      </c>
      <c r="Q201" s="79">
        <v>469</v>
      </c>
      <c r="R201" s="79">
        <v>424</v>
      </c>
      <c r="S201" s="79">
        <v>433</v>
      </c>
      <c r="T201" s="77">
        <f>SUM(O201:S201)</f>
        <v>2156</v>
      </c>
      <c r="U201" s="80">
        <f>T201+N201+I201+D205</f>
        <v>9967</v>
      </c>
      <c r="V201" s="79">
        <v>473</v>
      </c>
      <c r="W201" s="79">
        <v>315</v>
      </c>
      <c r="X201" s="79">
        <v>276</v>
      </c>
      <c r="Y201" s="79">
        <v>293</v>
      </c>
      <c r="Z201" s="77">
        <f>SUM(V201:Y201)</f>
        <v>1357</v>
      </c>
      <c r="AA201" s="79">
        <v>362</v>
      </c>
      <c r="AB201" s="79">
        <v>228</v>
      </c>
      <c r="AC201" s="79">
        <v>295</v>
      </c>
      <c r="AD201" s="79">
        <v>300</v>
      </c>
      <c r="AE201" s="77">
        <f>SUM(AA201:AD201)</f>
        <v>1185</v>
      </c>
      <c r="AF201" s="79">
        <v>478</v>
      </c>
      <c r="AG201" s="79">
        <v>8</v>
      </c>
      <c r="AH201" s="79">
        <v>56</v>
      </c>
      <c r="AI201" s="79">
        <v>50</v>
      </c>
      <c r="AJ201" s="79">
        <v>50</v>
      </c>
      <c r="AK201" s="77">
        <f>SUM(AF201:AJ201)</f>
        <v>642</v>
      </c>
      <c r="AL201" s="80">
        <f>AK201+AE201+Z201</f>
        <v>3184</v>
      </c>
      <c r="AM201" s="45">
        <v>256</v>
      </c>
      <c r="AN201" s="61">
        <f t="shared" si="74"/>
        <v>2551552</v>
      </c>
      <c r="AO201" s="61">
        <f t="shared" si="75"/>
        <v>815104</v>
      </c>
    </row>
    <row r="202" spans="1:41" s="45" customFormat="1" x14ac:dyDescent="0.3">
      <c r="A202" s="181"/>
      <c r="B202" s="17" t="s">
        <v>6</v>
      </c>
      <c r="C202" s="77"/>
      <c r="D202" s="77"/>
      <c r="E202" s="79"/>
      <c r="F202" s="79">
        <v>500</v>
      </c>
      <c r="G202" s="79">
        <v>1500</v>
      </c>
      <c r="H202" s="79">
        <v>400</v>
      </c>
      <c r="I202" s="77">
        <f>SUM(E202:H202)</f>
        <v>2400</v>
      </c>
      <c r="J202" s="79">
        <v>200</v>
      </c>
      <c r="K202" s="79">
        <v>0</v>
      </c>
      <c r="L202" s="79">
        <v>0</v>
      </c>
      <c r="M202" s="79">
        <v>0</v>
      </c>
      <c r="N202" s="77">
        <f>SUM(J202:M202)</f>
        <v>200</v>
      </c>
      <c r="O202" s="79">
        <v>2800</v>
      </c>
      <c r="P202" s="79">
        <v>300</v>
      </c>
      <c r="Q202" s="79">
        <v>0</v>
      </c>
      <c r="R202" s="79">
        <v>0</v>
      </c>
      <c r="S202" s="79">
        <v>0</v>
      </c>
      <c r="T202" s="77">
        <f>SUM(O202:S202)</f>
        <v>3100</v>
      </c>
      <c r="U202" s="80">
        <f>I202+N202+T202</f>
        <v>5700</v>
      </c>
      <c r="V202" s="79">
        <v>3000</v>
      </c>
      <c r="W202" s="79">
        <v>0</v>
      </c>
      <c r="X202" s="79">
        <v>0</v>
      </c>
      <c r="Y202" s="79">
        <v>0</v>
      </c>
      <c r="Z202" s="77">
        <f>SUM(V202:Y202)</f>
        <v>3000</v>
      </c>
      <c r="AA202" s="79">
        <v>0</v>
      </c>
      <c r="AB202" s="79">
        <v>0</v>
      </c>
      <c r="AC202" s="79">
        <v>0</v>
      </c>
      <c r="AD202" s="79">
        <v>0</v>
      </c>
      <c r="AE202" s="77">
        <f>SUM(AA202:AD202)</f>
        <v>0</v>
      </c>
      <c r="AF202" s="79">
        <v>0</v>
      </c>
      <c r="AG202" s="79">
        <v>0</v>
      </c>
      <c r="AH202" s="79">
        <v>0</v>
      </c>
      <c r="AI202" s="79">
        <v>0</v>
      </c>
      <c r="AJ202" s="79">
        <v>100</v>
      </c>
      <c r="AK202" s="77">
        <f>SUM(AF202:AJ202)</f>
        <v>100</v>
      </c>
      <c r="AL202" s="80">
        <f>Z202+AE202+AK202</f>
        <v>3100</v>
      </c>
      <c r="AN202" s="61">
        <f t="shared" si="74"/>
        <v>0</v>
      </c>
      <c r="AO202" s="61">
        <f t="shared" si="75"/>
        <v>0</v>
      </c>
    </row>
    <row r="203" spans="1:41" s="45" customFormat="1" x14ac:dyDescent="0.3">
      <c r="A203" s="181"/>
      <c r="B203" s="17" t="s">
        <v>10</v>
      </c>
      <c r="C203" s="77">
        <v>0</v>
      </c>
      <c r="D203" s="77"/>
      <c r="E203" s="79"/>
      <c r="F203" s="79"/>
      <c r="G203" s="79"/>
      <c r="H203" s="79"/>
      <c r="I203" s="77"/>
      <c r="J203" s="79"/>
      <c r="K203" s="79"/>
      <c r="L203" s="79"/>
      <c r="M203" s="79"/>
      <c r="N203" s="77"/>
      <c r="O203" s="79"/>
      <c r="P203" s="79"/>
      <c r="Q203" s="79"/>
      <c r="R203" s="79"/>
      <c r="S203" s="79"/>
      <c r="T203" s="77"/>
      <c r="U203" s="80"/>
      <c r="V203" s="79"/>
      <c r="W203" s="79"/>
      <c r="X203" s="79"/>
      <c r="Y203" s="79"/>
      <c r="Z203" s="77"/>
      <c r="AA203" s="79"/>
      <c r="AB203" s="79"/>
      <c r="AC203" s="79"/>
      <c r="AD203" s="79"/>
      <c r="AE203" s="77"/>
      <c r="AF203" s="79"/>
      <c r="AG203" s="79"/>
      <c r="AH203" s="79"/>
      <c r="AI203" s="79"/>
      <c r="AJ203" s="79"/>
      <c r="AK203" s="77"/>
      <c r="AL203" s="80"/>
      <c r="AN203" s="61">
        <f t="shared" si="74"/>
        <v>0</v>
      </c>
      <c r="AO203" s="61">
        <f t="shared" si="75"/>
        <v>0</v>
      </c>
    </row>
    <row r="204" spans="1:41" s="45" customFormat="1" x14ac:dyDescent="0.3">
      <c r="A204" s="181"/>
      <c r="B204" s="17" t="s">
        <v>7</v>
      </c>
      <c r="C204" s="77"/>
      <c r="D204" s="77"/>
      <c r="E204" s="79">
        <f>E203+E202</f>
        <v>0</v>
      </c>
      <c r="F204" s="79">
        <f>F203+F202</f>
        <v>500</v>
      </c>
      <c r="G204" s="79">
        <f>G203+G202</f>
        <v>1500</v>
      </c>
      <c r="H204" s="79">
        <f>H203+H202</f>
        <v>400</v>
      </c>
      <c r="I204" s="77">
        <f>SUM(E204:H204)</f>
        <v>2400</v>
      </c>
      <c r="J204" s="79">
        <f>J203+J202</f>
        <v>200</v>
      </c>
      <c r="K204" s="79">
        <f>K203+K202</f>
        <v>0</v>
      </c>
      <c r="L204" s="79">
        <f>L203+L202</f>
        <v>0</v>
      </c>
      <c r="M204" s="79">
        <f>M203+M202</f>
        <v>0</v>
      </c>
      <c r="N204" s="77">
        <f>SUM(J204:M204)</f>
        <v>200</v>
      </c>
      <c r="O204" s="79">
        <f>O203+O202</f>
        <v>2800</v>
      </c>
      <c r="P204" s="79">
        <f>P203+P202</f>
        <v>300</v>
      </c>
      <c r="Q204" s="79">
        <f>Q203+Q202</f>
        <v>0</v>
      </c>
      <c r="R204" s="79">
        <f>R203+R202</f>
        <v>0</v>
      </c>
      <c r="S204" s="79">
        <f>S203+S202</f>
        <v>0</v>
      </c>
      <c r="T204" s="77">
        <f>SUM(O204:S204)</f>
        <v>3100</v>
      </c>
      <c r="U204" s="80">
        <f>T204+N204+I204+D205</f>
        <v>8784</v>
      </c>
      <c r="V204" s="79">
        <f>V203+V202</f>
        <v>3000</v>
      </c>
      <c r="W204" s="79">
        <f>W203+W202</f>
        <v>0</v>
      </c>
      <c r="X204" s="79">
        <f>X203+X202</f>
        <v>0</v>
      </c>
      <c r="Y204" s="79">
        <f>Y203+Y202</f>
        <v>0</v>
      </c>
      <c r="Z204" s="77">
        <f>SUM(V204:Y204)</f>
        <v>3000</v>
      </c>
      <c r="AA204" s="79">
        <f>AA203+AA202</f>
        <v>0</v>
      </c>
      <c r="AB204" s="79">
        <f>AB203+AB202</f>
        <v>0</v>
      </c>
      <c r="AC204" s="79">
        <f>AC203+AC202</f>
        <v>0</v>
      </c>
      <c r="AD204" s="79">
        <f>AD203+AD202</f>
        <v>0</v>
      </c>
      <c r="AE204" s="77">
        <f>SUM(AA204:AD204)</f>
        <v>0</v>
      </c>
      <c r="AF204" s="79">
        <f>AF203+AF202</f>
        <v>0</v>
      </c>
      <c r="AG204" s="79">
        <f>AG203+AG202</f>
        <v>0</v>
      </c>
      <c r="AH204" s="79">
        <f>AH203+AH202</f>
        <v>0</v>
      </c>
      <c r="AI204" s="79">
        <f>AI203+AI202</f>
        <v>0</v>
      </c>
      <c r="AJ204" s="79">
        <f>AJ203+AJ202</f>
        <v>100</v>
      </c>
      <c r="AK204" s="77">
        <f>SUM(AF204:AJ204)</f>
        <v>100</v>
      </c>
      <c r="AL204" s="80">
        <f>AK204+AE204+Z204</f>
        <v>3100</v>
      </c>
      <c r="AN204" s="61">
        <f t="shared" si="74"/>
        <v>0</v>
      </c>
      <c r="AO204" s="61">
        <f t="shared" si="75"/>
        <v>0</v>
      </c>
    </row>
    <row r="205" spans="1:41" s="45" customFormat="1" x14ac:dyDescent="0.3">
      <c r="A205" s="182"/>
      <c r="B205" s="6" t="s">
        <v>8</v>
      </c>
      <c r="C205" s="81">
        <v>322</v>
      </c>
      <c r="D205" s="143">
        <v>3084</v>
      </c>
      <c r="E205" s="128">
        <f>E204-E201</f>
        <v>0</v>
      </c>
      <c r="F205" s="128">
        <f>E205+F204-F201</f>
        <v>0</v>
      </c>
      <c r="G205" s="128">
        <f>F205+G204-G201</f>
        <v>0</v>
      </c>
      <c r="H205" s="79">
        <f>G205+H204-H201</f>
        <v>0</v>
      </c>
      <c r="I205" s="77">
        <f>I204-I201</f>
        <v>0</v>
      </c>
      <c r="J205" s="79">
        <f>I205+J204-J201</f>
        <v>0</v>
      </c>
      <c r="K205" s="79">
        <f>J205+K204-K201</f>
        <v>-1216</v>
      </c>
      <c r="L205" s="79">
        <f>K205+L204-L201</f>
        <v>-1780</v>
      </c>
      <c r="M205" s="79">
        <f>L205+M204-M201</f>
        <v>-2127</v>
      </c>
      <c r="N205" s="77">
        <f>I205+N204-N201</f>
        <v>-2127</v>
      </c>
      <c r="O205" s="79">
        <f>N205+O204-O201</f>
        <v>37</v>
      </c>
      <c r="P205" s="79">
        <f>O205+P204-P201</f>
        <v>143</v>
      </c>
      <c r="Q205" s="79">
        <f>P205+Q204-Q201</f>
        <v>-326</v>
      </c>
      <c r="R205" s="79">
        <f t="shared" ref="R205:S205" si="78">Q205+R204-R201</f>
        <v>-750</v>
      </c>
      <c r="S205" s="79">
        <f t="shared" si="78"/>
        <v>-1183</v>
      </c>
      <c r="T205" s="77">
        <f>N205+T204-T201</f>
        <v>-1183</v>
      </c>
      <c r="U205" s="80">
        <f>U204-U201</f>
        <v>-1183</v>
      </c>
      <c r="V205" s="79">
        <f>U205+V204-V201</f>
        <v>1344</v>
      </c>
      <c r="W205" s="79">
        <f>V205+W204-W201</f>
        <v>1029</v>
      </c>
      <c r="X205" s="79">
        <f>W205+X204-X201</f>
        <v>753</v>
      </c>
      <c r="Y205" s="79">
        <f>W205+Y204-Y201</f>
        <v>736</v>
      </c>
      <c r="Z205" s="77">
        <f>T205+Z204-Z201</f>
        <v>460</v>
      </c>
      <c r="AA205" s="79">
        <f>Z205+AA204-AA201</f>
        <v>98</v>
      </c>
      <c r="AB205" s="79">
        <f>AA205+AB204-AB201</f>
        <v>-130</v>
      </c>
      <c r="AC205" s="79">
        <f>AB205+AC204-AC201</f>
        <v>-425</v>
      </c>
      <c r="AD205" s="79">
        <f>AC205+AD204-AD201</f>
        <v>-725</v>
      </c>
      <c r="AE205" s="77">
        <f>Z205+AE204-AE201</f>
        <v>-725</v>
      </c>
      <c r="AF205" s="79">
        <f>AE205+AF204-AF201</f>
        <v>-1203</v>
      </c>
      <c r="AG205" s="79">
        <f>AF205+AG204-AG201</f>
        <v>-1211</v>
      </c>
      <c r="AH205" s="79">
        <f>AG205+AH204-AH201</f>
        <v>-1267</v>
      </c>
      <c r="AI205" s="79">
        <f t="shared" ref="AI205:AJ205" si="79">AH205+AI204-AI201</f>
        <v>-1317</v>
      </c>
      <c r="AJ205" s="79">
        <f t="shared" si="79"/>
        <v>-1267</v>
      </c>
      <c r="AK205" s="77">
        <f>AE205+AK204-AK201</f>
        <v>-1267</v>
      </c>
      <c r="AL205" s="80">
        <f>T205+AL204-AL201</f>
        <v>-1267</v>
      </c>
      <c r="AN205" s="61">
        <f t="shared" si="74"/>
        <v>0</v>
      </c>
      <c r="AO205" s="61">
        <f t="shared" si="75"/>
        <v>0</v>
      </c>
    </row>
    <row r="206" spans="1:41" s="45" customFormat="1" x14ac:dyDescent="0.3">
      <c r="A206" s="62"/>
      <c r="B206" s="17" t="s">
        <v>9</v>
      </c>
      <c r="C206" s="77"/>
      <c r="D206" s="77"/>
      <c r="E206" s="82">
        <f>E205/(SUM(F201+H201+J201+G201)/20)*1000</f>
        <v>0</v>
      </c>
      <c r="F206" s="82">
        <f>F205/(SUM(G201+K201+J201+H201)/20)*1000</f>
        <v>0</v>
      </c>
      <c r="G206" s="82">
        <f>G205/(SUM(H201+J201+K201+L201)/20)*1000</f>
        <v>0</v>
      </c>
      <c r="H206" s="82">
        <f>H205/(SUM(M201+J201+K201+L201)/20)*1000</f>
        <v>0</v>
      </c>
      <c r="I206" s="83"/>
      <c r="J206" s="82">
        <f>J205/(SUM(K201+M201+O201+L201)/20)*1000</f>
        <v>0</v>
      </c>
      <c r="K206" s="82">
        <f>K205/(SUM(L201+O201+P201+M201)/20)*1000</f>
        <v>-13968.983342906376</v>
      </c>
      <c r="L206" s="82">
        <f>L205/(SUM(M201+O201+P201+Q201)/20)*1000</f>
        <v>-21628.189550425275</v>
      </c>
      <c r="M206" s="82">
        <f>M205/(SUM(O201+P201+Q201+R201)/20)*1000</f>
        <v>-24689.49506674405</v>
      </c>
      <c r="N206" s="83"/>
      <c r="O206" s="82">
        <f>O205/(SUM(Q201+R201+S201+P201)/20)*1000</f>
        <v>486.84210526315792</v>
      </c>
      <c r="P206" s="82" t="e">
        <f>P205/(SUM(Q201+R201+#REF!+S201)/20)*1000</f>
        <v>#REF!</v>
      </c>
      <c r="Q206" s="82" t="e">
        <f>Q205/(SUM(R201+#REF!+#REF!+S201)/20)*1000</f>
        <v>#REF!</v>
      </c>
      <c r="R206" s="82" t="e">
        <f>R205/(SUM(S201+#REF!+#REF!+#REF!)/20)*1000</f>
        <v>#REF!</v>
      </c>
      <c r="S206" s="79" t="e">
        <f>S205/(SUM(#REF!+#REF!+#REF!+#REF!)/20)*1000</f>
        <v>#REF!</v>
      </c>
      <c r="T206" s="83"/>
      <c r="U206" s="84"/>
      <c r="V206" s="82">
        <f>V205/(SUM(W201+Y201+AA201+X201)/20)*1000</f>
        <v>21573.033707865168</v>
      </c>
      <c r="W206" s="82">
        <f>W205/(SUM(X201+AB201+AA201+Y201)/20)*1000</f>
        <v>17756.686798964623</v>
      </c>
      <c r="X206" s="82">
        <f>X205/(SUM(Y201+AA201+AB201+AC201)/20)*1000</f>
        <v>12784.380305602717</v>
      </c>
      <c r="Y206" s="82">
        <f>Y205/(SUM(AD201+AA201+AB201+AC201)/20)*1000</f>
        <v>12421.940928270042</v>
      </c>
      <c r="Z206" s="83"/>
      <c r="AA206" s="82">
        <f>AA205/(SUM(AB201+AD201+AF201+AC201)/20)*1000</f>
        <v>1506.5334358186012</v>
      </c>
      <c r="AB206" s="82">
        <f>AB205/(SUM(AC201+AF201+AG201+AD201)/20)*1000</f>
        <v>-2405.1803885291397</v>
      </c>
      <c r="AC206" s="82">
        <f>AC205/(SUM(AD201+AF201+AG201+AH201)/20)*1000</f>
        <v>-10095.011876484561</v>
      </c>
      <c r="AD206" s="82">
        <f>AD205/(SUM(AF201+AG201+AH201+AI201)/20)*1000</f>
        <v>-24493.243243243243</v>
      </c>
      <c r="AE206" s="83"/>
      <c r="AF206" s="82">
        <f>AF205/(SUM(AH201+AI201+AJ201+AG201)/20)*1000</f>
        <v>-146707.31707317074</v>
      </c>
      <c r="AG206" s="82" t="e">
        <f>AG205/(SUM(AH201+AI201+#REF!+AJ201)/20)*1000</f>
        <v>#REF!</v>
      </c>
      <c r="AH206" s="82" t="e">
        <f>AH205/(SUM(AI201+#REF!+#REF!+AJ201)/20)*1000</f>
        <v>#REF!</v>
      </c>
      <c r="AI206" s="82" t="e">
        <f>AI205/(SUM(AJ201+#REF!+#REF!+#REF!)/20)*1000</f>
        <v>#REF!</v>
      </c>
      <c r="AJ206" s="79" t="e">
        <f>AJ205/(SUM(#REF!+#REF!+#REF!+#REF!)/20)*1000</f>
        <v>#REF!</v>
      </c>
      <c r="AK206" s="83"/>
      <c r="AL206" s="84"/>
      <c r="AN206" s="61">
        <f t="shared" si="74"/>
        <v>0</v>
      </c>
      <c r="AO206" s="61">
        <f t="shared" si="75"/>
        <v>0</v>
      </c>
    </row>
    <row r="207" spans="1:41" s="45" customFormat="1" x14ac:dyDescent="0.3">
      <c r="A207" s="180" t="s">
        <v>90</v>
      </c>
      <c r="B207" s="5" t="s">
        <v>5</v>
      </c>
      <c r="C207" s="77"/>
      <c r="D207" s="77"/>
      <c r="E207" s="79"/>
      <c r="F207" s="79">
        <v>300</v>
      </c>
      <c r="G207" s="79">
        <v>1000</v>
      </c>
      <c r="H207" s="79"/>
      <c r="I207" s="77">
        <f>SUM(E207:H207)</f>
        <v>1300</v>
      </c>
      <c r="J207" s="79"/>
      <c r="K207" s="79">
        <v>-2642</v>
      </c>
      <c r="L207" s="79">
        <v>779</v>
      </c>
      <c r="M207" s="79">
        <v>465</v>
      </c>
      <c r="N207" s="77">
        <f>SUM(J207:M207)</f>
        <v>-1398</v>
      </c>
      <c r="O207" s="79">
        <v>689</v>
      </c>
      <c r="P207" s="79">
        <v>269</v>
      </c>
      <c r="Q207" s="79">
        <v>481</v>
      </c>
      <c r="R207" s="79">
        <v>481</v>
      </c>
      <c r="S207" s="79">
        <v>482</v>
      </c>
      <c r="T207" s="77">
        <f>SUM(O207:S207)</f>
        <v>2402</v>
      </c>
      <c r="U207" s="80">
        <f>T207+N207+I207+D211</f>
        <v>6572</v>
      </c>
      <c r="V207" s="79">
        <v>452</v>
      </c>
      <c r="W207" s="79">
        <v>382</v>
      </c>
      <c r="X207" s="79">
        <v>333</v>
      </c>
      <c r="Y207" s="79">
        <v>335</v>
      </c>
      <c r="Z207" s="77">
        <f>SUM(V207:Y207)</f>
        <v>1502</v>
      </c>
      <c r="AA207" s="79">
        <v>427</v>
      </c>
      <c r="AB207" s="79">
        <v>194</v>
      </c>
      <c r="AC207" s="79">
        <v>317</v>
      </c>
      <c r="AD207" s="79">
        <v>318</v>
      </c>
      <c r="AE207" s="77">
        <f>SUM(AA207:AD207)</f>
        <v>1256</v>
      </c>
      <c r="AF207" s="79">
        <v>445</v>
      </c>
      <c r="AG207" s="79">
        <v>235</v>
      </c>
      <c r="AH207" s="79">
        <v>229</v>
      </c>
      <c r="AI207" s="79">
        <v>229</v>
      </c>
      <c r="AJ207" s="79">
        <v>229</v>
      </c>
      <c r="AK207" s="77">
        <f>SUM(AF207:AJ207)</f>
        <v>1367</v>
      </c>
      <c r="AL207" s="80">
        <f>AK207+AE207+Z207</f>
        <v>4125</v>
      </c>
      <c r="AM207" s="45">
        <v>256</v>
      </c>
      <c r="AN207" s="61">
        <f t="shared" si="74"/>
        <v>1682432</v>
      </c>
      <c r="AO207" s="61">
        <f t="shared" si="75"/>
        <v>1056000</v>
      </c>
    </row>
    <row r="208" spans="1:41" s="45" customFormat="1" x14ac:dyDescent="0.3">
      <c r="A208" s="181"/>
      <c r="B208" s="17" t="s">
        <v>6</v>
      </c>
      <c r="C208" s="77"/>
      <c r="D208" s="77"/>
      <c r="E208" s="79"/>
      <c r="F208" s="79">
        <v>300</v>
      </c>
      <c r="G208" s="79">
        <v>1000</v>
      </c>
      <c r="H208" s="79"/>
      <c r="I208" s="77">
        <f>SUM(E208:H208)</f>
        <v>1300</v>
      </c>
      <c r="J208" s="79"/>
      <c r="K208" s="79">
        <v>0</v>
      </c>
      <c r="L208" s="79">
        <v>0</v>
      </c>
      <c r="M208" s="79">
        <v>450</v>
      </c>
      <c r="N208" s="77">
        <f>SUM(J208:M208)</f>
        <v>450</v>
      </c>
      <c r="O208" s="79">
        <v>1600</v>
      </c>
      <c r="P208" s="79">
        <v>0</v>
      </c>
      <c r="Q208" s="79">
        <v>0</v>
      </c>
      <c r="R208" s="79">
        <v>0</v>
      </c>
      <c r="S208" s="79">
        <v>0</v>
      </c>
      <c r="T208" s="77">
        <f>SUM(O208:S208)</f>
        <v>1600</v>
      </c>
      <c r="U208" s="80">
        <f>I208+N208+T208</f>
        <v>3350</v>
      </c>
      <c r="V208" s="79">
        <v>1400</v>
      </c>
      <c r="W208" s="79">
        <v>0</v>
      </c>
      <c r="X208" s="79">
        <v>0</v>
      </c>
      <c r="Y208" s="79">
        <v>0</v>
      </c>
      <c r="Z208" s="77">
        <f>SUM(V208:Y208)</f>
        <v>1400</v>
      </c>
      <c r="AA208" s="79">
        <v>0</v>
      </c>
      <c r="AB208" s="79">
        <v>0</v>
      </c>
      <c r="AC208" s="79">
        <v>0</v>
      </c>
      <c r="AD208" s="79">
        <v>0</v>
      </c>
      <c r="AE208" s="77">
        <f>SUM(AA208:AD208)</f>
        <v>0</v>
      </c>
      <c r="AF208" s="79">
        <v>0</v>
      </c>
      <c r="AG208" s="79">
        <v>0</v>
      </c>
      <c r="AH208" s="79">
        <v>0</v>
      </c>
      <c r="AI208" s="79">
        <v>0</v>
      </c>
      <c r="AJ208" s="79">
        <v>1000</v>
      </c>
      <c r="AK208" s="77">
        <f>SUM(AF208:AJ208)</f>
        <v>1000</v>
      </c>
      <c r="AL208" s="80">
        <f>Z208+AE208+AK208</f>
        <v>2400</v>
      </c>
      <c r="AN208" s="61">
        <f t="shared" si="74"/>
        <v>0</v>
      </c>
      <c r="AO208" s="61">
        <f t="shared" si="75"/>
        <v>0</v>
      </c>
    </row>
    <row r="209" spans="1:41" s="45" customFormat="1" x14ac:dyDescent="0.3">
      <c r="A209" s="181"/>
      <c r="B209" s="17" t="s">
        <v>10</v>
      </c>
      <c r="C209" s="77">
        <v>0</v>
      </c>
      <c r="D209" s="77"/>
      <c r="E209" s="79"/>
      <c r="F209" s="79"/>
      <c r="G209" s="79"/>
      <c r="H209" s="79"/>
      <c r="I209" s="77"/>
      <c r="J209" s="79"/>
      <c r="K209" s="79"/>
      <c r="L209" s="79"/>
      <c r="M209" s="79"/>
      <c r="N209" s="77"/>
      <c r="O209" s="79"/>
      <c r="P209" s="79"/>
      <c r="Q209" s="79"/>
      <c r="R209" s="79"/>
      <c r="S209" s="79"/>
      <c r="T209" s="77"/>
      <c r="U209" s="80"/>
      <c r="V209" s="79"/>
      <c r="W209" s="79"/>
      <c r="X209" s="79"/>
      <c r="Y209" s="79"/>
      <c r="Z209" s="77"/>
      <c r="AA209" s="79"/>
      <c r="AB209" s="79"/>
      <c r="AC209" s="79"/>
      <c r="AD209" s="79"/>
      <c r="AE209" s="77"/>
      <c r="AF209" s="79"/>
      <c r="AG209" s="79"/>
      <c r="AH209" s="79"/>
      <c r="AI209" s="79"/>
      <c r="AJ209" s="79"/>
      <c r="AK209" s="77"/>
      <c r="AL209" s="80"/>
      <c r="AN209" s="61">
        <f t="shared" si="74"/>
        <v>0</v>
      </c>
      <c r="AO209" s="61">
        <f t="shared" si="75"/>
        <v>0</v>
      </c>
    </row>
    <row r="210" spans="1:41" s="45" customFormat="1" x14ac:dyDescent="0.3">
      <c r="A210" s="181"/>
      <c r="B210" s="17" t="s">
        <v>7</v>
      </c>
      <c r="C210" s="77"/>
      <c r="D210" s="77"/>
      <c r="E210" s="79">
        <f>E209+E208</f>
        <v>0</v>
      </c>
      <c r="F210" s="79">
        <f>F209+F208</f>
        <v>300</v>
      </c>
      <c r="G210" s="79">
        <f>G209+G208</f>
        <v>1000</v>
      </c>
      <c r="H210" s="79">
        <f>H209+H208</f>
        <v>0</v>
      </c>
      <c r="I210" s="77">
        <f>SUM(E210:H210)</f>
        <v>1300</v>
      </c>
      <c r="J210" s="79">
        <f>J209+J208</f>
        <v>0</v>
      </c>
      <c r="K210" s="79">
        <f>K209+K208</f>
        <v>0</v>
      </c>
      <c r="L210" s="79">
        <f>L209+L208</f>
        <v>0</v>
      </c>
      <c r="M210" s="79">
        <f>M209+M208</f>
        <v>450</v>
      </c>
      <c r="N210" s="77">
        <f>SUM(J210:M210)</f>
        <v>450</v>
      </c>
      <c r="O210" s="79">
        <f>O209+O208</f>
        <v>1600</v>
      </c>
      <c r="P210" s="79">
        <f>P209+P208</f>
        <v>0</v>
      </c>
      <c r="Q210" s="79">
        <f>Q209+Q208</f>
        <v>0</v>
      </c>
      <c r="R210" s="79">
        <f>R209+R208</f>
        <v>0</v>
      </c>
      <c r="S210" s="79">
        <f>S209+S208</f>
        <v>0</v>
      </c>
      <c r="T210" s="77">
        <f>SUM(O210:S210)</f>
        <v>1600</v>
      </c>
      <c r="U210" s="80">
        <f>T210+N210+I210+D211</f>
        <v>7618</v>
      </c>
      <c r="V210" s="79">
        <f>V209+V208</f>
        <v>1400</v>
      </c>
      <c r="W210" s="79">
        <f>W209+W208</f>
        <v>0</v>
      </c>
      <c r="X210" s="79">
        <f>X209+X208</f>
        <v>0</v>
      </c>
      <c r="Y210" s="79">
        <f>Y209+Y208</f>
        <v>0</v>
      </c>
      <c r="Z210" s="77">
        <f>SUM(V210:Y210)</f>
        <v>1400</v>
      </c>
      <c r="AA210" s="79">
        <f>AA209+AA208</f>
        <v>0</v>
      </c>
      <c r="AB210" s="79">
        <f>AB209+AB208</f>
        <v>0</v>
      </c>
      <c r="AC210" s="79">
        <f>AC209+AC208</f>
        <v>0</v>
      </c>
      <c r="AD210" s="79">
        <f>AD209+AD208</f>
        <v>0</v>
      </c>
      <c r="AE210" s="77">
        <f>SUM(AA210:AD210)</f>
        <v>0</v>
      </c>
      <c r="AF210" s="79">
        <f>AF209+AF208</f>
        <v>0</v>
      </c>
      <c r="AG210" s="79">
        <f>AG209+AG208</f>
        <v>0</v>
      </c>
      <c r="AH210" s="79">
        <f>AH209+AH208</f>
        <v>0</v>
      </c>
      <c r="AI210" s="79">
        <f>AI209+AI208</f>
        <v>0</v>
      </c>
      <c r="AJ210" s="79">
        <f>AJ209+AJ208</f>
        <v>1000</v>
      </c>
      <c r="AK210" s="77">
        <f>SUM(AF210:AJ210)</f>
        <v>1000</v>
      </c>
      <c r="AL210" s="80">
        <f>AK210+AE210+Z210</f>
        <v>2400</v>
      </c>
      <c r="AN210" s="61">
        <f t="shared" si="74"/>
        <v>0</v>
      </c>
      <c r="AO210" s="61">
        <f t="shared" si="75"/>
        <v>0</v>
      </c>
    </row>
    <row r="211" spans="1:41" s="45" customFormat="1" x14ac:dyDescent="0.3">
      <c r="A211" s="182"/>
      <c r="B211" s="6" t="s">
        <v>8</v>
      </c>
      <c r="C211" s="81">
        <v>4380</v>
      </c>
      <c r="D211" s="143">
        <v>4268</v>
      </c>
      <c r="E211" s="128">
        <f>E210-E207</f>
        <v>0</v>
      </c>
      <c r="F211" s="128">
        <f>E211+F210-F207</f>
        <v>0</v>
      </c>
      <c r="G211" s="128">
        <f>F211+G210-G207</f>
        <v>0</v>
      </c>
      <c r="H211" s="79">
        <f>G211+H210-H207</f>
        <v>0</v>
      </c>
      <c r="I211" s="77">
        <f>I210-I207</f>
        <v>0</v>
      </c>
      <c r="J211" s="79">
        <f>I211+J210-J207</f>
        <v>0</v>
      </c>
      <c r="K211" s="79">
        <f>J211+K210-K207</f>
        <v>2642</v>
      </c>
      <c r="L211" s="79">
        <f>K211+L210-L207</f>
        <v>1863</v>
      </c>
      <c r="M211" s="79">
        <f>L211+M210-M207</f>
        <v>1848</v>
      </c>
      <c r="N211" s="77">
        <f>I211+N210-N207</f>
        <v>1848</v>
      </c>
      <c r="O211" s="79">
        <f>N211+O210-O207</f>
        <v>2759</v>
      </c>
      <c r="P211" s="79">
        <f>O211+P210-P207</f>
        <v>2490</v>
      </c>
      <c r="Q211" s="79">
        <f>P211+Q210-Q207</f>
        <v>2009</v>
      </c>
      <c r="R211" s="79">
        <f t="shared" ref="R211:S211" si="80">Q211+R210-R207</f>
        <v>1528</v>
      </c>
      <c r="S211" s="79">
        <f t="shared" si="80"/>
        <v>1046</v>
      </c>
      <c r="T211" s="77">
        <f>N211+T210-T207</f>
        <v>1046</v>
      </c>
      <c r="U211" s="80">
        <f>U210-U207</f>
        <v>1046</v>
      </c>
      <c r="V211" s="79">
        <f>U211+V210-V207</f>
        <v>1994</v>
      </c>
      <c r="W211" s="79">
        <f>V211+W210-W207</f>
        <v>1612</v>
      </c>
      <c r="X211" s="79">
        <f>W211+X210-X207</f>
        <v>1279</v>
      </c>
      <c r="Y211" s="79">
        <f>W211+Y210-Y207</f>
        <v>1277</v>
      </c>
      <c r="Z211" s="77">
        <f>T211+Z210-Z207</f>
        <v>944</v>
      </c>
      <c r="AA211" s="79">
        <f>Z211+AA210-AA207</f>
        <v>517</v>
      </c>
      <c r="AB211" s="79">
        <f>AA211+AB210-AB207</f>
        <v>323</v>
      </c>
      <c r="AC211" s="79">
        <f>AB211+AC210-AC207</f>
        <v>6</v>
      </c>
      <c r="AD211" s="79">
        <f>AC211+AD210-AD207</f>
        <v>-312</v>
      </c>
      <c r="AE211" s="77">
        <f>Z211+AE210-AE207</f>
        <v>-312</v>
      </c>
      <c r="AF211" s="79">
        <f>AE211+AF210-AF207</f>
        <v>-757</v>
      </c>
      <c r="AG211" s="79">
        <f>AF211+AG210-AG207</f>
        <v>-992</v>
      </c>
      <c r="AH211" s="79">
        <f>AG211+AH210-AH207</f>
        <v>-1221</v>
      </c>
      <c r="AI211" s="79">
        <f t="shared" ref="AI211:AJ211" si="81">AH211+AI210-AI207</f>
        <v>-1450</v>
      </c>
      <c r="AJ211" s="79">
        <f t="shared" si="81"/>
        <v>-679</v>
      </c>
      <c r="AK211" s="77">
        <f>AE211+AK210-AK207</f>
        <v>-679</v>
      </c>
      <c r="AL211" s="80">
        <f>T211+AL210-AL207</f>
        <v>-679</v>
      </c>
      <c r="AN211" s="61">
        <f t="shared" si="74"/>
        <v>0</v>
      </c>
      <c r="AO211" s="61">
        <f t="shared" si="75"/>
        <v>0</v>
      </c>
    </row>
    <row r="212" spans="1:41" s="45" customFormat="1" x14ac:dyDescent="0.3">
      <c r="A212" s="18"/>
      <c r="B212" s="17" t="s">
        <v>9</v>
      </c>
      <c r="C212" s="7"/>
      <c r="D212" s="7"/>
      <c r="E212" s="9">
        <f>E211/(SUM(F207+H207+J207+G207)/20)*1000</f>
        <v>0</v>
      </c>
      <c r="F212" s="9">
        <f>F211/(SUM(G207+K207+J207+H207)/20)*1000</f>
        <v>0</v>
      </c>
      <c r="G212" s="9">
        <f>G211/(SUM(H207+J207+K207+L207)/20)*1000</f>
        <v>0</v>
      </c>
      <c r="H212" s="9">
        <f>H211/(SUM(M207+J207+K207+L207)/20)*1000</f>
        <v>0</v>
      </c>
      <c r="I212" s="10"/>
      <c r="J212" s="9">
        <f>J211/(SUM(K207+M207+O207+L207)/20)*1000</f>
        <v>0</v>
      </c>
      <c r="K212" s="9">
        <f>K211/(SUM(L207+O207+P207+M207)/20)*1000</f>
        <v>23996.366939146232</v>
      </c>
      <c r="L212" s="9">
        <f>L211/(SUM(M207+O207+P207+Q207)/20)*1000</f>
        <v>19569.327731092435</v>
      </c>
      <c r="M212" s="9">
        <f>M211/(SUM(O207+P207+Q207+S207)/20)*1000</f>
        <v>19239.979177511712</v>
      </c>
      <c r="N212" s="10"/>
      <c r="O212" s="9" t="e">
        <f>O211/(SUM(P207+S207+#REF!+Q207)/20)*1000</f>
        <v>#REF!</v>
      </c>
      <c r="P212" s="9" t="e">
        <f>P211/(SUM(Q207+#REF!+#REF!+S207)/20)*1000</f>
        <v>#REF!</v>
      </c>
      <c r="Q212" s="9" t="e">
        <f>Q211/(SUM(S207+#REF!+#REF!+#REF!)/20)*1000</f>
        <v>#REF!</v>
      </c>
      <c r="R212" s="9" t="e">
        <f>R211/(SUM(#REF!+#REF!+#REF!+#REF!)/20)*1000</f>
        <v>#REF!</v>
      </c>
      <c r="S212" s="9" t="e">
        <f>S211/(SUM(#REF!+#REF!+#REF!+#REF!)/20)*1000</f>
        <v>#REF!</v>
      </c>
      <c r="T212" s="121"/>
      <c r="U212" s="122"/>
      <c r="V212" s="9">
        <f>V211/(SUM(W207+Y207+AA207+X207)/20)*1000</f>
        <v>27000.677048070414</v>
      </c>
      <c r="W212" s="9">
        <f>W211/(SUM(X207+AB207+AA207+Y207)/20)*1000</f>
        <v>25011.636927851046</v>
      </c>
      <c r="X212" s="9">
        <f>X211/(SUM(Y207+AA207+AB207+AC207)/20)*1000</f>
        <v>20094.265514532603</v>
      </c>
      <c r="Y212" s="9">
        <f>Y211/(SUM(AD207+AA207+AB207+AC207)/20)*1000</f>
        <v>20334.394904458597</v>
      </c>
      <c r="Z212" s="10"/>
      <c r="AA212" s="9">
        <f>AA211/(SUM(AB207+AD207+AF207+AC207)/20)*1000</f>
        <v>8116.1695447409738</v>
      </c>
      <c r="AB212" s="9">
        <f>AB211/(SUM(AC207+AF207+AG207+AD207)/20)*1000</f>
        <v>4912.5475285171096</v>
      </c>
      <c r="AC212" s="9">
        <f>AC211/(SUM(AD207+AF207+AG207+AH207)/20)*1000</f>
        <v>97.799511002444987</v>
      </c>
      <c r="AD212" s="9">
        <f>AD211/(SUM(AF207+AG207+AH207+AJ207)/20)*1000</f>
        <v>-5483.3040421792621</v>
      </c>
      <c r="AE212" s="10"/>
      <c r="AF212" s="9" t="e">
        <f>AF211/(SUM(AG207+AJ207+#REF!+AH207)/20)*1000</f>
        <v>#REF!</v>
      </c>
      <c r="AG212" s="9" t="e">
        <f>AG211/(SUM(AH207+#REF!+#REF!+AJ207)/20)*1000</f>
        <v>#REF!</v>
      </c>
      <c r="AH212" s="9" t="e">
        <f>AH211/(SUM(AJ207+#REF!+#REF!+#REF!)/20)*1000</f>
        <v>#REF!</v>
      </c>
      <c r="AI212" s="9" t="e">
        <f>AI211/(SUM(#REF!+#REF!+#REF!+#REF!)/20)*1000</f>
        <v>#REF!</v>
      </c>
      <c r="AJ212" s="9" t="e">
        <f>AJ211/(SUM(#REF!+#REF!+#REF!+#REF!)/20)*1000</f>
        <v>#REF!</v>
      </c>
      <c r="AK212" s="121"/>
      <c r="AL212" s="122"/>
      <c r="AN212" s="61">
        <f t="shared" si="74"/>
        <v>0</v>
      </c>
      <c r="AO212" s="61">
        <f t="shared" si="75"/>
        <v>0</v>
      </c>
    </row>
    <row r="213" spans="1:41" s="45" customFormat="1" x14ac:dyDescent="0.3">
      <c r="A213" s="180" t="s">
        <v>80</v>
      </c>
      <c r="B213" s="5" t="s">
        <v>5</v>
      </c>
      <c r="C213" s="77"/>
      <c r="D213" s="77"/>
      <c r="E213" s="79"/>
      <c r="F213" s="79"/>
      <c r="G213" s="79"/>
      <c r="H213" s="79"/>
      <c r="I213" s="77">
        <f>SUM(E213:H213)</f>
        <v>0</v>
      </c>
      <c r="J213" s="79"/>
      <c r="K213" s="79">
        <v>2041</v>
      </c>
      <c r="L213" s="79">
        <v>440</v>
      </c>
      <c r="M213" s="79">
        <v>0</v>
      </c>
      <c r="N213" s="77">
        <f>SUM(J213:M213)</f>
        <v>2481</v>
      </c>
      <c r="O213" s="79">
        <v>0</v>
      </c>
      <c r="P213" s="79">
        <v>2800</v>
      </c>
      <c r="Q213" s="79">
        <v>2800</v>
      </c>
      <c r="R213" s="79">
        <v>0</v>
      </c>
      <c r="S213" s="79">
        <v>0</v>
      </c>
      <c r="T213" s="77">
        <f>SUM(O213:S213)</f>
        <v>5600</v>
      </c>
      <c r="U213" s="80">
        <f>T213+N213+I213+D217</f>
        <v>10442</v>
      </c>
      <c r="V213" s="79">
        <v>1120</v>
      </c>
      <c r="W213" s="79">
        <v>1680</v>
      </c>
      <c r="X213" s="79">
        <v>2240</v>
      </c>
      <c r="Y213" s="79">
        <v>560</v>
      </c>
      <c r="Z213" s="77">
        <f>SUM(V213:Y213)</f>
        <v>5600</v>
      </c>
      <c r="AA213" s="79">
        <v>0</v>
      </c>
      <c r="AB213" s="79">
        <v>0</v>
      </c>
      <c r="AC213" s="79">
        <v>0</v>
      </c>
      <c r="AD213" s="79">
        <v>0</v>
      </c>
      <c r="AE213" s="77">
        <f>SUM(AA213:AD213)</f>
        <v>0</v>
      </c>
      <c r="AF213" s="79">
        <v>0</v>
      </c>
      <c r="AG213" s="79">
        <v>0</v>
      </c>
      <c r="AH213" s="79">
        <v>0</v>
      </c>
      <c r="AI213" s="79">
        <v>0</v>
      </c>
      <c r="AJ213" s="79">
        <v>0</v>
      </c>
      <c r="AK213" s="77">
        <f>SUM(AF213:AJ213)</f>
        <v>0</v>
      </c>
      <c r="AL213" s="80">
        <f>AK213+AE213+Z213</f>
        <v>5600</v>
      </c>
      <c r="AM213" s="45">
        <v>32</v>
      </c>
      <c r="AN213" s="61">
        <f t="shared" si="74"/>
        <v>334144</v>
      </c>
      <c r="AO213" s="61">
        <f t="shared" si="75"/>
        <v>179200</v>
      </c>
    </row>
    <row r="214" spans="1:41" s="45" customFormat="1" x14ac:dyDescent="0.3">
      <c r="A214" s="181"/>
      <c r="B214" s="17" t="s">
        <v>6</v>
      </c>
      <c r="C214" s="77"/>
      <c r="D214" s="77"/>
      <c r="E214" s="79"/>
      <c r="F214" s="79"/>
      <c r="G214" s="79"/>
      <c r="H214" s="79"/>
      <c r="I214" s="77">
        <f>SUM(E214:H214)</f>
        <v>0</v>
      </c>
      <c r="J214" s="79"/>
      <c r="K214" s="79">
        <v>0</v>
      </c>
      <c r="L214" s="79">
        <v>0</v>
      </c>
      <c r="M214" s="79">
        <v>0</v>
      </c>
      <c r="N214" s="77">
        <f>SUM(J214:M214)</f>
        <v>0</v>
      </c>
      <c r="O214" s="79">
        <v>5000</v>
      </c>
      <c r="P214" s="79">
        <v>0</v>
      </c>
      <c r="Q214" s="79">
        <v>0</v>
      </c>
      <c r="R214" s="79">
        <v>0</v>
      </c>
      <c r="S214" s="79">
        <v>0</v>
      </c>
      <c r="T214" s="77">
        <f>SUM(O214:S214)</f>
        <v>5000</v>
      </c>
      <c r="U214" s="80">
        <f>I214+N214+T214</f>
        <v>5000</v>
      </c>
      <c r="V214" s="79">
        <v>5000</v>
      </c>
      <c r="W214" s="79">
        <v>0</v>
      </c>
      <c r="X214" s="79">
        <v>0</v>
      </c>
      <c r="Y214" s="79">
        <v>0</v>
      </c>
      <c r="Z214" s="77">
        <f>SUM(V214:Y214)</f>
        <v>5000</v>
      </c>
      <c r="AA214" s="79">
        <v>5000</v>
      </c>
      <c r="AB214" s="79">
        <v>0</v>
      </c>
      <c r="AC214" s="79">
        <v>0</v>
      </c>
      <c r="AD214" s="79">
        <v>0</v>
      </c>
      <c r="AE214" s="77">
        <f>SUM(AA214:AD214)</f>
        <v>5000</v>
      </c>
      <c r="AF214" s="79">
        <v>0</v>
      </c>
      <c r="AG214" s="79">
        <v>0</v>
      </c>
      <c r="AH214" s="79">
        <v>0</v>
      </c>
      <c r="AI214" s="79">
        <v>0</v>
      </c>
      <c r="AJ214" s="79">
        <v>0</v>
      </c>
      <c r="AK214" s="77">
        <f>SUM(AF214:AJ214)</f>
        <v>0</v>
      </c>
      <c r="AL214" s="80">
        <f>Z214+AE214+AK214</f>
        <v>10000</v>
      </c>
      <c r="AN214" s="61">
        <f t="shared" si="74"/>
        <v>0</v>
      </c>
      <c r="AO214" s="61">
        <f t="shared" si="75"/>
        <v>0</v>
      </c>
    </row>
    <row r="215" spans="1:41" s="45" customFormat="1" x14ac:dyDescent="0.3">
      <c r="A215" s="181"/>
      <c r="B215" s="17" t="s">
        <v>10</v>
      </c>
      <c r="C215" s="77">
        <v>6000</v>
      </c>
      <c r="D215" s="77"/>
      <c r="E215" s="79"/>
      <c r="F215" s="79"/>
      <c r="G215" s="79"/>
      <c r="H215" s="79"/>
      <c r="I215" s="77"/>
      <c r="J215" s="79"/>
      <c r="K215" s="79"/>
      <c r="L215" s="79"/>
      <c r="M215" s="79"/>
      <c r="N215" s="77"/>
      <c r="O215" s="79"/>
      <c r="P215" s="79"/>
      <c r="Q215" s="79"/>
      <c r="R215" s="79"/>
      <c r="S215" s="79"/>
      <c r="T215" s="77"/>
      <c r="U215" s="80"/>
      <c r="V215" s="79"/>
      <c r="W215" s="79"/>
      <c r="X215" s="79"/>
      <c r="Y215" s="79"/>
      <c r="Z215" s="77"/>
      <c r="AA215" s="79"/>
      <c r="AB215" s="79"/>
      <c r="AC215" s="79"/>
      <c r="AD215" s="79"/>
      <c r="AE215" s="77"/>
      <c r="AF215" s="79"/>
      <c r="AG215" s="79"/>
      <c r="AH215" s="79"/>
      <c r="AI215" s="79"/>
      <c r="AJ215" s="79"/>
      <c r="AK215" s="77"/>
      <c r="AL215" s="80"/>
      <c r="AN215" s="61">
        <f t="shared" si="74"/>
        <v>0</v>
      </c>
      <c r="AO215" s="61">
        <f t="shared" si="75"/>
        <v>0</v>
      </c>
    </row>
    <row r="216" spans="1:41" s="45" customFormat="1" x14ac:dyDescent="0.3">
      <c r="A216" s="181"/>
      <c r="B216" s="17" t="s">
        <v>7</v>
      </c>
      <c r="C216" s="77"/>
      <c r="D216" s="77"/>
      <c r="E216" s="79">
        <f>E215+E214</f>
        <v>0</v>
      </c>
      <c r="F216" s="79">
        <f>F215+F214</f>
        <v>0</v>
      </c>
      <c r="G216" s="79">
        <f>G215+G214</f>
        <v>0</v>
      </c>
      <c r="H216" s="79">
        <f>H215+H214</f>
        <v>0</v>
      </c>
      <c r="I216" s="77">
        <f>SUM(E216:H216)</f>
        <v>0</v>
      </c>
      <c r="J216" s="79">
        <f>J215+J214</f>
        <v>0</v>
      </c>
      <c r="K216" s="79">
        <f>K215+K214</f>
        <v>0</v>
      </c>
      <c r="L216" s="79">
        <f>L215+L214</f>
        <v>0</v>
      </c>
      <c r="M216" s="79">
        <f>M215+M214</f>
        <v>0</v>
      </c>
      <c r="N216" s="77">
        <f>SUM(J216:M216)</f>
        <v>0</v>
      </c>
      <c r="O216" s="79">
        <f>O215+O214</f>
        <v>5000</v>
      </c>
      <c r="P216" s="79">
        <f>P215+P214</f>
        <v>0</v>
      </c>
      <c r="Q216" s="79">
        <f>Q215+Q214</f>
        <v>0</v>
      </c>
      <c r="R216" s="79">
        <f>R215+R214</f>
        <v>0</v>
      </c>
      <c r="S216" s="79">
        <f>S215+S214</f>
        <v>0</v>
      </c>
      <c r="T216" s="77">
        <f>SUM(O216:S216)</f>
        <v>5000</v>
      </c>
      <c r="U216" s="80">
        <f>T216+N216+I216+D217</f>
        <v>7361</v>
      </c>
      <c r="V216" s="79">
        <f>V215+V214</f>
        <v>5000</v>
      </c>
      <c r="W216" s="79">
        <f>W215+W214</f>
        <v>0</v>
      </c>
      <c r="X216" s="79">
        <f>X215+X214</f>
        <v>0</v>
      </c>
      <c r="Y216" s="79">
        <f>Y215+Y214</f>
        <v>0</v>
      </c>
      <c r="Z216" s="77">
        <f>SUM(V216:Y216)</f>
        <v>5000</v>
      </c>
      <c r="AA216" s="79">
        <f>AA215+AA214</f>
        <v>5000</v>
      </c>
      <c r="AB216" s="79">
        <f>AB215+AB214</f>
        <v>0</v>
      </c>
      <c r="AC216" s="79">
        <f>AC215+AC214</f>
        <v>0</v>
      </c>
      <c r="AD216" s="79">
        <f>AD215+AD214</f>
        <v>0</v>
      </c>
      <c r="AE216" s="77">
        <f>SUM(AA216:AD216)</f>
        <v>5000</v>
      </c>
      <c r="AF216" s="79">
        <f>AF215+AF214</f>
        <v>0</v>
      </c>
      <c r="AG216" s="79">
        <f>AG215+AG214</f>
        <v>0</v>
      </c>
      <c r="AH216" s="79">
        <f>AH215+AH214</f>
        <v>0</v>
      </c>
      <c r="AI216" s="79">
        <f>AI215+AI214</f>
        <v>0</v>
      </c>
      <c r="AJ216" s="79">
        <f>AJ215+AJ214</f>
        <v>0</v>
      </c>
      <c r="AK216" s="77">
        <f>SUM(AF216:AJ216)</f>
        <v>0</v>
      </c>
      <c r="AL216" s="80">
        <f>AK216+AE216+Z216</f>
        <v>10000</v>
      </c>
      <c r="AN216" s="61">
        <f t="shared" si="74"/>
        <v>0</v>
      </c>
      <c r="AO216" s="61">
        <f t="shared" si="75"/>
        <v>0</v>
      </c>
    </row>
    <row r="217" spans="1:41" s="45" customFormat="1" x14ac:dyDescent="0.3">
      <c r="A217" s="182"/>
      <c r="B217" s="6" t="s">
        <v>8</v>
      </c>
      <c r="C217" s="81">
        <v>6607</v>
      </c>
      <c r="D217" s="143">
        <v>2361</v>
      </c>
      <c r="E217" s="128">
        <f>E216-E213</f>
        <v>0</v>
      </c>
      <c r="F217" s="128">
        <f>E217+F216-F213</f>
        <v>0</v>
      </c>
      <c r="G217" s="128">
        <f>F217+G216-G213</f>
        <v>0</v>
      </c>
      <c r="H217" s="79">
        <f>G217+H216-H213</f>
        <v>0</v>
      </c>
      <c r="I217" s="77">
        <f>I216-I213</f>
        <v>0</v>
      </c>
      <c r="J217" s="79">
        <f>I217+J216-J213</f>
        <v>0</v>
      </c>
      <c r="K217" s="79">
        <f>J217+K216-K213</f>
        <v>-2041</v>
      </c>
      <c r="L217" s="79">
        <f>K217+L216-L213</f>
        <v>-2481</v>
      </c>
      <c r="M217" s="79">
        <f>L217+M216-M213</f>
        <v>-2481</v>
      </c>
      <c r="N217" s="77">
        <f>I217+N216-N213</f>
        <v>-2481</v>
      </c>
      <c r="O217" s="79">
        <f>N217+O216-O213</f>
        <v>2519</v>
      </c>
      <c r="P217" s="79">
        <f>O217+P216-P213</f>
        <v>-281</v>
      </c>
      <c r="Q217" s="79">
        <f>P217+Q216-Q213</f>
        <v>-3081</v>
      </c>
      <c r="R217" s="79">
        <f t="shared" ref="R217:S217" si="82">Q217+R216-R213</f>
        <v>-3081</v>
      </c>
      <c r="S217" s="79">
        <f t="shared" si="82"/>
        <v>-3081</v>
      </c>
      <c r="T217" s="77">
        <f>N217+T216-T213</f>
        <v>-3081</v>
      </c>
      <c r="U217" s="80">
        <f>U216-U213</f>
        <v>-3081</v>
      </c>
      <c r="V217" s="79">
        <f>U217+V216-V213</f>
        <v>799</v>
      </c>
      <c r="W217" s="79">
        <f>V217+W216-W213</f>
        <v>-881</v>
      </c>
      <c r="X217" s="79">
        <f>W217+X216-X213</f>
        <v>-3121</v>
      </c>
      <c r="Y217" s="79">
        <f>W217+Y216-Y213</f>
        <v>-1441</v>
      </c>
      <c r="Z217" s="77">
        <f>T217+Z216-Z213</f>
        <v>-3681</v>
      </c>
      <c r="AA217" s="79">
        <f>Z217+AA216-AA213</f>
        <v>1319</v>
      </c>
      <c r="AB217" s="79">
        <f>AA217+AB216-AB213</f>
        <v>1319</v>
      </c>
      <c r="AC217" s="79">
        <f>AB217+AC216-AC213</f>
        <v>1319</v>
      </c>
      <c r="AD217" s="79">
        <f>AC217+AD216-AD213</f>
        <v>1319</v>
      </c>
      <c r="AE217" s="77">
        <f>Z217+AE216-AE213</f>
        <v>1319</v>
      </c>
      <c r="AF217" s="79">
        <f>AE217+AF216-AF213</f>
        <v>1319</v>
      </c>
      <c r="AG217" s="79">
        <f>AF217+AG216-AG213</f>
        <v>1319</v>
      </c>
      <c r="AH217" s="79">
        <f>AG217+AH216-AH213</f>
        <v>1319</v>
      </c>
      <c r="AI217" s="79">
        <f t="shared" ref="AI217:AJ217" si="83">AH217+AI216-AI213</f>
        <v>1319</v>
      </c>
      <c r="AJ217" s="79">
        <f t="shared" si="83"/>
        <v>1319</v>
      </c>
      <c r="AK217" s="77">
        <f>AE217+AK216-AK213</f>
        <v>1319</v>
      </c>
      <c r="AL217" s="80">
        <f>T217+AL216-AL213</f>
        <v>1319</v>
      </c>
      <c r="AN217" s="61">
        <f t="shared" si="74"/>
        <v>0</v>
      </c>
      <c r="AO217" s="61">
        <f t="shared" si="75"/>
        <v>0</v>
      </c>
    </row>
    <row r="218" spans="1:41" s="45" customFormat="1" x14ac:dyDescent="0.3">
      <c r="A218" s="18"/>
      <c r="B218" s="17" t="s">
        <v>9</v>
      </c>
      <c r="C218" s="7"/>
      <c r="D218" s="7"/>
      <c r="E218" s="9" t="e">
        <f>E217/(SUM(F213+H213+J213+G213)/20)*1000</f>
        <v>#DIV/0!</v>
      </c>
      <c r="F218" s="9">
        <f>F217/(SUM(G213+K213+J213+H213)/20)*1000</f>
        <v>0</v>
      </c>
      <c r="G218" s="9">
        <f>G217/(SUM(H213+J213+K213+L213)/20)*1000</f>
        <v>0</v>
      </c>
      <c r="H218" s="9">
        <f>H217/(SUM(M213+J213+K213+L213)/20)*1000</f>
        <v>0</v>
      </c>
      <c r="I218" s="10"/>
      <c r="J218" s="9">
        <f>J217/(SUM(K213+M213+O213+L213)/20)*1000</f>
        <v>0</v>
      </c>
      <c r="K218" s="9">
        <f>K217/(SUM(L213+O213+P213+M213)/20)*1000</f>
        <v>-12598.765432098766</v>
      </c>
      <c r="L218" s="9">
        <f>L217/(SUM(M213+O213+P213+Q213)/20)*1000</f>
        <v>-8860.7142857142862</v>
      </c>
      <c r="M218" s="9">
        <f>M217/(SUM(O213+P213+Q213+S213)/20)*1000</f>
        <v>-8860.7142857142862</v>
      </c>
      <c r="N218" s="10"/>
      <c r="O218" s="9" t="e">
        <f>O217/(SUM(P213+S213+#REF!+Q213)/20)*1000</f>
        <v>#REF!</v>
      </c>
      <c r="P218" s="9" t="e">
        <f>P217/(SUM(Q213+#REF!+#REF!+S213)/20)*1000</f>
        <v>#REF!</v>
      </c>
      <c r="Q218" s="9" t="e">
        <f>Q217/(SUM(S213+#REF!+#REF!+#REF!)/20)*1000</f>
        <v>#REF!</v>
      </c>
      <c r="R218" s="9" t="e">
        <f>R217/(SUM(#REF!+#REF!+#REF!+#REF!)/20)*1000</f>
        <v>#REF!</v>
      </c>
      <c r="S218" s="9" t="e">
        <f>S217/(SUM(#REF!+#REF!+#REF!+#REF!)/20)*1000</f>
        <v>#REF!</v>
      </c>
      <c r="T218" s="121"/>
      <c r="U218" s="122"/>
      <c r="V218" s="9">
        <f>V217/(SUM(W213+Y213+AA213+X213)/20)*1000</f>
        <v>3566.9642857142858</v>
      </c>
      <c r="W218" s="9">
        <f>W217/(SUM(X213+AB213+AA213+Y213)/20)*1000</f>
        <v>-6292.8571428571431</v>
      </c>
      <c r="X218" s="9">
        <f>X217/(SUM(Y213+AA213+AB213+AC213)/20)*1000</f>
        <v>-111464.28571428571</v>
      </c>
      <c r="Y218" s="9" t="e">
        <f>Y217/(SUM(AD213+AA213+AB213+AC213)/20)*1000</f>
        <v>#DIV/0!</v>
      </c>
      <c r="Z218" s="10"/>
      <c r="AA218" s="9" t="e">
        <f>AA217/(SUM(AB213+AD213+AF213+AC213)/20)*1000</f>
        <v>#DIV/0!</v>
      </c>
      <c r="AB218" s="9" t="e">
        <f>AB217/(SUM(AC213+AF213+AG213+AD213)/20)*1000</f>
        <v>#DIV/0!</v>
      </c>
      <c r="AC218" s="9" t="e">
        <f>AC217/(SUM(AD213+AF213+AG213+AH213)/20)*1000</f>
        <v>#DIV/0!</v>
      </c>
      <c r="AD218" s="9" t="e">
        <f>AD217/(SUM(AF213+AG213+AH213+AJ213)/20)*1000</f>
        <v>#DIV/0!</v>
      </c>
      <c r="AE218" s="10"/>
      <c r="AF218" s="9" t="e">
        <f>AF217/(SUM(AG213+AJ213+#REF!+AH213)/20)*1000</f>
        <v>#REF!</v>
      </c>
      <c r="AG218" s="9" t="e">
        <f>AG217/(SUM(AH213+#REF!+#REF!+AJ213)/20)*1000</f>
        <v>#REF!</v>
      </c>
      <c r="AH218" s="9" t="e">
        <f>AH217/(SUM(AJ213+#REF!+#REF!+#REF!)/20)*1000</f>
        <v>#REF!</v>
      </c>
      <c r="AI218" s="9" t="e">
        <f>AI217/(SUM(#REF!+#REF!+#REF!+#REF!)/20)*1000</f>
        <v>#REF!</v>
      </c>
      <c r="AJ218" s="9" t="e">
        <f>AJ217/(SUM(#REF!+#REF!+#REF!+#REF!)/20)*1000</f>
        <v>#REF!</v>
      </c>
      <c r="AK218" s="121"/>
      <c r="AL218" s="122"/>
      <c r="AN218" s="61">
        <f t="shared" si="74"/>
        <v>0</v>
      </c>
      <c r="AO218" s="61">
        <f t="shared" si="75"/>
        <v>0</v>
      </c>
    </row>
    <row r="219" spans="1:41" s="45" customFormat="1" x14ac:dyDescent="0.3">
      <c r="A219" s="180" t="s">
        <v>81</v>
      </c>
      <c r="B219" s="5" t="s">
        <v>5</v>
      </c>
      <c r="C219" s="77"/>
      <c r="D219" s="77"/>
      <c r="E219" s="79"/>
      <c r="F219" s="79"/>
      <c r="G219" s="79"/>
      <c r="H219" s="79"/>
      <c r="I219" s="77">
        <f>SUM(E219:H219)</f>
        <v>0</v>
      </c>
      <c r="J219" s="79"/>
      <c r="K219" s="79">
        <v>-354</v>
      </c>
      <c r="L219" s="79">
        <v>320</v>
      </c>
      <c r="M219" s="79">
        <v>0</v>
      </c>
      <c r="N219" s="77">
        <f>SUM(J219:M219)</f>
        <v>-34</v>
      </c>
      <c r="O219" s="79">
        <v>0</v>
      </c>
      <c r="P219" s="79">
        <v>1000</v>
      </c>
      <c r="Q219" s="79">
        <v>1000</v>
      </c>
      <c r="R219" s="79">
        <v>0</v>
      </c>
      <c r="S219" s="79">
        <v>0</v>
      </c>
      <c r="T219" s="77">
        <f>SUM(O219:S219)</f>
        <v>2000</v>
      </c>
      <c r="U219" s="80">
        <f>T219+N219+I219+D223</f>
        <v>4322</v>
      </c>
      <c r="V219" s="79">
        <v>392</v>
      </c>
      <c r="W219" s="79">
        <v>560</v>
      </c>
      <c r="X219" s="79">
        <v>744</v>
      </c>
      <c r="Y219" s="79">
        <v>160</v>
      </c>
      <c r="Z219" s="77">
        <f>SUM(V219:Y219)</f>
        <v>1856</v>
      </c>
      <c r="AA219" s="79">
        <v>0</v>
      </c>
      <c r="AB219" s="79">
        <v>0</v>
      </c>
      <c r="AC219" s="79">
        <v>0</v>
      </c>
      <c r="AD219" s="79">
        <v>0</v>
      </c>
      <c r="AE219" s="77">
        <f>SUM(AA219:AD219)</f>
        <v>0</v>
      </c>
      <c r="AF219" s="79">
        <v>0</v>
      </c>
      <c r="AG219" s="79">
        <v>0</v>
      </c>
      <c r="AH219" s="79">
        <v>0</v>
      </c>
      <c r="AI219" s="79">
        <v>0</v>
      </c>
      <c r="AJ219" s="79">
        <v>0</v>
      </c>
      <c r="AK219" s="77">
        <f>SUM(AF219:AJ219)</f>
        <v>0</v>
      </c>
      <c r="AL219" s="80">
        <f>AK219+AE219+Z219</f>
        <v>1856</v>
      </c>
      <c r="AM219" s="45">
        <v>64</v>
      </c>
      <c r="AN219" s="61">
        <f t="shared" si="74"/>
        <v>276608</v>
      </c>
      <c r="AO219" s="61">
        <f t="shared" si="75"/>
        <v>118784</v>
      </c>
    </row>
    <row r="220" spans="1:41" s="45" customFormat="1" x14ac:dyDescent="0.3">
      <c r="A220" s="181"/>
      <c r="B220" s="17" t="s">
        <v>6</v>
      </c>
      <c r="C220" s="77"/>
      <c r="D220" s="77"/>
      <c r="E220" s="79"/>
      <c r="F220" s="79"/>
      <c r="G220" s="79"/>
      <c r="H220" s="79"/>
      <c r="I220" s="77">
        <f>SUM(E220:H220)</f>
        <v>0</v>
      </c>
      <c r="J220" s="79"/>
      <c r="K220" s="79">
        <v>0</v>
      </c>
      <c r="L220" s="79">
        <v>0</v>
      </c>
      <c r="M220" s="79">
        <v>0</v>
      </c>
      <c r="N220" s="77">
        <f>SUM(J220:M220)</f>
        <v>0</v>
      </c>
      <c r="O220" s="79">
        <v>5000</v>
      </c>
      <c r="P220" s="79">
        <v>0</v>
      </c>
      <c r="Q220" s="79">
        <v>0</v>
      </c>
      <c r="R220" s="79">
        <v>0</v>
      </c>
      <c r="S220" s="79">
        <v>0</v>
      </c>
      <c r="T220" s="77">
        <f>SUM(O220:S220)</f>
        <v>5000</v>
      </c>
      <c r="U220" s="80">
        <f>I220+N220+T220</f>
        <v>5000</v>
      </c>
      <c r="V220" s="79">
        <v>2000</v>
      </c>
      <c r="W220" s="79">
        <v>0</v>
      </c>
      <c r="X220" s="79">
        <v>0</v>
      </c>
      <c r="Y220" s="79">
        <v>0</v>
      </c>
      <c r="Z220" s="77">
        <f>SUM(V220:Y220)</f>
        <v>2000</v>
      </c>
      <c r="AA220" s="79">
        <v>1000</v>
      </c>
      <c r="AB220" s="79">
        <v>0</v>
      </c>
      <c r="AC220" s="79">
        <v>0</v>
      </c>
      <c r="AD220" s="79">
        <v>0</v>
      </c>
      <c r="AE220" s="77">
        <f>SUM(AA220:AD220)</f>
        <v>1000</v>
      </c>
      <c r="AF220" s="79">
        <v>0</v>
      </c>
      <c r="AG220" s="79">
        <v>0</v>
      </c>
      <c r="AH220" s="79">
        <v>0</v>
      </c>
      <c r="AI220" s="79">
        <v>0</v>
      </c>
      <c r="AJ220" s="79">
        <v>0</v>
      </c>
      <c r="AK220" s="77">
        <f>SUM(AF220:AJ220)</f>
        <v>0</v>
      </c>
      <c r="AL220" s="80">
        <f>Z220+AE220+AK220</f>
        <v>3000</v>
      </c>
      <c r="AN220" s="61">
        <f t="shared" si="74"/>
        <v>0</v>
      </c>
      <c r="AO220" s="61">
        <f t="shared" si="75"/>
        <v>0</v>
      </c>
    </row>
    <row r="221" spans="1:41" s="45" customFormat="1" x14ac:dyDescent="0.3">
      <c r="A221" s="181"/>
      <c r="B221" s="17" t="s">
        <v>10</v>
      </c>
      <c r="C221" s="77">
        <v>0</v>
      </c>
      <c r="D221" s="77"/>
      <c r="E221" s="79"/>
      <c r="F221" s="79"/>
      <c r="G221" s="79"/>
      <c r="H221" s="79"/>
      <c r="I221" s="77"/>
      <c r="J221" s="79"/>
      <c r="K221" s="79"/>
      <c r="L221" s="79"/>
      <c r="M221" s="79"/>
      <c r="N221" s="77"/>
      <c r="O221" s="79"/>
      <c r="P221" s="79"/>
      <c r="Q221" s="79"/>
      <c r="R221" s="79"/>
      <c r="S221" s="79"/>
      <c r="T221" s="77"/>
      <c r="U221" s="80"/>
      <c r="V221" s="79"/>
      <c r="W221" s="79"/>
      <c r="X221" s="79"/>
      <c r="Y221" s="79"/>
      <c r="Z221" s="77"/>
      <c r="AA221" s="79"/>
      <c r="AB221" s="79"/>
      <c r="AC221" s="79"/>
      <c r="AD221" s="79"/>
      <c r="AE221" s="77"/>
      <c r="AF221" s="79"/>
      <c r="AG221" s="79"/>
      <c r="AH221" s="79"/>
      <c r="AI221" s="79"/>
      <c r="AJ221" s="79"/>
      <c r="AK221" s="77"/>
      <c r="AL221" s="80"/>
      <c r="AN221" s="61">
        <f t="shared" si="74"/>
        <v>0</v>
      </c>
      <c r="AO221" s="61">
        <f t="shared" si="75"/>
        <v>0</v>
      </c>
    </row>
    <row r="222" spans="1:41" s="45" customFormat="1" x14ac:dyDescent="0.3">
      <c r="A222" s="181"/>
      <c r="B222" s="17" t="s">
        <v>7</v>
      </c>
      <c r="C222" s="77"/>
      <c r="D222" s="77"/>
      <c r="E222" s="79">
        <f>E221+E220</f>
        <v>0</v>
      </c>
      <c r="F222" s="79">
        <f>F221+F220</f>
        <v>0</v>
      </c>
      <c r="G222" s="79">
        <f>G221+G220</f>
        <v>0</v>
      </c>
      <c r="H222" s="79">
        <f>H221+H220</f>
        <v>0</v>
      </c>
      <c r="I222" s="77">
        <f>SUM(E222:H222)</f>
        <v>0</v>
      </c>
      <c r="J222" s="79">
        <f>J221+J220</f>
        <v>0</v>
      </c>
      <c r="K222" s="79">
        <f>K221+K220</f>
        <v>0</v>
      </c>
      <c r="L222" s="79">
        <f>L221+L220</f>
        <v>0</v>
      </c>
      <c r="M222" s="79">
        <f>M221+M220</f>
        <v>0</v>
      </c>
      <c r="N222" s="77">
        <f>SUM(J222:M222)</f>
        <v>0</v>
      </c>
      <c r="O222" s="79">
        <f>O221+O220</f>
        <v>5000</v>
      </c>
      <c r="P222" s="79">
        <f>P221+P220</f>
        <v>0</v>
      </c>
      <c r="Q222" s="79">
        <f>Q221+Q220</f>
        <v>0</v>
      </c>
      <c r="R222" s="79">
        <f>R221+R220</f>
        <v>0</v>
      </c>
      <c r="S222" s="79">
        <f>S221+S220</f>
        <v>0</v>
      </c>
      <c r="T222" s="77">
        <f>SUM(O222:S222)</f>
        <v>5000</v>
      </c>
      <c r="U222" s="80">
        <f>T222+N222+I222+D223</f>
        <v>7356</v>
      </c>
      <c r="V222" s="79">
        <f>V221+V220</f>
        <v>2000</v>
      </c>
      <c r="W222" s="79">
        <f>W221+W220</f>
        <v>0</v>
      </c>
      <c r="X222" s="79">
        <f>X221+X220</f>
        <v>0</v>
      </c>
      <c r="Y222" s="79">
        <f>Y221+Y220</f>
        <v>0</v>
      </c>
      <c r="Z222" s="77">
        <f>SUM(V222:Y222)</f>
        <v>2000</v>
      </c>
      <c r="AA222" s="79">
        <f>AA221+AA220</f>
        <v>1000</v>
      </c>
      <c r="AB222" s="79">
        <f>AB221+AB220</f>
        <v>0</v>
      </c>
      <c r="AC222" s="79">
        <f>AC221+AC220</f>
        <v>0</v>
      </c>
      <c r="AD222" s="79">
        <f>AD221+AD220</f>
        <v>0</v>
      </c>
      <c r="AE222" s="77">
        <f>SUM(AA222:AD222)</f>
        <v>1000</v>
      </c>
      <c r="AF222" s="79">
        <f>AF221+AF220</f>
        <v>0</v>
      </c>
      <c r="AG222" s="79">
        <f>AG221+AG220</f>
        <v>0</v>
      </c>
      <c r="AH222" s="79">
        <f>AH221+AH220</f>
        <v>0</v>
      </c>
      <c r="AI222" s="79">
        <f>AI221+AI220</f>
        <v>0</v>
      </c>
      <c r="AJ222" s="79">
        <f>AJ221+AJ220</f>
        <v>0</v>
      </c>
      <c r="AK222" s="77">
        <f>SUM(AF222:AJ222)</f>
        <v>0</v>
      </c>
      <c r="AL222" s="80">
        <f>AK222+AE222+Z222</f>
        <v>3000</v>
      </c>
      <c r="AN222" s="61">
        <f t="shared" si="74"/>
        <v>0</v>
      </c>
      <c r="AO222" s="61">
        <f t="shared" si="75"/>
        <v>0</v>
      </c>
    </row>
    <row r="223" spans="1:41" s="45" customFormat="1" x14ac:dyDescent="0.3">
      <c r="A223" s="182"/>
      <c r="B223" s="6" t="s">
        <v>8</v>
      </c>
      <c r="C223" s="81">
        <v>3726</v>
      </c>
      <c r="D223" s="143">
        <v>2356</v>
      </c>
      <c r="E223" s="128">
        <f>E222-E219</f>
        <v>0</v>
      </c>
      <c r="F223" s="128">
        <f>E223+F222-F219</f>
        <v>0</v>
      </c>
      <c r="G223" s="128">
        <f>F223+G222-G219</f>
        <v>0</v>
      </c>
      <c r="H223" s="79">
        <f>G223+H222-H219</f>
        <v>0</v>
      </c>
      <c r="I223" s="77">
        <f>I222-I219</f>
        <v>0</v>
      </c>
      <c r="J223" s="79">
        <f>I223+J222-J219</f>
        <v>0</v>
      </c>
      <c r="K223" s="79">
        <f>J223+K222-K219</f>
        <v>354</v>
      </c>
      <c r="L223" s="79">
        <f>K223+L222-L219</f>
        <v>34</v>
      </c>
      <c r="M223" s="79">
        <f>L223+M222-M219</f>
        <v>34</v>
      </c>
      <c r="N223" s="77">
        <f>I223+N222-N219</f>
        <v>34</v>
      </c>
      <c r="O223" s="79">
        <f>N223+O222-O219</f>
        <v>5034</v>
      </c>
      <c r="P223" s="79">
        <f>O223+P222-P219</f>
        <v>4034</v>
      </c>
      <c r="Q223" s="79">
        <f>P223+Q222-Q219</f>
        <v>3034</v>
      </c>
      <c r="R223" s="79">
        <f t="shared" ref="R223:S223" si="84">Q223+R222-R219</f>
        <v>3034</v>
      </c>
      <c r="S223" s="79">
        <f t="shared" si="84"/>
        <v>3034</v>
      </c>
      <c r="T223" s="77">
        <f>N223+T222-T219</f>
        <v>3034</v>
      </c>
      <c r="U223" s="80">
        <f>U222-U219</f>
        <v>3034</v>
      </c>
      <c r="V223" s="79">
        <f>U223+V222-V219</f>
        <v>4642</v>
      </c>
      <c r="W223" s="79">
        <f>V223+W222-W219</f>
        <v>4082</v>
      </c>
      <c r="X223" s="79">
        <f>W223+X222-X219</f>
        <v>3338</v>
      </c>
      <c r="Y223" s="79">
        <f>W223+Y222-Y219</f>
        <v>3922</v>
      </c>
      <c r="Z223" s="77">
        <f>T223+Z222-Z219</f>
        <v>3178</v>
      </c>
      <c r="AA223" s="79">
        <f>Z223+AA222-AA219</f>
        <v>4178</v>
      </c>
      <c r="AB223" s="79">
        <f>AA223+AB222-AB219</f>
        <v>4178</v>
      </c>
      <c r="AC223" s="79">
        <f>AB223+AC222-AC219</f>
        <v>4178</v>
      </c>
      <c r="AD223" s="79">
        <f>AC223+AD222-AD219</f>
        <v>4178</v>
      </c>
      <c r="AE223" s="77">
        <f>Z223+AE222-AE219</f>
        <v>4178</v>
      </c>
      <c r="AF223" s="79">
        <f>AE223+AF222-AF219</f>
        <v>4178</v>
      </c>
      <c r="AG223" s="79">
        <f>AF223+AG222-AG219</f>
        <v>4178</v>
      </c>
      <c r="AH223" s="79">
        <f>AG223+AH222-AH219</f>
        <v>4178</v>
      </c>
      <c r="AI223" s="79">
        <f t="shared" ref="AI223:AJ223" si="85">AH223+AI222-AI219</f>
        <v>4178</v>
      </c>
      <c r="AJ223" s="79">
        <f t="shared" si="85"/>
        <v>4178</v>
      </c>
      <c r="AK223" s="77">
        <f>AE223+AK222-AK219</f>
        <v>4178</v>
      </c>
      <c r="AL223" s="80">
        <f>T223+AL222-AL219</f>
        <v>4178</v>
      </c>
      <c r="AN223" s="61">
        <f t="shared" si="74"/>
        <v>0</v>
      </c>
      <c r="AO223" s="61">
        <f t="shared" si="75"/>
        <v>0</v>
      </c>
    </row>
    <row r="224" spans="1:41" s="45" customFormat="1" x14ac:dyDescent="0.3">
      <c r="A224" s="18"/>
      <c r="B224" s="17" t="s">
        <v>9</v>
      </c>
      <c r="C224" s="7"/>
      <c r="D224" s="7"/>
      <c r="E224" s="9" t="e">
        <f>E223/(SUM(F219+H219+J219+G219)/20)*1000</f>
        <v>#DIV/0!</v>
      </c>
      <c r="F224" s="9">
        <f>F223/(SUM(G219+K219+J219+H219)/20)*1000</f>
        <v>0</v>
      </c>
      <c r="G224" s="9">
        <f>G223/(SUM(H219+J219+K219+L219)/20)*1000</f>
        <v>0</v>
      </c>
      <c r="H224" s="9">
        <f>H223/(SUM(M219+J219+K219+L219)/20)*1000</f>
        <v>0</v>
      </c>
      <c r="I224" s="10"/>
      <c r="J224" s="9">
        <f>J223/(SUM(K219+M219+O219+L219)/20)*1000</f>
        <v>0</v>
      </c>
      <c r="K224" s="9">
        <f>K223/(SUM(L219+O219+P219+M219)/20)*1000</f>
        <v>5363.6363636363631</v>
      </c>
      <c r="L224" s="9">
        <f>L223/(SUM(M219+O219+P219+Q219)/20)*1000</f>
        <v>340</v>
      </c>
      <c r="M224" s="9">
        <f>M223/(SUM(O219+P219+Q219+S219)/20)*1000</f>
        <v>340</v>
      </c>
      <c r="N224" s="10"/>
      <c r="O224" s="9" t="e">
        <f>O223/(SUM(P219+S219+#REF!+Q219)/20)*1000</f>
        <v>#REF!</v>
      </c>
      <c r="P224" s="9" t="e">
        <f>P223/(SUM(Q219+#REF!+#REF!+S219)/20)*1000</f>
        <v>#REF!</v>
      </c>
      <c r="Q224" s="9" t="e">
        <f>Q223/(SUM(S219+#REF!+#REF!+#REF!)/20)*1000</f>
        <v>#REF!</v>
      </c>
      <c r="R224" s="9" t="e">
        <f>R223/(SUM(#REF!+#REF!+#REF!+#REF!)/20)*1000</f>
        <v>#REF!</v>
      </c>
      <c r="S224" s="9" t="e">
        <f>S223/(SUM(#REF!+#REF!+#REF!+#REF!)/20)*1000</f>
        <v>#REF!</v>
      </c>
      <c r="T224" s="121"/>
      <c r="U224" s="122"/>
      <c r="V224" s="9">
        <f>V223/(SUM(W219+Y219+AA219+X219)/20)*1000</f>
        <v>63415.300546448088</v>
      </c>
      <c r="W224" s="9">
        <f>W223/(SUM(X219+AB219+AA219+Y219)/20)*1000</f>
        <v>90309.734513274336</v>
      </c>
      <c r="X224" s="9">
        <f>X223/(SUM(Y219+AA219+AB219+AC219)/20)*1000</f>
        <v>417250</v>
      </c>
      <c r="Y224" s="9" t="e">
        <f>Y223/(SUM(AD219+AA219+AB219+AC219)/20)*1000</f>
        <v>#DIV/0!</v>
      </c>
      <c r="Z224" s="10"/>
      <c r="AA224" s="9" t="e">
        <f>AA223/(SUM(AB219+AD219+AF219+AC219)/20)*1000</f>
        <v>#DIV/0!</v>
      </c>
      <c r="AB224" s="9" t="e">
        <f>AB223/(SUM(AC219+AF219+AG219+AD219)/20)*1000</f>
        <v>#DIV/0!</v>
      </c>
      <c r="AC224" s="9" t="e">
        <f>AC223/(SUM(AD219+AF219+AG219+AH219)/20)*1000</f>
        <v>#DIV/0!</v>
      </c>
      <c r="AD224" s="9" t="e">
        <f>AD223/(SUM(AF219+AG219+AH219+AJ219)/20)*1000</f>
        <v>#DIV/0!</v>
      </c>
      <c r="AE224" s="10"/>
      <c r="AF224" s="9" t="e">
        <f>AF223/(SUM(AG219+AJ219+#REF!+AH219)/20)*1000</f>
        <v>#REF!</v>
      </c>
      <c r="AG224" s="9" t="e">
        <f>AG223/(SUM(AH219+#REF!+#REF!+AJ219)/20)*1000</f>
        <v>#REF!</v>
      </c>
      <c r="AH224" s="9" t="e">
        <f>AH223/(SUM(AJ219+#REF!+#REF!+#REF!)/20)*1000</f>
        <v>#REF!</v>
      </c>
      <c r="AI224" s="9" t="e">
        <f>AI223/(SUM(#REF!+#REF!+#REF!+#REF!)/20)*1000</f>
        <v>#REF!</v>
      </c>
      <c r="AJ224" s="9" t="e">
        <f>AJ223/(SUM(#REF!+#REF!+#REF!+#REF!)/20)*1000</f>
        <v>#REF!</v>
      </c>
      <c r="AK224" s="121"/>
      <c r="AL224" s="122"/>
      <c r="AN224" s="61">
        <f t="shared" si="74"/>
        <v>0</v>
      </c>
      <c r="AO224" s="61">
        <f t="shared" si="75"/>
        <v>0</v>
      </c>
    </row>
    <row r="225" spans="1:41" s="45" customFormat="1" x14ac:dyDescent="0.3">
      <c r="A225" s="180" t="s">
        <v>58</v>
      </c>
      <c r="B225" s="5" t="s">
        <v>5</v>
      </c>
      <c r="C225" s="77"/>
      <c r="D225" s="77"/>
      <c r="E225" s="79"/>
      <c r="F225" s="79"/>
      <c r="G225" s="79"/>
      <c r="H225" s="79"/>
      <c r="I225" s="77">
        <f>SUM(E225:H225)</f>
        <v>0</v>
      </c>
      <c r="J225" s="79"/>
      <c r="K225" s="79"/>
      <c r="L225" s="79"/>
      <c r="M225" s="79"/>
      <c r="N225" s="77">
        <f>SUM(J225:M225)</f>
        <v>0</v>
      </c>
      <c r="O225" s="79"/>
      <c r="P225" s="79"/>
      <c r="Q225" s="79"/>
      <c r="R225" s="79"/>
      <c r="S225" s="79"/>
      <c r="T225" s="77">
        <f>SUM(O225:S225)</f>
        <v>0</v>
      </c>
      <c r="U225" s="80">
        <f>T225+N225+I225+D229</f>
        <v>0</v>
      </c>
      <c r="V225" s="79"/>
      <c r="W225" s="79"/>
      <c r="X225" s="79"/>
      <c r="Y225" s="79"/>
      <c r="Z225" s="77">
        <f>SUM(V225:Y225)</f>
        <v>0</v>
      </c>
      <c r="AA225" s="79"/>
      <c r="AB225" s="79"/>
      <c r="AC225" s="79"/>
      <c r="AD225" s="79"/>
      <c r="AE225" s="77">
        <f>SUM(AA225:AD225)</f>
        <v>0</v>
      </c>
      <c r="AF225" s="79"/>
      <c r="AG225" s="79"/>
      <c r="AH225" s="79"/>
      <c r="AI225" s="79"/>
      <c r="AJ225" s="79"/>
      <c r="AK225" s="77">
        <f>SUM(AF225:AJ225)</f>
        <v>0</v>
      </c>
      <c r="AL225" s="80">
        <f>AK225+AE225+Z225</f>
        <v>0</v>
      </c>
      <c r="AM225" s="45">
        <v>64</v>
      </c>
      <c r="AN225" s="61">
        <f t="shared" si="74"/>
        <v>0</v>
      </c>
      <c r="AO225" s="61">
        <f t="shared" si="75"/>
        <v>0</v>
      </c>
    </row>
    <row r="226" spans="1:41" s="45" customFormat="1" x14ac:dyDescent="0.3">
      <c r="A226" s="181"/>
      <c r="B226" s="17" t="s">
        <v>6</v>
      </c>
      <c r="C226" s="77"/>
      <c r="D226" s="77"/>
      <c r="E226" s="79"/>
      <c r="F226" s="79"/>
      <c r="G226" s="79"/>
      <c r="H226" s="79"/>
      <c r="I226" s="77">
        <f>SUM(E226:H226)</f>
        <v>0</v>
      </c>
      <c r="J226" s="79"/>
      <c r="K226" s="79"/>
      <c r="L226" s="79"/>
      <c r="M226" s="79"/>
      <c r="N226" s="77">
        <f>SUM(J226:M226)</f>
        <v>0</v>
      </c>
      <c r="O226" s="79"/>
      <c r="P226" s="79"/>
      <c r="Q226" s="79"/>
      <c r="R226" s="79"/>
      <c r="S226" s="79"/>
      <c r="T226" s="77">
        <f>SUM(O226:S226)</f>
        <v>0</v>
      </c>
      <c r="U226" s="80">
        <f>I226+N226+T226</f>
        <v>0</v>
      </c>
      <c r="V226" s="79"/>
      <c r="W226" s="79"/>
      <c r="X226" s="79"/>
      <c r="Y226" s="79"/>
      <c r="Z226" s="77">
        <f>SUM(V226:Y226)</f>
        <v>0</v>
      </c>
      <c r="AA226" s="79"/>
      <c r="AB226" s="79"/>
      <c r="AC226" s="79"/>
      <c r="AD226" s="79"/>
      <c r="AE226" s="77">
        <f>SUM(AA226:AD226)</f>
        <v>0</v>
      </c>
      <c r="AF226" s="79"/>
      <c r="AG226" s="79"/>
      <c r="AH226" s="79"/>
      <c r="AI226" s="79"/>
      <c r="AJ226" s="79"/>
      <c r="AK226" s="77">
        <f>SUM(AF226:AJ226)</f>
        <v>0</v>
      </c>
      <c r="AL226" s="80">
        <f>Z226+AE226+AK226</f>
        <v>0</v>
      </c>
      <c r="AN226" s="61">
        <f t="shared" si="74"/>
        <v>0</v>
      </c>
      <c r="AO226" s="61">
        <f t="shared" si="75"/>
        <v>0</v>
      </c>
    </row>
    <row r="227" spans="1:41" s="45" customFormat="1" x14ac:dyDescent="0.3">
      <c r="A227" s="181"/>
      <c r="B227" s="17" t="s">
        <v>10</v>
      </c>
      <c r="C227" s="77"/>
      <c r="D227" s="77"/>
      <c r="E227" s="79"/>
      <c r="F227" s="79"/>
      <c r="G227" s="79"/>
      <c r="H227" s="79"/>
      <c r="I227" s="77"/>
      <c r="J227" s="79"/>
      <c r="K227" s="79"/>
      <c r="L227" s="79"/>
      <c r="M227" s="79"/>
      <c r="N227" s="77"/>
      <c r="O227" s="79"/>
      <c r="P227" s="79"/>
      <c r="Q227" s="79"/>
      <c r="R227" s="79"/>
      <c r="S227" s="79"/>
      <c r="T227" s="77"/>
      <c r="U227" s="80"/>
      <c r="V227" s="79"/>
      <c r="W227" s="79"/>
      <c r="X227" s="79"/>
      <c r="Y227" s="79"/>
      <c r="Z227" s="77"/>
      <c r="AA227" s="79"/>
      <c r="AB227" s="79"/>
      <c r="AC227" s="79"/>
      <c r="AD227" s="79"/>
      <c r="AE227" s="77"/>
      <c r="AF227" s="79"/>
      <c r="AG227" s="79"/>
      <c r="AH227" s="79"/>
      <c r="AI227" s="79"/>
      <c r="AJ227" s="79"/>
      <c r="AK227" s="77"/>
      <c r="AL227" s="80"/>
      <c r="AN227" s="61">
        <f t="shared" si="74"/>
        <v>0</v>
      </c>
      <c r="AO227" s="61">
        <f t="shared" si="75"/>
        <v>0</v>
      </c>
    </row>
    <row r="228" spans="1:41" s="45" customFormat="1" x14ac:dyDescent="0.3">
      <c r="A228" s="181"/>
      <c r="B228" s="17" t="s">
        <v>7</v>
      </c>
      <c r="C228" s="77"/>
      <c r="D228" s="77"/>
      <c r="E228" s="79">
        <f>E227+E226</f>
        <v>0</v>
      </c>
      <c r="F228" s="79">
        <f>F227+F226</f>
        <v>0</v>
      </c>
      <c r="G228" s="79">
        <f>G227+G226</f>
        <v>0</v>
      </c>
      <c r="H228" s="79">
        <f>H227+H226</f>
        <v>0</v>
      </c>
      <c r="I228" s="77">
        <f>SUM(E228:H228)</f>
        <v>0</v>
      </c>
      <c r="J228" s="79">
        <f>J227+J226</f>
        <v>0</v>
      </c>
      <c r="K228" s="79">
        <f>K227+K226</f>
        <v>0</v>
      </c>
      <c r="L228" s="79">
        <f>L227+L226</f>
        <v>0</v>
      </c>
      <c r="M228" s="79">
        <f>M227+M226</f>
        <v>0</v>
      </c>
      <c r="N228" s="77">
        <f>SUM(J228:M228)</f>
        <v>0</v>
      </c>
      <c r="O228" s="79">
        <f>O227+O226</f>
        <v>0</v>
      </c>
      <c r="P228" s="79">
        <f>P227+P226</f>
        <v>0</v>
      </c>
      <c r="Q228" s="79">
        <f>Q227+Q226</f>
        <v>0</v>
      </c>
      <c r="R228" s="79">
        <f>R227+R226</f>
        <v>0</v>
      </c>
      <c r="S228" s="79">
        <f>S227+S226</f>
        <v>0</v>
      </c>
      <c r="T228" s="77">
        <f>SUM(O228:S228)</f>
        <v>0</v>
      </c>
      <c r="U228" s="80">
        <f>T228+N228+I228+D229</f>
        <v>0</v>
      </c>
      <c r="V228" s="79">
        <f>V227+V226</f>
        <v>0</v>
      </c>
      <c r="W228" s="79">
        <f>W227+W226</f>
        <v>0</v>
      </c>
      <c r="X228" s="79">
        <f>X227+X226</f>
        <v>0</v>
      </c>
      <c r="Y228" s="79">
        <f>Y227+Y226</f>
        <v>0</v>
      </c>
      <c r="Z228" s="77">
        <f>SUM(V228:Y228)</f>
        <v>0</v>
      </c>
      <c r="AA228" s="79">
        <f>AA227+AA226</f>
        <v>0</v>
      </c>
      <c r="AB228" s="79">
        <f>AB227+AB226</f>
        <v>0</v>
      </c>
      <c r="AC228" s="79">
        <f>AC227+AC226</f>
        <v>0</v>
      </c>
      <c r="AD228" s="79">
        <f>AD227+AD226</f>
        <v>0</v>
      </c>
      <c r="AE228" s="77">
        <f>SUM(AA228:AD228)</f>
        <v>0</v>
      </c>
      <c r="AF228" s="79">
        <f>AF227+AF226</f>
        <v>0</v>
      </c>
      <c r="AG228" s="79">
        <f>AG227+AG226</f>
        <v>0</v>
      </c>
      <c r="AH228" s="79">
        <f>AH227+AH226</f>
        <v>0</v>
      </c>
      <c r="AI228" s="79">
        <f>AI227+AI226</f>
        <v>0</v>
      </c>
      <c r="AJ228" s="79">
        <f>AJ227+AJ226</f>
        <v>0</v>
      </c>
      <c r="AK228" s="77">
        <f>SUM(AF228:AJ228)</f>
        <v>0</v>
      </c>
      <c r="AL228" s="80">
        <f>AK228+AE228+Z228</f>
        <v>0</v>
      </c>
      <c r="AN228" s="61">
        <f t="shared" si="74"/>
        <v>0</v>
      </c>
      <c r="AO228" s="61">
        <f t="shared" si="75"/>
        <v>0</v>
      </c>
    </row>
    <row r="229" spans="1:41" s="45" customFormat="1" x14ac:dyDescent="0.3">
      <c r="A229" s="182"/>
      <c r="B229" s="6" t="s">
        <v>8</v>
      </c>
      <c r="C229" s="81"/>
      <c r="D229" s="98"/>
      <c r="E229" s="128">
        <f>E228-E225</f>
        <v>0</v>
      </c>
      <c r="F229" s="128">
        <f>E229+F228-F225</f>
        <v>0</v>
      </c>
      <c r="G229" s="128">
        <f>F229+G228-G225</f>
        <v>0</v>
      </c>
      <c r="H229" s="79">
        <f>G229+H228-H225</f>
        <v>0</v>
      </c>
      <c r="I229" s="77">
        <f>I228-I225</f>
        <v>0</v>
      </c>
      <c r="J229" s="79">
        <f>I229+J228-J225</f>
        <v>0</v>
      </c>
      <c r="K229" s="79">
        <f>J229+K228-K225</f>
        <v>0</v>
      </c>
      <c r="L229" s="79">
        <f>K229+L228-L225</f>
        <v>0</v>
      </c>
      <c r="M229" s="79">
        <f>L229+M228-M225</f>
        <v>0</v>
      </c>
      <c r="N229" s="77">
        <f>I229+N228-N225</f>
        <v>0</v>
      </c>
      <c r="O229" s="79">
        <f>N229+O228-O225</f>
        <v>0</v>
      </c>
      <c r="P229" s="79">
        <f>O229+P228-P225</f>
        <v>0</v>
      </c>
      <c r="Q229" s="79">
        <f>P229+Q228-Q225</f>
        <v>0</v>
      </c>
      <c r="R229" s="79">
        <f t="shared" ref="R229:S229" si="86">Q229+R228-R225</f>
        <v>0</v>
      </c>
      <c r="S229" s="79">
        <f t="shared" si="86"/>
        <v>0</v>
      </c>
      <c r="T229" s="77">
        <f>N229+T228-T225</f>
        <v>0</v>
      </c>
      <c r="U229" s="80">
        <f>U228-U225</f>
        <v>0</v>
      </c>
      <c r="V229" s="79">
        <f>U229+V228-V225</f>
        <v>0</v>
      </c>
      <c r="W229" s="79">
        <f>V229+W228-W225</f>
        <v>0</v>
      </c>
      <c r="X229" s="79">
        <f>W229+X228-X225</f>
        <v>0</v>
      </c>
      <c r="Y229" s="79">
        <f>W229+Y228-Y225</f>
        <v>0</v>
      </c>
      <c r="Z229" s="77">
        <f>T229+Z228-Z225</f>
        <v>0</v>
      </c>
      <c r="AA229" s="79">
        <f>Z229+AA228-AA225</f>
        <v>0</v>
      </c>
      <c r="AB229" s="79">
        <f>AA229+AB228-AB225</f>
        <v>0</v>
      </c>
      <c r="AC229" s="79">
        <f>AB229+AC228-AC225</f>
        <v>0</v>
      </c>
      <c r="AD229" s="79">
        <f>AC229+AD228-AD225</f>
        <v>0</v>
      </c>
      <c r="AE229" s="77">
        <f>Z229+AE228-AE225</f>
        <v>0</v>
      </c>
      <c r="AF229" s="79">
        <f>AE229+AF228-AF225</f>
        <v>0</v>
      </c>
      <c r="AG229" s="79">
        <f>AF229+AG228-AG225</f>
        <v>0</v>
      </c>
      <c r="AH229" s="79">
        <f>AG229+AH228-AH225</f>
        <v>0</v>
      </c>
      <c r="AI229" s="79">
        <f t="shared" ref="AI229:AJ229" si="87">AH229+AI228-AI225</f>
        <v>0</v>
      </c>
      <c r="AJ229" s="79">
        <f t="shared" si="87"/>
        <v>0</v>
      </c>
      <c r="AK229" s="77">
        <f>AE229+AK228-AK225</f>
        <v>0</v>
      </c>
      <c r="AL229" s="80">
        <f>T229+AL228-AL225</f>
        <v>0</v>
      </c>
      <c r="AN229" s="61">
        <f t="shared" si="74"/>
        <v>0</v>
      </c>
      <c r="AO229" s="61">
        <f t="shared" si="75"/>
        <v>0</v>
      </c>
    </row>
    <row r="230" spans="1:41" s="45" customFormat="1" x14ac:dyDescent="0.3">
      <c r="A230" s="18"/>
      <c r="B230" s="17" t="s">
        <v>9</v>
      </c>
      <c r="C230" s="7"/>
      <c r="D230" s="7"/>
      <c r="E230" s="9" t="e">
        <f>E229/(SUM(F225+H225+J225+G225)/20)*1000</f>
        <v>#DIV/0!</v>
      </c>
      <c r="F230" s="9" t="e">
        <f>F229/(SUM(G225+K225+J225+H225)/20)*1000</f>
        <v>#DIV/0!</v>
      </c>
      <c r="G230" s="9" t="e">
        <f>G229/(SUM(H225+J225+K225+L225)/20)*1000</f>
        <v>#DIV/0!</v>
      </c>
      <c r="H230" s="9" t="e">
        <f>H229/(SUM(M225+J225+K225+L225)/20)*1000</f>
        <v>#DIV/0!</v>
      </c>
      <c r="I230" s="10"/>
      <c r="J230" s="9" t="e">
        <f>J229/(SUM(K225+M225+O225+L225)/20)*1000</f>
        <v>#DIV/0!</v>
      </c>
      <c r="K230" s="9" t="e">
        <f>K229/(SUM(L225+O225+P225+M225)/20)*1000</f>
        <v>#DIV/0!</v>
      </c>
      <c r="L230" s="9" t="e">
        <f>L229/(SUM(M225+O225+P225+Q225)/20)*1000</f>
        <v>#DIV/0!</v>
      </c>
      <c r="M230" s="9" t="e">
        <f>M229/(SUM(O225+P225+Q225+S225)/20)*1000</f>
        <v>#DIV/0!</v>
      </c>
      <c r="N230" s="10"/>
      <c r="O230" s="9" t="e">
        <f>O229/(SUM(P225+S225+#REF!+Q225)/20)*1000</f>
        <v>#REF!</v>
      </c>
      <c r="P230" s="9" t="e">
        <f>P229/(SUM(Q225+#REF!+#REF!+S225)/20)*1000</f>
        <v>#REF!</v>
      </c>
      <c r="Q230" s="9" t="e">
        <f>Q229/(SUM(S225+#REF!+#REF!+#REF!)/20)*1000</f>
        <v>#REF!</v>
      </c>
      <c r="R230" s="9" t="e">
        <f>R229/(SUM(#REF!+#REF!+#REF!+#REF!)/20)*1000</f>
        <v>#REF!</v>
      </c>
      <c r="S230" s="9" t="e">
        <f>S229/(SUM(#REF!+#REF!+#REF!+#REF!)/20)*1000</f>
        <v>#REF!</v>
      </c>
      <c r="T230" s="121"/>
      <c r="U230" s="122"/>
      <c r="V230" s="9" t="e">
        <f>V229/(SUM(W225+Y225+AA225+X225)/20)*1000</f>
        <v>#DIV/0!</v>
      </c>
      <c r="W230" s="9" t="e">
        <f>W229/(SUM(X225+AB225+AA225+Y225)/20)*1000</f>
        <v>#DIV/0!</v>
      </c>
      <c r="X230" s="9" t="e">
        <f>X229/(SUM(Y225+AA225+AB225+AC225)/20)*1000</f>
        <v>#DIV/0!</v>
      </c>
      <c r="Y230" s="9" t="e">
        <f>Y229/(SUM(AD225+AA225+AB225+AC225)/20)*1000</f>
        <v>#DIV/0!</v>
      </c>
      <c r="Z230" s="10"/>
      <c r="AA230" s="9" t="e">
        <f>AA229/(SUM(AB225+AD225+AF225+AC225)/20)*1000</f>
        <v>#DIV/0!</v>
      </c>
      <c r="AB230" s="9" t="e">
        <f>AB229/(SUM(AC225+AF225+AG225+AD225)/20)*1000</f>
        <v>#DIV/0!</v>
      </c>
      <c r="AC230" s="9" t="e">
        <f>AC229/(SUM(AD225+AF225+AG225+AH225)/20)*1000</f>
        <v>#DIV/0!</v>
      </c>
      <c r="AD230" s="9" t="e">
        <f>AD229/(SUM(AF225+AG225+AH225+AJ225)/20)*1000</f>
        <v>#DIV/0!</v>
      </c>
      <c r="AE230" s="10"/>
      <c r="AF230" s="9" t="e">
        <f>AF229/(SUM(AG225+AJ225+#REF!+AH225)/20)*1000</f>
        <v>#REF!</v>
      </c>
      <c r="AG230" s="9" t="e">
        <f>AG229/(SUM(AH225+#REF!+#REF!+AJ225)/20)*1000</f>
        <v>#REF!</v>
      </c>
      <c r="AH230" s="9" t="e">
        <f>AH229/(SUM(AJ225+#REF!+#REF!+#REF!)/20)*1000</f>
        <v>#REF!</v>
      </c>
      <c r="AI230" s="9" t="e">
        <f>AI229/(SUM(#REF!+#REF!+#REF!+#REF!)/20)*1000</f>
        <v>#REF!</v>
      </c>
      <c r="AJ230" s="9" t="e">
        <f>AJ229/(SUM(#REF!+#REF!+#REF!+#REF!)/20)*1000</f>
        <v>#REF!</v>
      </c>
      <c r="AK230" s="121"/>
      <c r="AL230" s="122"/>
      <c r="AN230" s="61">
        <f t="shared" si="74"/>
        <v>0</v>
      </c>
      <c r="AO230" s="61">
        <f t="shared" si="75"/>
        <v>0</v>
      </c>
    </row>
    <row r="231" spans="1:41" s="45" customFormat="1" x14ac:dyDescent="0.3">
      <c r="A231" s="180" t="s">
        <v>75</v>
      </c>
      <c r="B231" s="5" t="s">
        <v>5</v>
      </c>
      <c r="C231" s="77"/>
      <c r="D231" s="77"/>
      <c r="E231" s="79"/>
      <c r="F231" s="79"/>
      <c r="G231" s="79"/>
      <c r="H231" s="79"/>
      <c r="I231" s="77">
        <f>SUM(E231:H231)</f>
        <v>0</v>
      </c>
      <c r="J231" s="79">
        <v>100</v>
      </c>
      <c r="K231" s="79">
        <v>-100</v>
      </c>
      <c r="L231" s="79">
        <v>0</v>
      </c>
      <c r="M231" s="79">
        <v>0</v>
      </c>
      <c r="N231" s="77">
        <f>SUM(J231:M231)</f>
        <v>0</v>
      </c>
      <c r="O231" s="79">
        <v>0</v>
      </c>
      <c r="P231" s="79">
        <v>0</v>
      </c>
      <c r="Q231" s="79">
        <v>0</v>
      </c>
      <c r="R231" s="79">
        <v>0</v>
      </c>
      <c r="S231" s="79">
        <v>0</v>
      </c>
      <c r="T231" s="77">
        <f>SUM(O231:S231)</f>
        <v>0</v>
      </c>
      <c r="U231" s="80">
        <f>T231+N231+I231+D235</f>
        <v>0</v>
      </c>
      <c r="V231" s="79">
        <v>0</v>
      </c>
      <c r="W231" s="79">
        <v>0</v>
      </c>
      <c r="X231" s="79">
        <v>0</v>
      </c>
      <c r="Y231" s="79">
        <v>0</v>
      </c>
      <c r="Z231" s="77">
        <f>SUM(V231:Y231)</f>
        <v>0</v>
      </c>
      <c r="AA231" s="79">
        <v>0</v>
      </c>
      <c r="AB231" s="79">
        <v>0</v>
      </c>
      <c r="AC231" s="79">
        <v>0</v>
      </c>
      <c r="AD231" s="79">
        <v>0</v>
      </c>
      <c r="AE231" s="77">
        <f>SUM(AA231:AD231)</f>
        <v>0</v>
      </c>
      <c r="AF231" s="79">
        <v>0</v>
      </c>
      <c r="AG231" s="79">
        <v>0</v>
      </c>
      <c r="AH231" s="79">
        <v>0</v>
      </c>
      <c r="AI231" s="79">
        <v>0</v>
      </c>
      <c r="AJ231" s="79">
        <v>0</v>
      </c>
      <c r="AK231" s="77">
        <f>SUM(AF231:AJ231)</f>
        <v>0</v>
      </c>
      <c r="AL231" s="80">
        <f>AK231+AE231+Z231</f>
        <v>0</v>
      </c>
      <c r="AM231" s="45">
        <v>64</v>
      </c>
      <c r="AN231" s="61">
        <f t="shared" si="74"/>
        <v>0</v>
      </c>
      <c r="AO231" s="61">
        <f t="shared" si="75"/>
        <v>0</v>
      </c>
    </row>
    <row r="232" spans="1:41" s="45" customFormat="1" x14ac:dyDescent="0.3">
      <c r="A232" s="181"/>
      <c r="B232" s="17" t="s">
        <v>6</v>
      </c>
      <c r="C232" s="77"/>
      <c r="D232" s="77"/>
      <c r="E232" s="79"/>
      <c r="F232" s="79"/>
      <c r="G232" s="79"/>
      <c r="H232" s="79"/>
      <c r="I232" s="77">
        <f>SUM(E232:H232)</f>
        <v>0</v>
      </c>
      <c r="J232" s="79">
        <v>100</v>
      </c>
      <c r="K232" s="79">
        <v>0</v>
      </c>
      <c r="L232" s="79">
        <v>0</v>
      </c>
      <c r="M232" s="79">
        <v>0</v>
      </c>
      <c r="N232" s="77">
        <f>SUM(J232:M232)</f>
        <v>100</v>
      </c>
      <c r="O232" s="79">
        <v>0</v>
      </c>
      <c r="P232" s="79">
        <v>0</v>
      </c>
      <c r="Q232" s="79">
        <v>0</v>
      </c>
      <c r="R232" s="79">
        <v>0</v>
      </c>
      <c r="S232" s="79">
        <v>0</v>
      </c>
      <c r="T232" s="77">
        <f>SUM(O232:S232)</f>
        <v>0</v>
      </c>
      <c r="U232" s="80">
        <f>I232+N232+T232</f>
        <v>100</v>
      </c>
      <c r="V232" s="79">
        <v>0</v>
      </c>
      <c r="W232" s="79">
        <v>0</v>
      </c>
      <c r="X232" s="79">
        <v>0</v>
      </c>
      <c r="Y232" s="79">
        <v>0</v>
      </c>
      <c r="Z232" s="77">
        <f>SUM(V232:Y232)</f>
        <v>0</v>
      </c>
      <c r="AA232" s="79">
        <v>0</v>
      </c>
      <c r="AB232" s="79">
        <v>0</v>
      </c>
      <c r="AC232" s="79">
        <v>0</v>
      </c>
      <c r="AD232" s="79">
        <v>0</v>
      </c>
      <c r="AE232" s="77">
        <f>SUM(AA232:AD232)</f>
        <v>0</v>
      </c>
      <c r="AF232" s="79">
        <v>0</v>
      </c>
      <c r="AG232" s="79">
        <v>0</v>
      </c>
      <c r="AH232" s="79">
        <v>0</v>
      </c>
      <c r="AI232" s="79">
        <v>0</v>
      </c>
      <c r="AJ232" s="79">
        <v>0</v>
      </c>
      <c r="AK232" s="77">
        <f>SUM(AF232:AJ232)</f>
        <v>0</v>
      </c>
      <c r="AL232" s="80">
        <f>Z232+AE232+AK232</f>
        <v>0</v>
      </c>
      <c r="AN232" s="61">
        <f t="shared" si="74"/>
        <v>0</v>
      </c>
      <c r="AO232" s="61">
        <f t="shared" si="75"/>
        <v>0</v>
      </c>
    </row>
    <row r="233" spans="1:41" s="45" customFormat="1" x14ac:dyDescent="0.3">
      <c r="A233" s="181"/>
      <c r="B233" s="17" t="s">
        <v>10</v>
      </c>
      <c r="C233" s="77">
        <v>0</v>
      </c>
      <c r="D233" s="77"/>
      <c r="E233" s="79"/>
      <c r="F233" s="79"/>
      <c r="G233" s="79"/>
      <c r="H233" s="79"/>
      <c r="I233" s="77"/>
      <c r="J233" s="79"/>
      <c r="K233" s="79"/>
      <c r="L233" s="79"/>
      <c r="M233" s="79"/>
      <c r="N233" s="77"/>
      <c r="O233" s="79"/>
      <c r="P233" s="79"/>
      <c r="Q233" s="79"/>
      <c r="R233" s="79"/>
      <c r="S233" s="79"/>
      <c r="T233" s="77"/>
      <c r="U233" s="80"/>
      <c r="V233" s="79"/>
      <c r="W233" s="79"/>
      <c r="X233" s="79"/>
      <c r="Y233" s="79"/>
      <c r="Z233" s="77"/>
      <c r="AA233" s="79"/>
      <c r="AB233" s="79"/>
      <c r="AC233" s="79"/>
      <c r="AD233" s="79"/>
      <c r="AE233" s="77"/>
      <c r="AF233" s="79"/>
      <c r="AG233" s="79"/>
      <c r="AH233" s="79"/>
      <c r="AI233" s="79"/>
      <c r="AJ233" s="79"/>
      <c r="AK233" s="77"/>
      <c r="AL233" s="80"/>
      <c r="AN233" s="61">
        <f t="shared" si="74"/>
        <v>0</v>
      </c>
      <c r="AO233" s="61">
        <f t="shared" si="75"/>
        <v>0</v>
      </c>
    </row>
    <row r="234" spans="1:41" s="45" customFormat="1" x14ac:dyDescent="0.3">
      <c r="A234" s="181"/>
      <c r="B234" s="17" t="s">
        <v>7</v>
      </c>
      <c r="C234" s="77"/>
      <c r="D234" s="77"/>
      <c r="E234" s="79">
        <f>E233+E232</f>
        <v>0</v>
      </c>
      <c r="F234" s="79">
        <f>F233+F232</f>
        <v>0</v>
      </c>
      <c r="G234" s="79">
        <f>G233+G232</f>
        <v>0</v>
      </c>
      <c r="H234" s="79">
        <f>H233+H232</f>
        <v>0</v>
      </c>
      <c r="I234" s="77">
        <f>SUM(E234:H234)</f>
        <v>0</v>
      </c>
      <c r="J234" s="79">
        <f>J233+J232</f>
        <v>100</v>
      </c>
      <c r="K234" s="79">
        <f>K233+K232</f>
        <v>0</v>
      </c>
      <c r="L234" s="79">
        <f>L233+L232</f>
        <v>0</v>
      </c>
      <c r="M234" s="79">
        <f>M233+M232</f>
        <v>0</v>
      </c>
      <c r="N234" s="77">
        <f>SUM(J234:M234)</f>
        <v>100</v>
      </c>
      <c r="O234" s="79">
        <f>O233+O232</f>
        <v>0</v>
      </c>
      <c r="P234" s="79">
        <f>P233+P232</f>
        <v>0</v>
      </c>
      <c r="Q234" s="79">
        <f>Q233+Q232</f>
        <v>0</v>
      </c>
      <c r="R234" s="79">
        <f>R233+R232</f>
        <v>0</v>
      </c>
      <c r="S234" s="79">
        <f>S233+S232</f>
        <v>0</v>
      </c>
      <c r="T234" s="77">
        <f>SUM(O234:S234)</f>
        <v>0</v>
      </c>
      <c r="U234" s="80">
        <f>T234+N234+I234+D235</f>
        <v>100</v>
      </c>
      <c r="V234" s="79">
        <f>V233+V232</f>
        <v>0</v>
      </c>
      <c r="W234" s="79">
        <f>W233+W232</f>
        <v>0</v>
      </c>
      <c r="X234" s="79">
        <f>X233+X232</f>
        <v>0</v>
      </c>
      <c r="Y234" s="79">
        <f>Y233+Y232</f>
        <v>0</v>
      </c>
      <c r="Z234" s="77">
        <f>SUM(V234:Y234)</f>
        <v>0</v>
      </c>
      <c r="AA234" s="79">
        <f>AA233+AA232</f>
        <v>0</v>
      </c>
      <c r="AB234" s="79">
        <f>AB233+AB232</f>
        <v>0</v>
      </c>
      <c r="AC234" s="79">
        <f>AC233+AC232</f>
        <v>0</v>
      </c>
      <c r="AD234" s="79">
        <f>AD233+AD232</f>
        <v>0</v>
      </c>
      <c r="AE234" s="77">
        <f>SUM(AA234:AD234)</f>
        <v>0</v>
      </c>
      <c r="AF234" s="79">
        <f>AF233+AF232</f>
        <v>0</v>
      </c>
      <c r="AG234" s="79">
        <f>AG233+AG232</f>
        <v>0</v>
      </c>
      <c r="AH234" s="79">
        <f>AH233+AH232</f>
        <v>0</v>
      </c>
      <c r="AI234" s="79">
        <f>AI233+AI232</f>
        <v>0</v>
      </c>
      <c r="AJ234" s="79">
        <f>AJ233+AJ232</f>
        <v>0</v>
      </c>
      <c r="AK234" s="77">
        <f>SUM(AF234:AJ234)</f>
        <v>0</v>
      </c>
      <c r="AL234" s="80">
        <f>AK234+AE234+Z234</f>
        <v>0</v>
      </c>
      <c r="AN234" s="61">
        <f t="shared" si="74"/>
        <v>0</v>
      </c>
      <c r="AO234" s="61">
        <f t="shared" si="75"/>
        <v>0</v>
      </c>
    </row>
    <row r="235" spans="1:41" s="45" customFormat="1" x14ac:dyDescent="0.3">
      <c r="A235" s="182"/>
      <c r="B235" s="6" t="s">
        <v>8</v>
      </c>
      <c r="C235" s="81">
        <v>100</v>
      </c>
      <c r="D235" s="98"/>
      <c r="E235" s="128">
        <f>E234-E231</f>
        <v>0</v>
      </c>
      <c r="F235" s="128">
        <f>E235+F234-F231</f>
        <v>0</v>
      </c>
      <c r="G235" s="128">
        <f>F235+G234-G231</f>
        <v>0</v>
      </c>
      <c r="H235" s="79">
        <f>G235+H234-H231</f>
        <v>0</v>
      </c>
      <c r="I235" s="77">
        <f>I234-I231</f>
        <v>0</v>
      </c>
      <c r="J235" s="79">
        <f>I235+J234-J231</f>
        <v>0</v>
      </c>
      <c r="K235" s="79">
        <f>J235+K234-K231</f>
        <v>100</v>
      </c>
      <c r="L235" s="79">
        <f>K235+L234-L231</f>
        <v>100</v>
      </c>
      <c r="M235" s="79">
        <f>L235+M234-M231</f>
        <v>100</v>
      </c>
      <c r="N235" s="77">
        <f>I235+N234-N231</f>
        <v>100</v>
      </c>
      <c r="O235" s="79">
        <f>N235+O234-O231</f>
        <v>100</v>
      </c>
      <c r="P235" s="79">
        <f>O235+P234-P231</f>
        <v>100</v>
      </c>
      <c r="Q235" s="79">
        <f>P235+Q234-Q231</f>
        <v>100</v>
      </c>
      <c r="R235" s="79">
        <f>Q235+R234-R231</f>
        <v>100</v>
      </c>
      <c r="S235" s="79">
        <f>R235+S234-S231</f>
        <v>100</v>
      </c>
      <c r="T235" s="77">
        <f>N235+T234-T231</f>
        <v>100</v>
      </c>
      <c r="U235" s="80">
        <f>U234-U231</f>
        <v>100</v>
      </c>
      <c r="V235" s="79">
        <f>U235+V234-V231</f>
        <v>100</v>
      </c>
      <c r="W235" s="79">
        <f>V235+W234-W231</f>
        <v>100</v>
      </c>
      <c r="X235" s="79">
        <f>W235+X234-X231</f>
        <v>100</v>
      </c>
      <c r="Y235" s="79">
        <f>W235+Y234-Y231</f>
        <v>100</v>
      </c>
      <c r="Z235" s="77">
        <f>T235+Z234-Z231</f>
        <v>100</v>
      </c>
      <c r="AA235" s="79">
        <f>Z235+AA234-AA231</f>
        <v>100</v>
      </c>
      <c r="AB235" s="79">
        <f>AA235+AB234-AB231</f>
        <v>100</v>
      </c>
      <c r="AC235" s="79">
        <f>AB235+AC234-AC231</f>
        <v>100</v>
      </c>
      <c r="AD235" s="79">
        <f>AC235+AD234-AD231</f>
        <v>100</v>
      </c>
      <c r="AE235" s="77">
        <f>Z235+AE234-AE231</f>
        <v>100</v>
      </c>
      <c r="AF235" s="79">
        <f>AE235+AF234-AF231</f>
        <v>100</v>
      </c>
      <c r="AG235" s="79">
        <f>AF235+AG234-AG231</f>
        <v>100</v>
      </c>
      <c r="AH235" s="79">
        <f>AG235+AH234-AH231</f>
        <v>100</v>
      </c>
      <c r="AI235" s="79">
        <f t="shared" ref="AI235:AJ235" si="88">AH235+AI234-AI231</f>
        <v>100</v>
      </c>
      <c r="AJ235" s="79">
        <f t="shared" si="88"/>
        <v>100</v>
      </c>
      <c r="AK235" s="77">
        <f>AE235+AK234-AK231</f>
        <v>100</v>
      </c>
      <c r="AL235" s="80">
        <f>T235+AL234-AL231</f>
        <v>100</v>
      </c>
      <c r="AN235" s="61">
        <f t="shared" si="74"/>
        <v>0</v>
      </c>
      <c r="AO235" s="61">
        <f t="shared" si="75"/>
        <v>0</v>
      </c>
    </row>
    <row r="236" spans="1:41" s="45" customFormat="1" x14ac:dyDescent="0.3">
      <c r="A236" s="18"/>
      <c r="B236" s="17" t="s">
        <v>9</v>
      </c>
      <c r="C236" s="7"/>
      <c r="D236" s="7"/>
      <c r="E236" s="9">
        <f>E235/(SUM(F231+H231+J231+G231)/20)*1000</f>
        <v>0</v>
      </c>
      <c r="F236" s="9" t="e">
        <f>F235/(SUM(G231+K231+J231+H231)/20)*1000</f>
        <v>#DIV/0!</v>
      </c>
      <c r="G236" s="9" t="e">
        <f>G235/(SUM(H231+J231+K231+L231)/20)*1000</f>
        <v>#DIV/0!</v>
      </c>
      <c r="H236" s="9" t="e">
        <f>H235/(SUM(M231+J231+K231+L231)/20)*1000</f>
        <v>#DIV/0!</v>
      </c>
      <c r="I236" s="10"/>
      <c r="J236" s="9">
        <f>J235/(SUM(K231+M231+O231+L231)/20)*1000</f>
        <v>0</v>
      </c>
      <c r="K236" s="9" t="e">
        <f>K235/(SUM(L231+O231+P231+M231)/20)*1000</f>
        <v>#DIV/0!</v>
      </c>
      <c r="L236" s="9" t="e">
        <f>L235/(SUM(M231+O231+P231+Q231)/20)*1000</f>
        <v>#DIV/0!</v>
      </c>
      <c r="M236" s="9" t="e">
        <f>M235/(SUM(O231+P231+Q231+S231)/20)*1000</f>
        <v>#DIV/0!</v>
      </c>
      <c r="N236" s="10"/>
      <c r="O236" s="9" t="e">
        <f>O235/(SUM(P231+S231+#REF!+Q231)/20)*1000</f>
        <v>#REF!</v>
      </c>
      <c r="P236" s="9" t="e">
        <f>P235/(SUM(Q231+#REF!+#REF!+S231)/20)*1000</f>
        <v>#REF!</v>
      </c>
      <c r="Q236" s="9" t="e">
        <f>Q235/(SUM(S231+#REF!+#REF!+#REF!)/20)*1000</f>
        <v>#REF!</v>
      </c>
      <c r="R236" s="9" t="e">
        <f>R235/(SUM(#REF!+#REF!+#REF!+#REF!)/20)*1000</f>
        <v>#REF!</v>
      </c>
      <c r="S236" s="9" t="e">
        <f>S235/(SUM(#REF!+#REF!+#REF!+#REF!)/20)*1000</f>
        <v>#REF!</v>
      </c>
      <c r="T236" s="121"/>
      <c r="U236" s="122"/>
      <c r="V236" s="9" t="e">
        <f>V235/(SUM(W231+Y231+AA231+X231)/20)*1000</f>
        <v>#DIV/0!</v>
      </c>
      <c r="W236" s="9" t="e">
        <f>W235/(SUM(X231+AB231+AA231+Y231)/20)*1000</f>
        <v>#DIV/0!</v>
      </c>
      <c r="X236" s="9" t="e">
        <f>X235/(SUM(Y231+AA231+AB231+AC231)/20)*1000</f>
        <v>#DIV/0!</v>
      </c>
      <c r="Y236" s="9" t="e">
        <f>Y235/(SUM(AD231+AA231+AB231+AC231)/20)*1000</f>
        <v>#DIV/0!</v>
      </c>
      <c r="Z236" s="10"/>
      <c r="AA236" s="9" t="e">
        <f>AA235/(SUM(AB231+AD231+AF231+AC231)/20)*1000</f>
        <v>#DIV/0!</v>
      </c>
      <c r="AB236" s="9" t="e">
        <f>AB235/(SUM(AC231+AF231+AG231+AD231)/20)*1000</f>
        <v>#DIV/0!</v>
      </c>
      <c r="AC236" s="9" t="e">
        <f>AC235/(SUM(AD231+AF231+AG231+AH231)/20)*1000</f>
        <v>#DIV/0!</v>
      </c>
      <c r="AD236" s="9" t="e">
        <f>AD235/(SUM(AF231+AG231+AH231+AJ231)/20)*1000</f>
        <v>#DIV/0!</v>
      </c>
      <c r="AE236" s="10"/>
      <c r="AF236" s="9" t="e">
        <f>AF235/(SUM(AG231+AJ231+#REF!+AH231)/20)*1000</f>
        <v>#REF!</v>
      </c>
      <c r="AG236" s="9" t="e">
        <f>AG235/(SUM(AH231+#REF!+#REF!+AJ231)/20)*1000</f>
        <v>#REF!</v>
      </c>
      <c r="AH236" s="9" t="e">
        <f>AH235/(SUM(AJ231+#REF!+#REF!+#REF!)/20)*1000</f>
        <v>#REF!</v>
      </c>
      <c r="AI236" s="9" t="e">
        <f>AI235/(SUM(#REF!+#REF!+#REF!+#REF!)/20)*1000</f>
        <v>#REF!</v>
      </c>
      <c r="AJ236" s="9" t="e">
        <f>AJ235/(SUM(#REF!+#REF!+#REF!+#REF!)/20)*1000</f>
        <v>#REF!</v>
      </c>
      <c r="AK236" s="121"/>
      <c r="AL236" s="122"/>
      <c r="AN236" s="61">
        <f t="shared" si="74"/>
        <v>0</v>
      </c>
      <c r="AO236" s="61">
        <f t="shared" si="75"/>
        <v>0</v>
      </c>
    </row>
    <row r="237" spans="1:41" s="45" customFormat="1" x14ac:dyDescent="0.3">
      <c r="A237" s="193" t="s">
        <v>124</v>
      </c>
      <c r="B237" s="5" t="s">
        <v>5</v>
      </c>
      <c r="C237" s="77"/>
      <c r="D237" s="77"/>
      <c r="E237" s="79"/>
      <c r="F237" s="79"/>
      <c r="G237" s="79"/>
      <c r="H237" s="79"/>
      <c r="I237" s="77">
        <f>SUM(E237:H237)</f>
        <v>0</v>
      </c>
      <c r="J237" s="79"/>
      <c r="K237" s="79"/>
      <c r="L237" s="79"/>
      <c r="M237" s="79"/>
      <c r="N237" s="77">
        <f>SUM(J237:M237)</f>
        <v>0</v>
      </c>
      <c r="O237" s="79"/>
      <c r="P237" s="79"/>
      <c r="Q237" s="79"/>
      <c r="R237" s="79"/>
      <c r="S237" s="79"/>
      <c r="T237" s="77">
        <f>SUM(O237:S237)</f>
        <v>0</v>
      </c>
      <c r="U237" s="80">
        <f>T237+N237+I237+D241</f>
        <v>353</v>
      </c>
      <c r="V237" s="79"/>
      <c r="W237" s="79"/>
      <c r="X237" s="79"/>
      <c r="Y237" s="79"/>
      <c r="Z237" s="77">
        <f>SUM(V237:Y237)</f>
        <v>0</v>
      </c>
      <c r="AA237" s="79"/>
      <c r="AB237" s="79"/>
      <c r="AC237" s="79"/>
      <c r="AD237" s="79"/>
      <c r="AE237" s="77">
        <f>SUM(AA237:AD237)</f>
        <v>0</v>
      </c>
      <c r="AF237" s="79"/>
      <c r="AG237" s="79"/>
      <c r="AH237" s="79"/>
      <c r="AI237" s="79"/>
      <c r="AJ237" s="79"/>
      <c r="AK237" s="77">
        <f>SUM(AF237:AJ237)</f>
        <v>0</v>
      </c>
      <c r="AL237" s="80">
        <f>AK237+AE237+Z237</f>
        <v>0</v>
      </c>
      <c r="AM237" s="45">
        <v>64</v>
      </c>
      <c r="AN237" s="61">
        <f t="shared" ref="AN237:AN254" si="89">AM237*U237</f>
        <v>22592</v>
      </c>
      <c r="AO237" s="61">
        <f t="shared" si="75"/>
        <v>0</v>
      </c>
    </row>
    <row r="238" spans="1:41" s="45" customFormat="1" x14ac:dyDescent="0.3">
      <c r="A238" s="194"/>
      <c r="B238" s="17" t="s">
        <v>6</v>
      </c>
      <c r="C238" s="77"/>
      <c r="D238" s="77"/>
      <c r="E238" s="79"/>
      <c r="F238" s="79"/>
      <c r="G238" s="79"/>
      <c r="H238" s="79"/>
      <c r="I238" s="77">
        <f>SUM(E238:H238)</f>
        <v>0</v>
      </c>
      <c r="J238" s="79"/>
      <c r="K238" s="79"/>
      <c r="L238" s="79"/>
      <c r="M238" s="79"/>
      <c r="N238" s="77">
        <f>SUM(J238:M238)</f>
        <v>0</v>
      </c>
      <c r="O238" s="79"/>
      <c r="P238" s="79"/>
      <c r="Q238" s="79"/>
      <c r="R238" s="79"/>
      <c r="S238" s="79"/>
      <c r="T238" s="77">
        <f>SUM(O238:S238)</f>
        <v>0</v>
      </c>
      <c r="U238" s="80">
        <f>I238+N238+T238</f>
        <v>0</v>
      </c>
      <c r="V238" s="79"/>
      <c r="W238" s="79"/>
      <c r="X238" s="79"/>
      <c r="Y238" s="79"/>
      <c r="Z238" s="77">
        <f>SUM(V238:Y238)</f>
        <v>0</v>
      </c>
      <c r="AA238" s="79"/>
      <c r="AB238" s="79"/>
      <c r="AC238" s="79"/>
      <c r="AD238" s="79"/>
      <c r="AE238" s="77">
        <f>SUM(AA238:AD238)</f>
        <v>0</v>
      </c>
      <c r="AF238" s="79"/>
      <c r="AG238" s="79"/>
      <c r="AH238" s="79"/>
      <c r="AI238" s="79"/>
      <c r="AJ238" s="79"/>
      <c r="AK238" s="77">
        <f>SUM(AF238:AJ238)</f>
        <v>0</v>
      </c>
      <c r="AL238" s="80">
        <f>Z238+AE238+AK238</f>
        <v>0</v>
      </c>
      <c r="AN238" s="61">
        <f t="shared" si="89"/>
        <v>0</v>
      </c>
      <c r="AO238" s="61">
        <f t="shared" si="75"/>
        <v>0</v>
      </c>
    </row>
    <row r="239" spans="1:41" s="45" customFormat="1" x14ac:dyDescent="0.3">
      <c r="A239" s="194"/>
      <c r="B239" s="17" t="s">
        <v>10</v>
      </c>
      <c r="C239" s="77"/>
      <c r="D239" s="77"/>
      <c r="E239" s="79"/>
      <c r="F239" s="79"/>
      <c r="G239" s="79"/>
      <c r="H239" s="79"/>
      <c r="I239" s="77"/>
      <c r="J239" s="79"/>
      <c r="K239" s="79"/>
      <c r="L239" s="79"/>
      <c r="M239" s="79"/>
      <c r="N239" s="77"/>
      <c r="O239" s="79"/>
      <c r="P239" s="79"/>
      <c r="Q239" s="79"/>
      <c r="R239" s="79"/>
      <c r="S239" s="79"/>
      <c r="T239" s="77"/>
      <c r="U239" s="80"/>
      <c r="V239" s="79"/>
      <c r="W239" s="79"/>
      <c r="X239" s="79"/>
      <c r="Y239" s="79"/>
      <c r="Z239" s="77"/>
      <c r="AA239" s="79"/>
      <c r="AB239" s="79"/>
      <c r="AC239" s="79"/>
      <c r="AD239" s="79"/>
      <c r="AE239" s="77"/>
      <c r="AF239" s="79"/>
      <c r="AG239" s="79"/>
      <c r="AH239" s="79"/>
      <c r="AI239" s="79"/>
      <c r="AJ239" s="79"/>
      <c r="AK239" s="77"/>
      <c r="AL239" s="80"/>
      <c r="AN239" s="61">
        <f t="shared" si="89"/>
        <v>0</v>
      </c>
      <c r="AO239" s="61">
        <f t="shared" si="75"/>
        <v>0</v>
      </c>
    </row>
    <row r="240" spans="1:41" s="45" customFormat="1" x14ac:dyDescent="0.3">
      <c r="A240" s="194"/>
      <c r="B240" s="17" t="s">
        <v>7</v>
      </c>
      <c r="C240" s="77"/>
      <c r="D240" s="77"/>
      <c r="E240" s="79">
        <f>E239+E238</f>
        <v>0</v>
      </c>
      <c r="F240" s="79">
        <f>F239+F238</f>
        <v>0</v>
      </c>
      <c r="G240" s="79">
        <f>G239+G238</f>
        <v>0</v>
      </c>
      <c r="H240" s="79">
        <f>H239+H238</f>
        <v>0</v>
      </c>
      <c r="I240" s="77">
        <f>SUM(E240:H240)</f>
        <v>0</v>
      </c>
      <c r="J240" s="79">
        <f>J239+J238</f>
        <v>0</v>
      </c>
      <c r="K240" s="79">
        <f>K239+K238</f>
        <v>0</v>
      </c>
      <c r="L240" s="79">
        <f>L239+L238</f>
        <v>0</v>
      </c>
      <c r="M240" s="79">
        <f>M239+M238</f>
        <v>0</v>
      </c>
      <c r="N240" s="77">
        <f>SUM(J240:M240)</f>
        <v>0</v>
      </c>
      <c r="O240" s="79">
        <f>O239+O238</f>
        <v>0</v>
      </c>
      <c r="P240" s="79">
        <f>P239+P238</f>
        <v>0</v>
      </c>
      <c r="Q240" s="79">
        <f>Q239+Q238</f>
        <v>0</v>
      </c>
      <c r="R240" s="79">
        <f>R239+R238</f>
        <v>0</v>
      </c>
      <c r="S240" s="79">
        <f>S239+S238</f>
        <v>0</v>
      </c>
      <c r="T240" s="77">
        <f>SUM(O240:S240)</f>
        <v>0</v>
      </c>
      <c r="U240" s="80">
        <f>T240+N240+I240+D241</f>
        <v>353</v>
      </c>
      <c r="V240" s="79">
        <f>V239+V238</f>
        <v>0</v>
      </c>
      <c r="W240" s="79">
        <f>W239+W238</f>
        <v>0</v>
      </c>
      <c r="X240" s="79">
        <f>X239+X238</f>
        <v>0</v>
      </c>
      <c r="Y240" s="79">
        <f>Y239+Y238</f>
        <v>0</v>
      </c>
      <c r="Z240" s="77">
        <f>SUM(V240:Y240)</f>
        <v>0</v>
      </c>
      <c r="AA240" s="79">
        <f>AA239+AA238</f>
        <v>0</v>
      </c>
      <c r="AB240" s="79">
        <f>AB239+AB238</f>
        <v>0</v>
      </c>
      <c r="AC240" s="79">
        <f>AC239+AC238</f>
        <v>0</v>
      </c>
      <c r="AD240" s="79">
        <f>AD239+AD238</f>
        <v>0</v>
      </c>
      <c r="AE240" s="77">
        <f>SUM(AA240:AD240)</f>
        <v>0</v>
      </c>
      <c r="AF240" s="79">
        <f>AF239+AF238</f>
        <v>0</v>
      </c>
      <c r="AG240" s="79">
        <f>AG239+AG238</f>
        <v>0</v>
      </c>
      <c r="AH240" s="79">
        <f>AH239+AH238</f>
        <v>0</v>
      </c>
      <c r="AI240" s="79">
        <f>AI239+AI238</f>
        <v>0</v>
      </c>
      <c r="AJ240" s="79">
        <f>AJ239+AJ238</f>
        <v>0</v>
      </c>
      <c r="AK240" s="77">
        <f>SUM(AF240:AJ240)</f>
        <v>0</v>
      </c>
      <c r="AL240" s="80">
        <f>AK240+AE240+Z240</f>
        <v>0</v>
      </c>
      <c r="AN240" s="61">
        <f t="shared" si="89"/>
        <v>0</v>
      </c>
      <c r="AO240" s="61">
        <f t="shared" si="75"/>
        <v>0</v>
      </c>
    </row>
    <row r="241" spans="1:41" s="45" customFormat="1" x14ac:dyDescent="0.3">
      <c r="A241" s="195"/>
      <c r="B241" s="6" t="s">
        <v>8</v>
      </c>
      <c r="C241" s="81"/>
      <c r="D241" s="143">
        <v>353</v>
      </c>
      <c r="E241" s="128">
        <f>E240-E237</f>
        <v>0</v>
      </c>
      <c r="F241" s="128">
        <f>E241+F240-F237</f>
        <v>0</v>
      </c>
      <c r="G241" s="128">
        <f>F241+G240-G237</f>
        <v>0</v>
      </c>
      <c r="H241" s="79">
        <f>G241+H240-H237</f>
        <v>0</v>
      </c>
      <c r="I241" s="77">
        <f>I240-I237</f>
        <v>0</v>
      </c>
      <c r="J241" s="79">
        <f>I241+J240-J237</f>
        <v>0</v>
      </c>
      <c r="K241" s="79">
        <f>J241+K240-K237</f>
        <v>0</v>
      </c>
      <c r="L241" s="79">
        <f>K241+L240-L237</f>
        <v>0</v>
      </c>
      <c r="M241" s="79">
        <f>L241+M240-M237</f>
        <v>0</v>
      </c>
      <c r="N241" s="77">
        <f>I241+N240-N237</f>
        <v>0</v>
      </c>
      <c r="O241" s="79">
        <f>N241+O240-O237</f>
        <v>0</v>
      </c>
      <c r="P241" s="79">
        <f>O241+P240-P237</f>
        <v>0</v>
      </c>
      <c r="Q241" s="79">
        <f>P241+Q240-Q237</f>
        <v>0</v>
      </c>
      <c r="R241" s="79">
        <f>Q241+R240-R237</f>
        <v>0</v>
      </c>
      <c r="S241" s="79">
        <f>R241+S240-S237</f>
        <v>0</v>
      </c>
      <c r="T241" s="77">
        <f>N241+T240-T237</f>
        <v>0</v>
      </c>
      <c r="U241" s="80">
        <f>U240-U237</f>
        <v>0</v>
      </c>
      <c r="V241" s="79">
        <f>U241+V240-V237</f>
        <v>0</v>
      </c>
      <c r="W241" s="79">
        <f>V241+W240-W237</f>
        <v>0</v>
      </c>
      <c r="X241" s="79">
        <f>W241+X240-X237</f>
        <v>0</v>
      </c>
      <c r="Y241" s="79">
        <f>W241+Y240-Y237</f>
        <v>0</v>
      </c>
      <c r="Z241" s="77">
        <f>T241+Z240-Z237</f>
        <v>0</v>
      </c>
      <c r="AA241" s="79">
        <f>Z241+AA240-AA237</f>
        <v>0</v>
      </c>
      <c r="AB241" s="79">
        <f>AA241+AB240-AB237</f>
        <v>0</v>
      </c>
      <c r="AC241" s="79">
        <f>AB241+AC240-AC237</f>
        <v>0</v>
      </c>
      <c r="AD241" s="79">
        <f>AC241+AD240-AD237</f>
        <v>0</v>
      </c>
      <c r="AE241" s="77">
        <f>Z241+AE240-AE237</f>
        <v>0</v>
      </c>
      <c r="AF241" s="79">
        <f>AE241+AF240-AF237</f>
        <v>0</v>
      </c>
      <c r="AG241" s="79">
        <f>AF241+AG240-AG237</f>
        <v>0</v>
      </c>
      <c r="AH241" s="79">
        <f>AG241+AH240-AH237</f>
        <v>0</v>
      </c>
      <c r="AI241" s="79">
        <f t="shared" ref="AI241:AJ241" si="90">AH241+AI240-AI237</f>
        <v>0</v>
      </c>
      <c r="AJ241" s="79">
        <f t="shared" si="90"/>
        <v>0</v>
      </c>
      <c r="AK241" s="77">
        <f>AE241+AK240-AK237</f>
        <v>0</v>
      </c>
      <c r="AL241" s="80">
        <f>T241+AL240-AL237</f>
        <v>0</v>
      </c>
      <c r="AN241" s="61">
        <f t="shared" si="89"/>
        <v>0</v>
      </c>
      <c r="AO241" s="61">
        <f t="shared" si="75"/>
        <v>0</v>
      </c>
    </row>
    <row r="242" spans="1:41" s="45" customFormat="1" x14ac:dyDescent="0.3">
      <c r="A242" s="18"/>
      <c r="B242" s="17" t="s">
        <v>9</v>
      </c>
      <c r="C242" s="7"/>
      <c r="D242" s="7"/>
      <c r="E242" s="9" t="e">
        <f>E241/(SUM(F237+H237+J237+G237)/20)*1000</f>
        <v>#DIV/0!</v>
      </c>
      <c r="F242" s="9" t="e">
        <f>F241/(SUM(G237+K237+J237+H237)/20)*1000</f>
        <v>#DIV/0!</v>
      </c>
      <c r="G242" s="9" t="e">
        <f>G241/(SUM(H237+J237+K237+L237)/20)*1000</f>
        <v>#DIV/0!</v>
      </c>
      <c r="H242" s="9" t="e">
        <f>H241/(SUM(M237+J237+K237+L237)/20)*1000</f>
        <v>#DIV/0!</v>
      </c>
      <c r="I242" s="10"/>
      <c r="J242" s="9" t="e">
        <f>J241/(SUM(K237+M237+O237+L237)/20)*1000</f>
        <v>#DIV/0!</v>
      </c>
      <c r="K242" s="9" t="e">
        <f>K241/(SUM(L237+O237+P237+M237)/20)*1000</f>
        <v>#DIV/0!</v>
      </c>
      <c r="L242" s="9" t="e">
        <f>L241/(SUM(M237+O237+P237+Q237)/20)*1000</f>
        <v>#DIV/0!</v>
      </c>
      <c r="M242" s="9" t="e">
        <f>M241/(SUM(O237+P237+Q237+S237)/20)*1000</f>
        <v>#DIV/0!</v>
      </c>
      <c r="N242" s="10"/>
      <c r="O242" s="9" t="e">
        <f>O241/(SUM(P237+S237+#REF!+Q237)/20)*1000</f>
        <v>#REF!</v>
      </c>
      <c r="P242" s="9" t="e">
        <f>P241/(SUM(Q237+#REF!+#REF!+S237)/20)*1000</f>
        <v>#REF!</v>
      </c>
      <c r="Q242" s="9" t="e">
        <f>Q241/(SUM(S237+#REF!+#REF!+#REF!)/20)*1000</f>
        <v>#REF!</v>
      </c>
      <c r="R242" s="9" t="e">
        <f>R241/(SUM(#REF!+#REF!+#REF!+#REF!)/20)*1000</f>
        <v>#REF!</v>
      </c>
      <c r="S242" s="9" t="e">
        <f>S241/(SUM(#REF!+#REF!+#REF!+#REF!)/20)*1000</f>
        <v>#REF!</v>
      </c>
      <c r="T242" s="121"/>
      <c r="U242" s="122"/>
      <c r="V242" s="9" t="e">
        <f>V241/(SUM(W237+Y237+AA237+X237)/20)*1000</f>
        <v>#DIV/0!</v>
      </c>
      <c r="W242" s="9" t="e">
        <f>W241/(SUM(X237+AB237+AA237+Y237)/20)*1000</f>
        <v>#DIV/0!</v>
      </c>
      <c r="X242" s="9" t="e">
        <f>X241/(SUM(Y237+AA237+AB237+AC237)/20)*1000</f>
        <v>#DIV/0!</v>
      </c>
      <c r="Y242" s="9" t="e">
        <f>Y241/(SUM(AD237+AA237+AB237+AC237)/20)*1000</f>
        <v>#DIV/0!</v>
      </c>
      <c r="Z242" s="10"/>
      <c r="AA242" s="9" t="e">
        <f>AA241/(SUM(AB237+AD237+AF237+AC237)/20)*1000</f>
        <v>#DIV/0!</v>
      </c>
      <c r="AB242" s="9" t="e">
        <f>AB241/(SUM(AC237+AF237+AG237+AD237)/20)*1000</f>
        <v>#DIV/0!</v>
      </c>
      <c r="AC242" s="9" t="e">
        <f>AC241/(SUM(AD237+AF237+AG237+AH237)/20)*1000</f>
        <v>#DIV/0!</v>
      </c>
      <c r="AD242" s="9" t="e">
        <f>AD241/(SUM(AF237+AG237+AH237+AJ237)/20)*1000</f>
        <v>#DIV/0!</v>
      </c>
      <c r="AE242" s="10"/>
      <c r="AF242" s="9" t="e">
        <f>AF241/(SUM(AG237+AJ237+#REF!+AH237)/20)*1000</f>
        <v>#REF!</v>
      </c>
      <c r="AG242" s="9" t="e">
        <f>AG241/(SUM(AH237+#REF!+#REF!+AJ237)/20)*1000</f>
        <v>#REF!</v>
      </c>
      <c r="AH242" s="9" t="e">
        <f>AH241/(SUM(AJ237+#REF!+#REF!+#REF!)/20)*1000</f>
        <v>#REF!</v>
      </c>
      <c r="AI242" s="9" t="e">
        <f>AI241/(SUM(#REF!+#REF!+#REF!+#REF!)/20)*1000</f>
        <v>#REF!</v>
      </c>
      <c r="AJ242" s="9" t="e">
        <f>AJ241/(SUM(#REF!+#REF!+#REF!+#REF!)/20)*1000</f>
        <v>#REF!</v>
      </c>
      <c r="AK242" s="121"/>
      <c r="AL242" s="122"/>
      <c r="AN242" s="61">
        <f t="shared" si="89"/>
        <v>0</v>
      </c>
      <c r="AO242" s="61">
        <f t="shared" si="75"/>
        <v>0</v>
      </c>
    </row>
    <row r="243" spans="1:41" s="45" customFormat="1" x14ac:dyDescent="0.3">
      <c r="A243" s="193" t="s">
        <v>125</v>
      </c>
      <c r="B243" s="5" t="s">
        <v>5</v>
      </c>
      <c r="C243" s="77"/>
      <c r="D243" s="77"/>
      <c r="E243" s="79"/>
      <c r="F243" s="79"/>
      <c r="G243" s="79"/>
      <c r="H243" s="79"/>
      <c r="I243" s="77">
        <f>SUM(E243:H243)</f>
        <v>0</v>
      </c>
      <c r="J243" s="79"/>
      <c r="K243" s="79"/>
      <c r="L243" s="79"/>
      <c r="M243" s="79"/>
      <c r="N243" s="77">
        <f>SUM(J243:M243)</f>
        <v>0</v>
      </c>
      <c r="O243" s="79"/>
      <c r="P243" s="79"/>
      <c r="Q243" s="79"/>
      <c r="R243" s="79"/>
      <c r="S243" s="79"/>
      <c r="T243" s="77">
        <f>SUM(O243:S243)</f>
        <v>0</v>
      </c>
      <c r="U243" s="80">
        <f>T243+N243+I243+D247</f>
        <v>405</v>
      </c>
      <c r="V243" s="79"/>
      <c r="W243" s="79"/>
      <c r="X243" s="79"/>
      <c r="Y243" s="79"/>
      <c r="Z243" s="77">
        <f>SUM(V243:Y243)</f>
        <v>0</v>
      </c>
      <c r="AA243" s="79"/>
      <c r="AB243" s="79"/>
      <c r="AC243" s="79"/>
      <c r="AD243" s="79"/>
      <c r="AE243" s="77">
        <f>SUM(AA243:AD243)</f>
        <v>0</v>
      </c>
      <c r="AF243" s="79"/>
      <c r="AG243" s="79"/>
      <c r="AH243" s="79"/>
      <c r="AI243" s="79"/>
      <c r="AJ243" s="79"/>
      <c r="AK243" s="77">
        <f>SUM(AF243:AJ243)</f>
        <v>0</v>
      </c>
      <c r="AL243" s="80">
        <f>AK243+AE243+Z243</f>
        <v>0</v>
      </c>
      <c r="AM243" s="45">
        <v>128</v>
      </c>
      <c r="AN243" s="61">
        <f t="shared" si="89"/>
        <v>51840</v>
      </c>
      <c r="AO243" s="61">
        <f t="shared" si="75"/>
        <v>0</v>
      </c>
    </row>
    <row r="244" spans="1:41" s="45" customFormat="1" x14ac:dyDescent="0.3">
      <c r="A244" s="194"/>
      <c r="B244" s="17" t="s">
        <v>6</v>
      </c>
      <c r="C244" s="77"/>
      <c r="D244" s="77"/>
      <c r="E244" s="79"/>
      <c r="F244" s="79"/>
      <c r="G244" s="79"/>
      <c r="H244" s="79"/>
      <c r="I244" s="77">
        <f>SUM(E244:H244)</f>
        <v>0</v>
      </c>
      <c r="J244" s="79"/>
      <c r="K244" s="79"/>
      <c r="L244" s="79"/>
      <c r="M244" s="79"/>
      <c r="N244" s="77">
        <f>SUM(J244:M244)</f>
        <v>0</v>
      </c>
      <c r="O244" s="79"/>
      <c r="P244" s="79"/>
      <c r="Q244" s="79"/>
      <c r="R244" s="79"/>
      <c r="S244" s="79"/>
      <c r="T244" s="77">
        <f>SUM(O244:S244)</f>
        <v>0</v>
      </c>
      <c r="U244" s="80">
        <f>I244+N244+T244</f>
        <v>0</v>
      </c>
      <c r="V244" s="79"/>
      <c r="W244" s="79"/>
      <c r="X244" s="79"/>
      <c r="Y244" s="79"/>
      <c r="Z244" s="77">
        <f>SUM(V244:Y244)</f>
        <v>0</v>
      </c>
      <c r="AA244" s="79"/>
      <c r="AB244" s="79"/>
      <c r="AC244" s="79"/>
      <c r="AD244" s="79"/>
      <c r="AE244" s="77">
        <f>SUM(AA244:AD244)</f>
        <v>0</v>
      </c>
      <c r="AF244" s="79"/>
      <c r="AG244" s="79"/>
      <c r="AH244" s="79"/>
      <c r="AI244" s="79"/>
      <c r="AJ244" s="79"/>
      <c r="AK244" s="77">
        <f>SUM(AF244:AJ244)</f>
        <v>0</v>
      </c>
      <c r="AL244" s="80">
        <f>Z244+AE244+AK244</f>
        <v>0</v>
      </c>
      <c r="AN244" s="61">
        <f t="shared" si="89"/>
        <v>0</v>
      </c>
      <c r="AO244" s="61">
        <f t="shared" si="75"/>
        <v>0</v>
      </c>
    </row>
    <row r="245" spans="1:41" s="45" customFormat="1" x14ac:dyDescent="0.3">
      <c r="A245" s="194"/>
      <c r="B245" s="17" t="s">
        <v>10</v>
      </c>
      <c r="C245" s="77"/>
      <c r="D245" s="77"/>
      <c r="E245" s="79"/>
      <c r="F245" s="79"/>
      <c r="G245" s="79"/>
      <c r="H245" s="79"/>
      <c r="I245" s="77"/>
      <c r="J245" s="79"/>
      <c r="K245" s="79"/>
      <c r="L245" s="79"/>
      <c r="M245" s="79"/>
      <c r="N245" s="77"/>
      <c r="O245" s="79"/>
      <c r="P245" s="79"/>
      <c r="Q245" s="79"/>
      <c r="R245" s="79"/>
      <c r="S245" s="79"/>
      <c r="T245" s="77"/>
      <c r="U245" s="80"/>
      <c r="V245" s="79"/>
      <c r="W245" s="79"/>
      <c r="X245" s="79"/>
      <c r="Y245" s="79"/>
      <c r="Z245" s="77"/>
      <c r="AA245" s="79"/>
      <c r="AB245" s="79"/>
      <c r="AC245" s="79"/>
      <c r="AD245" s="79"/>
      <c r="AE245" s="77"/>
      <c r="AF245" s="79"/>
      <c r="AG245" s="79"/>
      <c r="AH245" s="79"/>
      <c r="AI245" s="79"/>
      <c r="AJ245" s="79"/>
      <c r="AK245" s="77"/>
      <c r="AL245" s="80"/>
      <c r="AN245" s="61">
        <f t="shared" si="89"/>
        <v>0</v>
      </c>
      <c r="AO245" s="61">
        <f t="shared" si="75"/>
        <v>0</v>
      </c>
    </row>
    <row r="246" spans="1:41" s="45" customFormat="1" x14ac:dyDescent="0.3">
      <c r="A246" s="194"/>
      <c r="B246" s="17" t="s">
        <v>7</v>
      </c>
      <c r="C246" s="77"/>
      <c r="D246" s="77"/>
      <c r="E246" s="79">
        <f>E245+E244</f>
        <v>0</v>
      </c>
      <c r="F246" s="79">
        <f>F245+F244</f>
        <v>0</v>
      </c>
      <c r="G246" s="79">
        <f>G245+G244</f>
        <v>0</v>
      </c>
      <c r="H246" s="79">
        <f>H245+H244</f>
        <v>0</v>
      </c>
      <c r="I246" s="77">
        <f>SUM(E246:H246)</f>
        <v>0</v>
      </c>
      <c r="J246" s="79">
        <f>J245+J244</f>
        <v>0</v>
      </c>
      <c r="K246" s="79">
        <f>K245+K244</f>
        <v>0</v>
      </c>
      <c r="L246" s="79">
        <f>L245+L244</f>
        <v>0</v>
      </c>
      <c r="M246" s="79">
        <f>M245+M244</f>
        <v>0</v>
      </c>
      <c r="N246" s="77">
        <f>SUM(J246:M246)</f>
        <v>0</v>
      </c>
      <c r="O246" s="79">
        <f>O245+O244</f>
        <v>0</v>
      </c>
      <c r="P246" s="79">
        <f>P245+P244</f>
        <v>0</v>
      </c>
      <c r="Q246" s="79">
        <f>Q245+Q244</f>
        <v>0</v>
      </c>
      <c r="R246" s="79">
        <f>R245+R244</f>
        <v>0</v>
      </c>
      <c r="S246" s="79">
        <f>S245+S244</f>
        <v>0</v>
      </c>
      <c r="T246" s="77">
        <f>SUM(O246:S246)</f>
        <v>0</v>
      </c>
      <c r="U246" s="80">
        <f>T246+N246+I246+D247</f>
        <v>405</v>
      </c>
      <c r="V246" s="79">
        <f>V245+V244</f>
        <v>0</v>
      </c>
      <c r="W246" s="79">
        <f>W245+W244</f>
        <v>0</v>
      </c>
      <c r="X246" s="79">
        <f>X245+X244</f>
        <v>0</v>
      </c>
      <c r="Y246" s="79">
        <f>Y245+Y244</f>
        <v>0</v>
      </c>
      <c r="Z246" s="77">
        <f>SUM(V246:Y246)</f>
        <v>0</v>
      </c>
      <c r="AA246" s="79">
        <f>AA245+AA244</f>
        <v>0</v>
      </c>
      <c r="AB246" s="79">
        <f>AB245+AB244</f>
        <v>0</v>
      </c>
      <c r="AC246" s="79">
        <f>AC245+AC244</f>
        <v>0</v>
      </c>
      <c r="AD246" s="79">
        <f>AD245+AD244</f>
        <v>0</v>
      </c>
      <c r="AE246" s="77">
        <f>SUM(AA246:AD246)</f>
        <v>0</v>
      </c>
      <c r="AF246" s="79">
        <f>AF245+AF244</f>
        <v>0</v>
      </c>
      <c r="AG246" s="79">
        <f>AG245+AG244</f>
        <v>0</v>
      </c>
      <c r="AH246" s="79">
        <f>AH245+AH244</f>
        <v>0</v>
      </c>
      <c r="AI246" s="79">
        <f>AI245+AI244</f>
        <v>0</v>
      </c>
      <c r="AJ246" s="79">
        <f>AJ245+AJ244</f>
        <v>0</v>
      </c>
      <c r="AK246" s="77">
        <f>SUM(AF246:AJ246)</f>
        <v>0</v>
      </c>
      <c r="AL246" s="80">
        <f>AK246+AE246+Z246</f>
        <v>0</v>
      </c>
      <c r="AN246" s="61">
        <f t="shared" si="89"/>
        <v>0</v>
      </c>
      <c r="AO246" s="61">
        <f t="shared" si="75"/>
        <v>0</v>
      </c>
    </row>
    <row r="247" spans="1:41" s="45" customFormat="1" x14ac:dyDescent="0.3">
      <c r="A247" s="195"/>
      <c r="B247" s="6" t="s">
        <v>8</v>
      </c>
      <c r="C247" s="81"/>
      <c r="D247" s="143">
        <v>405</v>
      </c>
      <c r="E247" s="128">
        <f>E246-E243</f>
        <v>0</v>
      </c>
      <c r="F247" s="128">
        <f>E247+F246-F243</f>
        <v>0</v>
      </c>
      <c r="G247" s="128">
        <f>F247+G246-G243</f>
        <v>0</v>
      </c>
      <c r="H247" s="79">
        <f>G247+H246-H243</f>
        <v>0</v>
      </c>
      <c r="I247" s="77">
        <f>I246-I243</f>
        <v>0</v>
      </c>
      <c r="J247" s="79">
        <f>I247+J246-J243</f>
        <v>0</v>
      </c>
      <c r="K247" s="79">
        <f>J247+K246-K243</f>
        <v>0</v>
      </c>
      <c r="L247" s="79">
        <f>K247+L246-L243</f>
        <v>0</v>
      </c>
      <c r="M247" s="79">
        <f>L247+M246-M243</f>
        <v>0</v>
      </c>
      <c r="N247" s="77">
        <f>I247+N246-N243</f>
        <v>0</v>
      </c>
      <c r="O247" s="79">
        <f>N247+O246-O243</f>
        <v>0</v>
      </c>
      <c r="P247" s="79">
        <f>O247+P246-P243</f>
        <v>0</v>
      </c>
      <c r="Q247" s="79">
        <f>P247+Q246-Q243</f>
        <v>0</v>
      </c>
      <c r="R247" s="79">
        <f>Q247+R246-R243</f>
        <v>0</v>
      </c>
      <c r="S247" s="79">
        <f>R247+S246-S243</f>
        <v>0</v>
      </c>
      <c r="T247" s="77">
        <f>N247+T246-T243</f>
        <v>0</v>
      </c>
      <c r="U247" s="80">
        <f>U246-U243</f>
        <v>0</v>
      </c>
      <c r="V247" s="79">
        <f>U247+V246-V243</f>
        <v>0</v>
      </c>
      <c r="W247" s="79">
        <f>V247+W246-W243</f>
        <v>0</v>
      </c>
      <c r="X247" s="79">
        <f>W247+X246-X243</f>
        <v>0</v>
      </c>
      <c r="Y247" s="79">
        <f>W247+Y246-Y243</f>
        <v>0</v>
      </c>
      <c r="Z247" s="77">
        <f>T247+Z246-Z243</f>
        <v>0</v>
      </c>
      <c r="AA247" s="79">
        <f>Z247+AA246-AA243</f>
        <v>0</v>
      </c>
      <c r="AB247" s="79">
        <f>AA247+AB246-AB243</f>
        <v>0</v>
      </c>
      <c r="AC247" s="79">
        <f>AB247+AC246-AC243</f>
        <v>0</v>
      </c>
      <c r="AD247" s="79">
        <f>AC247+AD246-AD243</f>
        <v>0</v>
      </c>
      <c r="AE247" s="77">
        <f>Z247+AE246-AE243</f>
        <v>0</v>
      </c>
      <c r="AF247" s="79">
        <f>AE247+AF246-AF243</f>
        <v>0</v>
      </c>
      <c r="AG247" s="79">
        <f>AF247+AG246-AG243</f>
        <v>0</v>
      </c>
      <c r="AH247" s="79">
        <f>AG247+AH246-AH243</f>
        <v>0</v>
      </c>
      <c r="AI247" s="79">
        <f t="shared" ref="AI247:AJ247" si="91">AH247+AI246-AI243</f>
        <v>0</v>
      </c>
      <c r="AJ247" s="79">
        <f t="shared" si="91"/>
        <v>0</v>
      </c>
      <c r="AK247" s="77">
        <f>AE247+AK246-AK243</f>
        <v>0</v>
      </c>
      <c r="AL247" s="80">
        <f>T247+AL246-AL243</f>
        <v>0</v>
      </c>
      <c r="AN247" s="61">
        <f t="shared" si="89"/>
        <v>0</v>
      </c>
      <c r="AO247" s="61">
        <f t="shared" si="75"/>
        <v>0</v>
      </c>
    </row>
    <row r="248" spans="1:41" s="45" customFormat="1" x14ac:dyDescent="0.3">
      <c r="A248" s="18"/>
      <c r="B248" s="17" t="s">
        <v>9</v>
      </c>
      <c r="C248" s="7"/>
      <c r="D248" s="7"/>
      <c r="E248" s="9" t="e">
        <f>E247/(SUM(F243+H243+J243+G243)/20)*1000</f>
        <v>#DIV/0!</v>
      </c>
      <c r="F248" s="9" t="e">
        <f>F247/(SUM(G243+K243+J243+H243)/20)*1000</f>
        <v>#DIV/0!</v>
      </c>
      <c r="G248" s="9" t="e">
        <f>G247/(SUM(H243+J243+K243+L243)/20)*1000</f>
        <v>#DIV/0!</v>
      </c>
      <c r="H248" s="9" t="e">
        <f>H247/(SUM(M243+J243+K243+L243)/20)*1000</f>
        <v>#DIV/0!</v>
      </c>
      <c r="I248" s="10"/>
      <c r="J248" s="9" t="e">
        <f>J247/(SUM(K243+M243+O243+L243)/20)*1000</f>
        <v>#DIV/0!</v>
      </c>
      <c r="K248" s="9" t="e">
        <f>K247/(SUM(L243+O243+P243+M243)/20)*1000</f>
        <v>#DIV/0!</v>
      </c>
      <c r="L248" s="9" t="e">
        <f>L247/(SUM(M243+O243+P243+Q243)/20)*1000</f>
        <v>#DIV/0!</v>
      </c>
      <c r="M248" s="9" t="e">
        <f>M247/(SUM(O243+P243+Q243+S243)/20)*1000</f>
        <v>#DIV/0!</v>
      </c>
      <c r="N248" s="10"/>
      <c r="O248" s="9" t="e">
        <f>O247/(SUM(P243+S243+#REF!+Q243)/20)*1000</f>
        <v>#REF!</v>
      </c>
      <c r="P248" s="9" t="e">
        <f>P247/(SUM(Q243+#REF!+#REF!+S243)/20)*1000</f>
        <v>#REF!</v>
      </c>
      <c r="Q248" s="9" t="e">
        <f>Q247/(SUM(S243+#REF!+#REF!+#REF!)/20)*1000</f>
        <v>#REF!</v>
      </c>
      <c r="R248" s="9" t="e">
        <f>R247/(SUM(#REF!+#REF!+#REF!+#REF!)/20)*1000</f>
        <v>#REF!</v>
      </c>
      <c r="S248" s="9" t="e">
        <f>S247/(SUM(#REF!+#REF!+#REF!+#REF!)/20)*1000</f>
        <v>#REF!</v>
      </c>
      <c r="T248" s="121"/>
      <c r="U248" s="122"/>
      <c r="V248" s="9" t="e">
        <f>V247/(SUM(W243+Y243+AA243+X243)/20)*1000</f>
        <v>#DIV/0!</v>
      </c>
      <c r="W248" s="9" t="e">
        <f>W247/(SUM(X243+AB243+AA243+Y243)/20)*1000</f>
        <v>#DIV/0!</v>
      </c>
      <c r="X248" s="9" t="e">
        <f>X247/(SUM(Y243+AA243+AB243+AC243)/20)*1000</f>
        <v>#DIV/0!</v>
      </c>
      <c r="Y248" s="9" t="e">
        <f>Y247/(SUM(AD243+AA243+AB243+AC243)/20)*1000</f>
        <v>#DIV/0!</v>
      </c>
      <c r="Z248" s="10"/>
      <c r="AA248" s="9" t="e">
        <f>AA247/(SUM(AB243+AD243+AF243+AC243)/20)*1000</f>
        <v>#DIV/0!</v>
      </c>
      <c r="AB248" s="9" t="e">
        <f>AB247/(SUM(AC243+AF243+AG243+AD243)/20)*1000</f>
        <v>#DIV/0!</v>
      </c>
      <c r="AC248" s="9" t="e">
        <f>AC247/(SUM(AD243+AF243+AG243+AH243)/20)*1000</f>
        <v>#DIV/0!</v>
      </c>
      <c r="AD248" s="9" t="e">
        <f>AD247/(SUM(AF243+AG243+AH243+AJ243)/20)*1000</f>
        <v>#DIV/0!</v>
      </c>
      <c r="AE248" s="10"/>
      <c r="AF248" s="9" t="e">
        <f>AF247/(SUM(AG243+AJ243+#REF!+AH243)/20)*1000</f>
        <v>#REF!</v>
      </c>
      <c r="AG248" s="9" t="e">
        <f>AG247/(SUM(AH243+#REF!+#REF!+AJ243)/20)*1000</f>
        <v>#REF!</v>
      </c>
      <c r="AH248" s="9" t="e">
        <f>AH247/(SUM(AJ243+#REF!+#REF!+#REF!)/20)*1000</f>
        <v>#REF!</v>
      </c>
      <c r="AI248" s="9" t="e">
        <f>AI247/(SUM(#REF!+#REF!+#REF!+#REF!)/20)*1000</f>
        <v>#REF!</v>
      </c>
      <c r="AJ248" s="9" t="e">
        <f>AJ247/(SUM(#REF!+#REF!+#REF!+#REF!)/20)*1000</f>
        <v>#REF!</v>
      </c>
      <c r="AK248" s="121"/>
      <c r="AL248" s="122"/>
      <c r="AN248" s="61">
        <f t="shared" si="89"/>
        <v>0</v>
      </c>
      <c r="AO248" s="61">
        <f t="shared" si="75"/>
        <v>0</v>
      </c>
    </row>
    <row r="249" spans="1:41" s="45" customFormat="1" x14ac:dyDescent="0.3">
      <c r="A249" s="193" t="s">
        <v>126</v>
      </c>
      <c r="B249" s="5" t="s">
        <v>5</v>
      </c>
      <c r="C249" s="77"/>
      <c r="D249" s="77"/>
      <c r="E249" s="79"/>
      <c r="F249" s="79"/>
      <c r="G249" s="79"/>
      <c r="H249" s="79"/>
      <c r="I249" s="77">
        <f>SUM(E249:H249)</f>
        <v>0</v>
      </c>
      <c r="J249" s="79"/>
      <c r="K249" s="79"/>
      <c r="L249" s="79"/>
      <c r="M249" s="79"/>
      <c r="N249" s="77">
        <f>SUM(J249:M249)</f>
        <v>0</v>
      </c>
      <c r="O249" s="79"/>
      <c r="P249" s="79"/>
      <c r="Q249" s="79"/>
      <c r="R249" s="79"/>
      <c r="S249" s="79"/>
      <c r="T249" s="77">
        <f>SUM(O249:S249)</f>
        <v>0</v>
      </c>
      <c r="U249" s="80">
        <f>T249+N249+I249+D253</f>
        <v>322</v>
      </c>
      <c r="V249" s="79"/>
      <c r="W249" s="79"/>
      <c r="X249" s="79"/>
      <c r="Y249" s="79"/>
      <c r="Z249" s="77">
        <f>SUM(V249:Y249)</f>
        <v>0</v>
      </c>
      <c r="AA249" s="79"/>
      <c r="AB249" s="79"/>
      <c r="AC249" s="79"/>
      <c r="AD249" s="79"/>
      <c r="AE249" s="77">
        <f>SUM(AA249:AD249)</f>
        <v>0</v>
      </c>
      <c r="AF249" s="79"/>
      <c r="AG249" s="79"/>
      <c r="AH249" s="79"/>
      <c r="AI249" s="79"/>
      <c r="AJ249" s="79"/>
      <c r="AK249" s="77">
        <f>SUM(AF249:AJ249)</f>
        <v>0</v>
      </c>
      <c r="AL249" s="80">
        <f>AK249+AE249+Z249</f>
        <v>0</v>
      </c>
      <c r="AM249" s="45">
        <v>64</v>
      </c>
      <c r="AN249" s="61">
        <f t="shared" si="89"/>
        <v>20608</v>
      </c>
      <c r="AO249" s="61">
        <f t="shared" si="75"/>
        <v>0</v>
      </c>
    </row>
    <row r="250" spans="1:41" s="45" customFormat="1" x14ac:dyDescent="0.3">
      <c r="A250" s="194"/>
      <c r="B250" s="17" t="s">
        <v>6</v>
      </c>
      <c r="C250" s="77"/>
      <c r="D250" s="77"/>
      <c r="E250" s="79"/>
      <c r="F250" s="79"/>
      <c r="G250" s="79"/>
      <c r="H250" s="79"/>
      <c r="I250" s="77">
        <f>SUM(E250:H250)</f>
        <v>0</v>
      </c>
      <c r="J250" s="79"/>
      <c r="K250" s="79"/>
      <c r="L250" s="79"/>
      <c r="M250" s="79"/>
      <c r="N250" s="77">
        <f>SUM(J250:M250)</f>
        <v>0</v>
      </c>
      <c r="O250" s="79"/>
      <c r="P250" s="79"/>
      <c r="Q250" s="79"/>
      <c r="R250" s="79"/>
      <c r="S250" s="79"/>
      <c r="T250" s="77">
        <f>SUM(O250:S250)</f>
        <v>0</v>
      </c>
      <c r="U250" s="80">
        <f>I250+N250+T250</f>
        <v>0</v>
      </c>
      <c r="V250" s="79"/>
      <c r="W250" s="79"/>
      <c r="X250" s="79"/>
      <c r="Y250" s="79"/>
      <c r="Z250" s="77">
        <f>SUM(V250:Y250)</f>
        <v>0</v>
      </c>
      <c r="AA250" s="79"/>
      <c r="AB250" s="79"/>
      <c r="AC250" s="79"/>
      <c r="AD250" s="79"/>
      <c r="AE250" s="77">
        <f>SUM(AA250:AD250)</f>
        <v>0</v>
      </c>
      <c r="AF250" s="79"/>
      <c r="AG250" s="79"/>
      <c r="AH250" s="79"/>
      <c r="AI250" s="79"/>
      <c r="AJ250" s="79"/>
      <c r="AK250" s="77">
        <f>SUM(AF250:AJ250)</f>
        <v>0</v>
      </c>
      <c r="AL250" s="80">
        <f>Z250+AE250+AK250</f>
        <v>0</v>
      </c>
      <c r="AN250" s="61">
        <f t="shared" si="89"/>
        <v>0</v>
      </c>
      <c r="AO250" s="61">
        <f t="shared" si="75"/>
        <v>0</v>
      </c>
    </row>
    <row r="251" spans="1:41" s="45" customFormat="1" x14ac:dyDescent="0.3">
      <c r="A251" s="194"/>
      <c r="B251" s="17" t="s">
        <v>10</v>
      </c>
      <c r="C251" s="77"/>
      <c r="D251" s="77"/>
      <c r="E251" s="79"/>
      <c r="F251" s="79"/>
      <c r="G251" s="79"/>
      <c r="H251" s="79"/>
      <c r="I251" s="77"/>
      <c r="J251" s="79"/>
      <c r="K251" s="79"/>
      <c r="L251" s="79"/>
      <c r="M251" s="79"/>
      <c r="N251" s="77"/>
      <c r="O251" s="79"/>
      <c r="P251" s="79"/>
      <c r="Q251" s="79"/>
      <c r="R251" s="79"/>
      <c r="S251" s="79"/>
      <c r="T251" s="77"/>
      <c r="U251" s="80"/>
      <c r="V251" s="79"/>
      <c r="W251" s="79"/>
      <c r="X251" s="79"/>
      <c r="Y251" s="79"/>
      <c r="Z251" s="77"/>
      <c r="AA251" s="79"/>
      <c r="AB251" s="79"/>
      <c r="AC251" s="79"/>
      <c r="AD251" s="79"/>
      <c r="AE251" s="77"/>
      <c r="AF251" s="79"/>
      <c r="AG251" s="79"/>
      <c r="AH251" s="79"/>
      <c r="AI251" s="79"/>
      <c r="AJ251" s="79"/>
      <c r="AK251" s="77"/>
      <c r="AL251" s="80"/>
      <c r="AN251" s="61">
        <f t="shared" si="89"/>
        <v>0</v>
      </c>
      <c r="AO251" s="61">
        <f t="shared" si="75"/>
        <v>0</v>
      </c>
    </row>
    <row r="252" spans="1:41" s="45" customFormat="1" x14ac:dyDescent="0.3">
      <c r="A252" s="194"/>
      <c r="B252" s="17" t="s">
        <v>7</v>
      </c>
      <c r="C252" s="77"/>
      <c r="D252" s="77"/>
      <c r="E252" s="79">
        <f>E251+E250</f>
        <v>0</v>
      </c>
      <c r="F252" s="79">
        <f>F251+F250</f>
        <v>0</v>
      </c>
      <c r="G252" s="79">
        <f>G251+G250</f>
        <v>0</v>
      </c>
      <c r="H252" s="79">
        <f>H251+H250</f>
        <v>0</v>
      </c>
      <c r="I252" s="77">
        <f>SUM(E252:H252)</f>
        <v>0</v>
      </c>
      <c r="J252" s="79">
        <f>J251+J250</f>
        <v>0</v>
      </c>
      <c r="K252" s="79">
        <f>K251+K250</f>
        <v>0</v>
      </c>
      <c r="L252" s="79">
        <f>L251+L250</f>
        <v>0</v>
      </c>
      <c r="M252" s="79">
        <f>M251+M250</f>
        <v>0</v>
      </c>
      <c r="N252" s="77">
        <f>SUM(J252:M252)</f>
        <v>0</v>
      </c>
      <c r="O252" s="79">
        <f>O251+O250</f>
        <v>0</v>
      </c>
      <c r="P252" s="79">
        <f>P251+P250</f>
        <v>0</v>
      </c>
      <c r="Q252" s="79">
        <f>Q251+Q250</f>
        <v>0</v>
      </c>
      <c r="R252" s="79">
        <f>R251+R250</f>
        <v>0</v>
      </c>
      <c r="S252" s="79">
        <f>S251+S250</f>
        <v>0</v>
      </c>
      <c r="T252" s="77">
        <f>SUM(O252:S252)</f>
        <v>0</v>
      </c>
      <c r="U252" s="80">
        <f>T252+N252+I252+D253</f>
        <v>322</v>
      </c>
      <c r="V252" s="79">
        <f>V251+V250</f>
        <v>0</v>
      </c>
      <c r="W252" s="79">
        <f>W251+W250</f>
        <v>0</v>
      </c>
      <c r="X252" s="79">
        <f>X251+X250</f>
        <v>0</v>
      </c>
      <c r="Y252" s="79">
        <f>Y251+Y250</f>
        <v>0</v>
      </c>
      <c r="Z252" s="77">
        <f>SUM(V252:Y252)</f>
        <v>0</v>
      </c>
      <c r="AA252" s="79">
        <f>AA251+AA250</f>
        <v>0</v>
      </c>
      <c r="AB252" s="79">
        <f>AB251+AB250</f>
        <v>0</v>
      </c>
      <c r="AC252" s="79">
        <f>AC251+AC250</f>
        <v>0</v>
      </c>
      <c r="AD252" s="79">
        <f>AD251+AD250</f>
        <v>0</v>
      </c>
      <c r="AE252" s="77">
        <f>SUM(AA252:AD252)</f>
        <v>0</v>
      </c>
      <c r="AF252" s="79">
        <f>AF251+AF250</f>
        <v>0</v>
      </c>
      <c r="AG252" s="79">
        <f>AG251+AG250</f>
        <v>0</v>
      </c>
      <c r="AH252" s="79">
        <f>AH251+AH250</f>
        <v>0</v>
      </c>
      <c r="AI252" s="79">
        <f>AI251+AI250</f>
        <v>0</v>
      </c>
      <c r="AJ252" s="79">
        <f>AJ251+AJ250</f>
        <v>0</v>
      </c>
      <c r="AK252" s="77">
        <f>SUM(AF252:AJ252)</f>
        <v>0</v>
      </c>
      <c r="AL252" s="80">
        <f>AK252+AE252+Z252</f>
        <v>0</v>
      </c>
      <c r="AN252" s="61">
        <f t="shared" si="89"/>
        <v>0</v>
      </c>
      <c r="AO252" s="61">
        <f t="shared" si="75"/>
        <v>0</v>
      </c>
    </row>
    <row r="253" spans="1:41" s="45" customFormat="1" x14ac:dyDescent="0.3">
      <c r="A253" s="195"/>
      <c r="B253" s="6" t="s">
        <v>8</v>
      </c>
      <c r="C253" s="81"/>
      <c r="D253" s="143">
        <v>322</v>
      </c>
      <c r="E253" s="128">
        <f>E252-E249</f>
        <v>0</v>
      </c>
      <c r="F253" s="128">
        <f>E253+F252-F249</f>
        <v>0</v>
      </c>
      <c r="G253" s="128">
        <f>F253+G252-G249</f>
        <v>0</v>
      </c>
      <c r="H253" s="79">
        <f>G253+H252-H249</f>
        <v>0</v>
      </c>
      <c r="I253" s="77">
        <f>I252-I249</f>
        <v>0</v>
      </c>
      <c r="J253" s="79">
        <f>I253+J252-J249</f>
        <v>0</v>
      </c>
      <c r="K253" s="79">
        <f>J253+K252-K249</f>
        <v>0</v>
      </c>
      <c r="L253" s="79">
        <f>K253+L252-L249</f>
        <v>0</v>
      </c>
      <c r="M253" s="79">
        <f>L253+M252-M249</f>
        <v>0</v>
      </c>
      <c r="N253" s="77">
        <f>I253+N252-N249</f>
        <v>0</v>
      </c>
      <c r="O253" s="79">
        <f>N253+O252-O249</f>
        <v>0</v>
      </c>
      <c r="P253" s="79">
        <f>O253+P252-P249</f>
        <v>0</v>
      </c>
      <c r="Q253" s="79">
        <f>P253+Q252-Q249</f>
        <v>0</v>
      </c>
      <c r="R253" s="79">
        <f>Q253+R252-R249</f>
        <v>0</v>
      </c>
      <c r="S253" s="79">
        <f>R253+S252-S249</f>
        <v>0</v>
      </c>
      <c r="T253" s="77">
        <f>N253+T252-T249</f>
        <v>0</v>
      </c>
      <c r="U253" s="80">
        <f>U252-U249</f>
        <v>0</v>
      </c>
      <c r="V253" s="79">
        <f>U253+V252-V249</f>
        <v>0</v>
      </c>
      <c r="W253" s="79">
        <f>V253+W252-W249</f>
        <v>0</v>
      </c>
      <c r="X253" s="79">
        <f>W253+X252-X249</f>
        <v>0</v>
      </c>
      <c r="Y253" s="79">
        <f>W253+Y252-Y249</f>
        <v>0</v>
      </c>
      <c r="Z253" s="77">
        <f>T253+Z252-Z249</f>
        <v>0</v>
      </c>
      <c r="AA253" s="79">
        <f>Z253+AA252-AA249</f>
        <v>0</v>
      </c>
      <c r="AB253" s="79">
        <f>AA253+AB252-AB249</f>
        <v>0</v>
      </c>
      <c r="AC253" s="79">
        <f>AB253+AC252-AC249</f>
        <v>0</v>
      </c>
      <c r="AD253" s="79">
        <f>AC253+AD252-AD249</f>
        <v>0</v>
      </c>
      <c r="AE253" s="77">
        <f>Z253+AE252-AE249</f>
        <v>0</v>
      </c>
      <c r="AF253" s="79">
        <f>AE253+AF252-AF249</f>
        <v>0</v>
      </c>
      <c r="AG253" s="79">
        <f>AF253+AG252-AG249</f>
        <v>0</v>
      </c>
      <c r="AH253" s="79">
        <f>AG253+AH252-AH249</f>
        <v>0</v>
      </c>
      <c r="AI253" s="79">
        <f t="shared" ref="AI253:AJ253" si="92">AH253+AI252-AI249</f>
        <v>0</v>
      </c>
      <c r="AJ253" s="79">
        <f t="shared" si="92"/>
        <v>0</v>
      </c>
      <c r="AK253" s="77">
        <f>AE253+AK252-AK249</f>
        <v>0</v>
      </c>
      <c r="AL253" s="80">
        <f>T253+AL252-AL249</f>
        <v>0</v>
      </c>
      <c r="AN253" s="61">
        <f t="shared" si="89"/>
        <v>0</v>
      </c>
      <c r="AO253" s="61">
        <f t="shared" si="75"/>
        <v>0</v>
      </c>
    </row>
    <row r="254" spans="1:41" s="45" customFormat="1" ht="16" thickBot="1" x14ac:dyDescent="0.35">
      <c r="A254" s="18"/>
      <c r="B254" s="17" t="s">
        <v>9</v>
      </c>
      <c r="C254" s="7"/>
      <c r="D254" s="7"/>
      <c r="E254" s="133" t="e">
        <f>E253/(SUM(F249+H249+J249+G249)/20)*1000</f>
        <v>#DIV/0!</v>
      </c>
      <c r="F254" s="133" t="e">
        <f>F253/(SUM(G249+K249+J249+H249)/20)*1000</f>
        <v>#DIV/0!</v>
      </c>
      <c r="G254" s="133" t="e">
        <f>G253/(SUM(H249+J249+K249+L249)/20)*1000</f>
        <v>#DIV/0!</v>
      </c>
      <c r="H254" s="133" t="e">
        <f>H253/(SUM(M249+J249+K249+L249)/20)*1000</f>
        <v>#DIV/0!</v>
      </c>
      <c r="I254" s="121"/>
      <c r="J254" s="133" t="e">
        <f>J253/(SUM(K249+M249+O249+L249)/20)*1000</f>
        <v>#DIV/0!</v>
      </c>
      <c r="K254" s="133" t="e">
        <f>K253/(SUM(L249+O249+P249+M249)/20)*1000</f>
        <v>#DIV/0!</v>
      </c>
      <c r="L254" s="133" t="e">
        <f>L253/(SUM(M249+O249+P249+Q249)/20)*1000</f>
        <v>#DIV/0!</v>
      </c>
      <c r="M254" s="133" t="e">
        <f>M253/(SUM(O249+P249+Q249+S249)/20)*1000</f>
        <v>#DIV/0!</v>
      </c>
      <c r="N254" s="121"/>
      <c r="O254" s="133" t="e">
        <f>O253/(SUM(P249+S249+#REF!+Q249)/20)*1000</f>
        <v>#REF!</v>
      </c>
      <c r="P254" s="133" t="e">
        <f>P253/(SUM(Q249+#REF!+#REF!+S249)/20)*1000</f>
        <v>#REF!</v>
      </c>
      <c r="Q254" s="133" t="e">
        <f>Q253/(SUM(S249+#REF!+#REF!+#REF!)/20)*1000</f>
        <v>#REF!</v>
      </c>
      <c r="R254" s="133" t="e">
        <f>R253/(SUM(#REF!+#REF!+#REF!+#REF!)/20)*1000</f>
        <v>#REF!</v>
      </c>
      <c r="S254" s="133" t="e">
        <f>S253/(SUM(#REF!+#REF!+#REF!+#REF!)/20)*1000</f>
        <v>#REF!</v>
      </c>
      <c r="T254" s="121"/>
      <c r="U254" s="122"/>
      <c r="V254" s="133" t="e">
        <f>V253/(SUM(W249+Y249+AA249+X249)/20)*1000</f>
        <v>#DIV/0!</v>
      </c>
      <c r="W254" s="133" t="e">
        <f>W253/(SUM(X249+AB249+AA249+Y249)/20)*1000</f>
        <v>#DIV/0!</v>
      </c>
      <c r="X254" s="133" t="e">
        <f>X253/(SUM(Y249+AA249+AB249+AC249)/20)*1000</f>
        <v>#DIV/0!</v>
      </c>
      <c r="Y254" s="133" t="e">
        <f>Y253/(SUM(AD249+AA249+AB249+AC249)/20)*1000</f>
        <v>#DIV/0!</v>
      </c>
      <c r="Z254" s="121"/>
      <c r="AA254" s="133" t="e">
        <f>AA253/(SUM(AB249+AD249+AF249+AC249)/20)*1000</f>
        <v>#DIV/0!</v>
      </c>
      <c r="AB254" s="133" t="e">
        <f>AB253/(SUM(AC249+AF249+AG249+AD249)/20)*1000</f>
        <v>#DIV/0!</v>
      </c>
      <c r="AC254" s="133" t="e">
        <f>AC253/(SUM(AD249+AF249+AG249+AH249)/20)*1000</f>
        <v>#DIV/0!</v>
      </c>
      <c r="AD254" s="133" t="e">
        <f>AD253/(SUM(AF249+AG249+AH249+AJ249)/20)*1000</f>
        <v>#DIV/0!</v>
      </c>
      <c r="AE254" s="121"/>
      <c r="AF254" s="133" t="e">
        <f>AF253/(SUM(AG249+AJ249+#REF!+AH249)/20)*1000</f>
        <v>#REF!</v>
      </c>
      <c r="AG254" s="133" t="e">
        <f>AG253/(SUM(AH249+#REF!+#REF!+AJ249)/20)*1000</f>
        <v>#REF!</v>
      </c>
      <c r="AH254" s="133" t="e">
        <f>AH253/(SUM(AJ249+#REF!+#REF!+#REF!)/20)*1000</f>
        <v>#REF!</v>
      </c>
      <c r="AI254" s="133" t="e">
        <f>AI253/(SUM(#REF!+#REF!+#REF!+#REF!)/20)*1000</f>
        <v>#REF!</v>
      </c>
      <c r="AJ254" s="133" t="e">
        <f>AJ253/(SUM(#REF!+#REF!+#REF!+#REF!)/20)*1000</f>
        <v>#REF!</v>
      </c>
      <c r="AK254" s="121"/>
      <c r="AL254" s="122"/>
      <c r="AN254" s="61">
        <f t="shared" si="89"/>
        <v>0</v>
      </c>
      <c r="AO254" s="61">
        <f t="shared" si="75"/>
        <v>0</v>
      </c>
    </row>
    <row r="255" spans="1:41" s="23" customFormat="1" x14ac:dyDescent="0.3">
      <c r="A255" s="190" t="s">
        <v>51</v>
      </c>
      <c r="B255" s="19" t="s">
        <v>5</v>
      </c>
      <c r="C255" s="100"/>
      <c r="D255" s="101"/>
      <c r="E255" s="102">
        <f t="shared" ref="E255:H257" si="93">E3+E9+E21+E27+E33+E39+E45+E51+E57+E75+E93+E99+E105+E117+E123+E141+E135+E147+E153+E165+E171+E189+E15+E81+E177+E183+E195+E201+E207+E111+E159+E129+E87+E69+E63+E213+E219+E225+E231+E237+E243+E249</f>
        <v>0</v>
      </c>
      <c r="F255" s="102">
        <f t="shared" si="93"/>
        <v>164350</v>
      </c>
      <c r="G255" s="102">
        <f t="shared" si="93"/>
        <v>178860</v>
      </c>
      <c r="H255" s="102">
        <f t="shared" si="93"/>
        <v>61383</v>
      </c>
      <c r="I255" s="114">
        <f>SUM(E255:H255)</f>
        <v>404593</v>
      </c>
      <c r="J255" s="102">
        <f t="shared" ref="J255:M257" si="94">J3+J9+J21+J27+J33+J39+J45+J51+J57+J75+J93+J99+J105+J117+J123+J141+J135+J147+J153+J165+J171+J189+J15+J81+J177+J183+J195+J201+J207+J111+J159+J129+J87+J69+J63+J213+J219+J225+J231+J237+J243+J249</f>
        <v>76409</v>
      </c>
      <c r="K255" s="102">
        <f t="shared" si="94"/>
        <v>-221130</v>
      </c>
      <c r="L255" s="102">
        <f t="shared" si="94"/>
        <v>119128</v>
      </c>
      <c r="M255" s="102">
        <f t="shared" si="94"/>
        <v>56218</v>
      </c>
      <c r="N255" s="101">
        <f>SUM(J255:M255)</f>
        <v>30625</v>
      </c>
      <c r="O255" s="102">
        <f t="shared" ref="O255:R257" si="95">O3+O9+O21+O27+O33+O39+O45+O51+O57+O75+O93+O99+O105+O117+O123+O141+O135+O147+O153+O165+O171+O189+O15+O81+O177+O183+O195+O201+O207+O111+O159+O129+O87+O69+O63+O213+O219+O225+O231+O237+O243+O249</f>
        <v>220203</v>
      </c>
      <c r="P255" s="102">
        <f t="shared" si="95"/>
        <v>53327</v>
      </c>
      <c r="Q255" s="102">
        <f t="shared" si="95"/>
        <v>78925</v>
      </c>
      <c r="R255" s="102">
        <f t="shared" si="95"/>
        <v>147979</v>
      </c>
      <c r="S255" s="102">
        <f>S3+S9+S21+S27+S33+S39+S45+S51+S57+S75+S93+S99+S105+S117+S123+S141+S135+S147+S153+S165+S171+S189+S15+S81+S177+S183+S195+S201+S207+S111+S159+S129+S87+S69+S63+S213+S219+S225+S231</f>
        <v>88967</v>
      </c>
      <c r="T255" s="114">
        <f>SUM(O255:S255)</f>
        <v>589401</v>
      </c>
      <c r="U255" s="115">
        <f>T255+N255+I255+D259</f>
        <v>1723970</v>
      </c>
      <c r="V255" s="102">
        <f t="shared" ref="V255:Y255" si="96">V3+V9+V21+V27+V33+V39+V45+V51+V57+V75+V93+V99+V105+V117+V123+V141+V135+V147+V153+V165+V171+V189+V15+V81+V177+V183+V195+V201+V207+V111+V159+V129+V87+V69+V63+V213+V219+V225+V231+V237+V243+V249</f>
        <v>206295</v>
      </c>
      <c r="W255" s="102">
        <f t="shared" si="96"/>
        <v>61209</v>
      </c>
      <c r="X255" s="102">
        <f t="shared" si="96"/>
        <v>63059</v>
      </c>
      <c r="Y255" s="102">
        <f t="shared" si="96"/>
        <v>65841</v>
      </c>
      <c r="Z255" s="114">
        <f>SUM(V255:Y255)</f>
        <v>396404</v>
      </c>
      <c r="AA255" s="102">
        <f t="shared" ref="AA255:AD255" si="97">AA3+AA9+AA21+AA27+AA33+AA39+AA45+AA51+AA57+AA75+AA93+AA99+AA105+AA117+AA123+AA141+AA135+AA147+AA153+AA165+AA171+AA189+AA15+AA81+AA177+AA183+AA195+AA201+AA207+AA111+AA159+AA129+AA87+AA69+AA63+AA213+AA219+AA225+AA231+AA237+AA243+AA249</f>
        <v>54315</v>
      </c>
      <c r="AB255" s="102">
        <f t="shared" si="97"/>
        <v>41693</v>
      </c>
      <c r="AC255" s="102">
        <f t="shared" si="97"/>
        <v>49369</v>
      </c>
      <c r="AD255" s="102">
        <f t="shared" si="97"/>
        <v>57768</v>
      </c>
      <c r="AE255" s="101">
        <f>SUM(AA255:AD255)</f>
        <v>203145</v>
      </c>
      <c r="AF255" s="102">
        <f t="shared" ref="AF255:AI255" si="98">AF3+AF9+AF21+AF27+AF33+AF39+AF45+AF51+AF57+AF75+AF93+AF99+AF105+AF117+AF123+AF141+AF135+AF147+AF153+AF165+AF171+AF189+AF15+AF81+AF177+AF183+AF195+AF201+AF207+AF111+AF159+AF129+AF87+AF69+AF63+AF213+AF219+AF225+AF231+AF237+AF243+AF249</f>
        <v>137511</v>
      </c>
      <c r="AG255" s="102">
        <f t="shared" si="98"/>
        <v>30028</v>
      </c>
      <c r="AH255" s="102">
        <f t="shared" si="98"/>
        <v>32955</v>
      </c>
      <c r="AI255" s="102">
        <f t="shared" si="98"/>
        <v>30643</v>
      </c>
      <c r="AJ255" s="102">
        <f>AJ3+AJ9+AJ21+AJ27+AJ33+AJ39+AJ45+AJ51+AJ57+AJ75+AJ93+AJ99+AJ105+AJ117+AJ123+AJ141+AJ135+AJ147+AJ153+AJ165+AJ171+AJ189+AJ15+AJ81+AJ177+AJ183+AJ195+AJ201+AJ207+AJ111+AJ159+AJ129+AJ87+AJ69+AJ63+AJ213+AJ219+AJ225+AJ231</f>
        <v>38978</v>
      </c>
      <c r="AK255" s="114">
        <f>SUM(AF255:AJ255)</f>
        <v>270115</v>
      </c>
      <c r="AL255" s="80">
        <f>AK255+AE255+Z255</f>
        <v>869664</v>
      </c>
      <c r="AM255" s="110"/>
      <c r="AN255" s="116"/>
      <c r="AO255" s="116">
        <f t="shared" si="75"/>
        <v>0</v>
      </c>
    </row>
    <row r="256" spans="1:41" s="23" customFormat="1" x14ac:dyDescent="0.3">
      <c r="A256" s="191"/>
      <c r="B256" s="24" t="s">
        <v>6</v>
      </c>
      <c r="C256" s="102"/>
      <c r="D256" s="103"/>
      <c r="E256" s="102">
        <f t="shared" si="93"/>
        <v>0</v>
      </c>
      <c r="F256" s="102">
        <f t="shared" si="93"/>
        <v>164350</v>
      </c>
      <c r="G256" s="102">
        <f t="shared" si="93"/>
        <v>178860</v>
      </c>
      <c r="H256" s="102">
        <f t="shared" si="93"/>
        <v>61383</v>
      </c>
      <c r="I256" s="77"/>
      <c r="J256" s="102">
        <f t="shared" si="94"/>
        <v>76409</v>
      </c>
      <c r="K256" s="102">
        <f t="shared" si="94"/>
        <v>21850</v>
      </c>
      <c r="L256" s="102">
        <f t="shared" si="94"/>
        <v>0</v>
      </c>
      <c r="M256" s="102">
        <f t="shared" si="94"/>
        <v>22350</v>
      </c>
      <c r="N256" s="103">
        <f>SUM(J256:M256)</f>
        <v>120609</v>
      </c>
      <c r="O256" s="102">
        <f t="shared" si="95"/>
        <v>339150</v>
      </c>
      <c r="P256" s="102">
        <f t="shared" si="95"/>
        <v>15300</v>
      </c>
      <c r="Q256" s="102">
        <f t="shared" si="95"/>
        <v>0</v>
      </c>
      <c r="R256" s="102">
        <f t="shared" si="95"/>
        <v>0</v>
      </c>
      <c r="S256" s="102">
        <f>S4+S10+S22+S28+S34+S40+S46+S52+S58+S76+S94+S100+S106+S118+S124+S142+S136+S148+S154+S166+S172+S190+S16+S82+S178+S184+S196+S202+S208+S112+S160+S130+S88+S70+S64+S214+S220+S226+S232</f>
        <v>276400</v>
      </c>
      <c r="T256" s="77"/>
      <c r="U256" s="80"/>
      <c r="V256" s="102">
        <f t="shared" ref="V256:Y256" si="99">V4+V10+V22+V28+V34+V40+V46+V52+V58+V76+V94+V100+V106+V118+V124+V142+V136+V148+V154+V166+V172+V190+V16+V82+V178+V184+V196+V202+V208+V112+V160+V130+V88+V70+V64+V214+V220+V226+V232+V238+V244+V250</f>
        <v>576500</v>
      </c>
      <c r="W256" s="102">
        <f t="shared" si="99"/>
        <v>0</v>
      </c>
      <c r="X256" s="102">
        <f t="shared" si="99"/>
        <v>0</v>
      </c>
      <c r="Y256" s="102">
        <f t="shared" si="99"/>
        <v>1000</v>
      </c>
      <c r="Z256" s="77"/>
      <c r="AA256" s="102">
        <f t="shared" ref="AA256:AD256" si="100">AA4+AA10+AA22+AA28+AA34+AA40+AA46+AA52+AA58+AA76+AA94+AA100+AA106+AA118+AA124+AA142+AA136+AA148+AA154+AA166+AA172+AA190+AA16+AA82+AA178+AA184+AA196+AA202+AA208+AA112+AA160+AA130+AA88+AA70+AA64+AA214+AA220+AA226+AA232+AA238+AA244+AA250</f>
        <v>21000</v>
      </c>
      <c r="AB256" s="102">
        <f t="shared" si="100"/>
        <v>0</v>
      </c>
      <c r="AC256" s="102">
        <f t="shared" si="100"/>
        <v>0</v>
      </c>
      <c r="AD256" s="102">
        <f t="shared" si="100"/>
        <v>1500</v>
      </c>
      <c r="AE256" s="103">
        <f>SUM(AA256:AD256)</f>
        <v>22500</v>
      </c>
      <c r="AF256" s="102">
        <f t="shared" ref="AF256:AI256" si="101">AF4+AF10+AF22+AF28+AF34+AF40+AF46+AF52+AF58+AF76+AF94+AF100+AF106+AF118+AF124+AF142+AF136+AF148+AF154+AF166+AF172+AF190+AF16+AF82+AF178+AF184+AF196+AF202+AF208+AF112+AF160+AF130+AF88+AF70+AF64+AF214+AF220+AF226+AF232+AF238+AF244+AF250</f>
        <v>16000</v>
      </c>
      <c r="AG256" s="102">
        <f t="shared" si="101"/>
        <v>0</v>
      </c>
      <c r="AH256" s="102">
        <f t="shared" si="101"/>
        <v>0</v>
      </c>
      <c r="AI256" s="102">
        <f t="shared" si="101"/>
        <v>0</v>
      </c>
      <c r="AJ256" s="102">
        <f>AJ4+AJ10+AJ22+AJ28+AJ34+AJ40+AJ46+AJ52+AJ58+AJ76+AJ94+AJ100+AJ106+AJ118+AJ124+AJ142+AJ136+AJ148+AJ154+AJ166+AJ172+AJ190+AJ16+AJ82+AJ178+AJ184+AJ196+AJ202+AJ208+AJ112+AJ160+AJ130+AJ88+AJ70+AJ64+AJ214+AJ220+AJ226+AJ232</f>
        <v>17100</v>
      </c>
      <c r="AK256" s="77"/>
      <c r="AL256" s="80">
        <f>Z256+AE256+AK256</f>
        <v>22500</v>
      </c>
      <c r="AM256" s="110"/>
      <c r="AN256" s="116"/>
      <c r="AO256" s="116">
        <f t="shared" si="75"/>
        <v>0</v>
      </c>
    </row>
    <row r="257" spans="1:41" s="23" customFormat="1" x14ac:dyDescent="0.3">
      <c r="A257" s="191"/>
      <c r="B257" s="24" t="s">
        <v>10</v>
      </c>
      <c r="C257" s="102">
        <f>C5+C11+C23+C29+C35+C41+C47+C53+C59+C77+C95+C101+C107+C119+C125+C143+C137+C149+C155+C167+C173+C191+C17+C83+C179+C185+C197+C203+C209+C113+C161+C131+C89+C71+C65+C215+C221+C227+C233+C239+C245+C251</f>
        <v>8000</v>
      </c>
      <c r="D257" s="103"/>
      <c r="E257" s="102">
        <f t="shared" si="93"/>
        <v>0</v>
      </c>
      <c r="F257" s="102">
        <f t="shared" si="93"/>
        <v>0</v>
      </c>
      <c r="G257" s="102">
        <f t="shared" si="93"/>
        <v>0</v>
      </c>
      <c r="H257" s="102">
        <f t="shared" si="93"/>
        <v>0</v>
      </c>
      <c r="I257" s="77"/>
      <c r="J257" s="102">
        <f t="shared" si="94"/>
        <v>0</v>
      </c>
      <c r="K257" s="102">
        <f t="shared" si="94"/>
        <v>0</v>
      </c>
      <c r="L257" s="102">
        <f t="shared" si="94"/>
        <v>0</v>
      </c>
      <c r="M257" s="102">
        <f t="shared" si="94"/>
        <v>0</v>
      </c>
      <c r="N257" s="103"/>
      <c r="O257" s="102">
        <f t="shared" si="95"/>
        <v>0</v>
      </c>
      <c r="P257" s="102">
        <f t="shared" si="95"/>
        <v>0</v>
      </c>
      <c r="Q257" s="102">
        <f t="shared" si="95"/>
        <v>0</v>
      </c>
      <c r="R257" s="102">
        <f t="shared" si="95"/>
        <v>0</v>
      </c>
      <c r="S257" s="102">
        <f>S5+S11+S23+S29+S35+S41+S47+S53+S59+S77+S95+S101+S107+S119+S125+S143+S137+S149+S155+S167+S173+S191+S17+S83+S179+S185+S197+S203+S209+S113+S161+S131+S89+S71+S65+S215+S221+S227+S233</f>
        <v>60000</v>
      </c>
      <c r="T257" s="77"/>
      <c r="U257" s="80"/>
      <c r="V257" s="102">
        <f t="shared" ref="V257:Y257" si="102">V5+V11+V23+V29+V35+V41+V47+V53+V59+V77+V95+V101+V107+V119+V125+V143+V137+V149+V155+V167+V173+V191+V17+V83+V179+V185+V197+V203+V209+V113+V161+V131+V89+V71+V65+V215+V221+V227+V233+V239+V245+V251</f>
        <v>0</v>
      </c>
      <c r="W257" s="102">
        <f t="shared" si="102"/>
        <v>0</v>
      </c>
      <c r="X257" s="102">
        <f t="shared" si="102"/>
        <v>0</v>
      </c>
      <c r="Y257" s="102">
        <f t="shared" si="102"/>
        <v>0</v>
      </c>
      <c r="Z257" s="77"/>
      <c r="AA257" s="102">
        <f t="shared" ref="AA257:AD257" si="103">AA5+AA11+AA23+AA29+AA35+AA41+AA47+AA53+AA59+AA77+AA95+AA101+AA107+AA119+AA125+AA143+AA137+AA149+AA155+AA167+AA173+AA191+AA17+AA83+AA179+AA185+AA197+AA203+AA209+AA113+AA161+AA131+AA89+AA71+AA65+AA215+AA221+AA227+AA233+AA239+AA245+AA251</f>
        <v>0</v>
      </c>
      <c r="AB257" s="102">
        <f t="shared" si="103"/>
        <v>0</v>
      </c>
      <c r="AC257" s="102">
        <f t="shared" si="103"/>
        <v>0</v>
      </c>
      <c r="AD257" s="102">
        <f t="shared" si="103"/>
        <v>0</v>
      </c>
      <c r="AE257" s="103"/>
      <c r="AF257" s="102">
        <f t="shared" ref="AF257:AI257" si="104">AF5+AF11+AF23+AF29+AF35+AF41+AF47+AF53+AF59+AF77+AF95+AF101+AF107+AF119+AF125+AF143+AF137+AF149+AF155+AF167+AF173+AF191+AF17+AF83+AF179+AF185+AF197+AF203+AF209+AF113+AF161+AF131+AF89+AF71+AF65+AF215+AF221+AF227+AF233+AF239+AF245+AF251</f>
        <v>0</v>
      </c>
      <c r="AG257" s="102">
        <f t="shared" si="104"/>
        <v>0</v>
      </c>
      <c r="AH257" s="102">
        <f t="shared" si="104"/>
        <v>0</v>
      </c>
      <c r="AI257" s="102">
        <f t="shared" si="104"/>
        <v>0</v>
      </c>
      <c r="AJ257" s="102">
        <f>AJ5+AJ11+AJ23+AJ29+AJ35+AJ41+AJ47+AJ53+AJ59+AJ77+AJ95+AJ101+AJ107+AJ119+AJ125+AJ143+AJ137+AJ149+AJ155+AJ167+AJ173+AJ191+AJ17+AJ83+AJ179+AJ185+AJ197+AJ203+AJ209+AJ113+AJ161+AJ131+AJ89+AJ71+AJ65+AJ215+AJ221+AJ227+AJ233</f>
        <v>60000</v>
      </c>
      <c r="AK257" s="77"/>
      <c r="AL257" s="80"/>
      <c r="AM257" s="110"/>
      <c r="AN257" s="116"/>
      <c r="AO257" s="116">
        <f t="shared" si="75"/>
        <v>0</v>
      </c>
    </row>
    <row r="258" spans="1:41" s="23" customFormat="1" x14ac:dyDescent="0.3">
      <c r="A258" s="191"/>
      <c r="B258" s="24" t="s">
        <v>30</v>
      </c>
      <c r="C258" s="102">
        <f>C6+C12+C24+C30+C36+C42+C48+C54+C60+C78+C96+C102+C108+C120+C126+C144+C138+C150+C156+C168+C174+C192+C18+C84+C180+C186+C198+C204+C210+C114+C162+C132+C90+C72+C66+C216+C222+C228+C234+C240+C246+C252</f>
        <v>0</v>
      </c>
      <c r="D258" s="103"/>
      <c r="E258" s="102">
        <f>E256+E257</f>
        <v>0</v>
      </c>
      <c r="F258" s="102">
        <f>F256+F257</f>
        <v>164350</v>
      </c>
      <c r="G258" s="102">
        <f>G256+G257</f>
        <v>178860</v>
      </c>
      <c r="H258" s="102">
        <f>H256+H257</f>
        <v>61383</v>
      </c>
      <c r="I258" s="77">
        <f>SUM(E258:H258)</f>
        <v>404593</v>
      </c>
      <c r="J258" s="102">
        <f>J256+J257</f>
        <v>76409</v>
      </c>
      <c r="K258" s="102">
        <f>K256+K257</f>
        <v>21850</v>
      </c>
      <c r="L258" s="102">
        <f>L256+L257</f>
        <v>0</v>
      </c>
      <c r="M258" s="102">
        <f>M256+M257</f>
        <v>22350</v>
      </c>
      <c r="N258" s="103">
        <f>SUM(J258:M258)</f>
        <v>120609</v>
      </c>
      <c r="O258" s="102">
        <f>O256+O257</f>
        <v>339150</v>
      </c>
      <c r="P258" s="102">
        <f>P256+P257</f>
        <v>15300</v>
      </c>
      <c r="Q258" s="102">
        <f>Q256+Q257</f>
        <v>0</v>
      </c>
      <c r="R258" s="102">
        <f>R256+R257</f>
        <v>0</v>
      </c>
      <c r="S258" s="102">
        <f t="shared" ref="S258" si="105">S256+S257</f>
        <v>336400</v>
      </c>
      <c r="T258" s="77">
        <f>SUM(O258:S258)</f>
        <v>690850</v>
      </c>
      <c r="U258" s="80">
        <f>T258+N258+I258+D259</f>
        <v>1915403</v>
      </c>
      <c r="V258" s="102">
        <f>V256+V257</f>
        <v>576500</v>
      </c>
      <c r="W258" s="102">
        <f>W256+W257</f>
        <v>0</v>
      </c>
      <c r="X258" s="102">
        <f>X256+X257</f>
        <v>0</v>
      </c>
      <c r="Y258" s="102">
        <f>Y256+Y257</f>
        <v>1000</v>
      </c>
      <c r="Z258" s="77">
        <f>SUM(V258:Y258)</f>
        <v>577500</v>
      </c>
      <c r="AA258" s="102">
        <f>AA256+AA257</f>
        <v>21000</v>
      </c>
      <c r="AB258" s="102">
        <f>AB256+AB257</f>
        <v>0</v>
      </c>
      <c r="AC258" s="102">
        <f>AC256+AC257</f>
        <v>0</v>
      </c>
      <c r="AD258" s="102">
        <f>AD256+AD257</f>
        <v>1500</v>
      </c>
      <c r="AE258" s="103">
        <f>SUM(AA258:AD258)</f>
        <v>22500</v>
      </c>
      <c r="AF258" s="102">
        <f>AF256+AF257</f>
        <v>16000</v>
      </c>
      <c r="AG258" s="102">
        <f>AG256+AG257</f>
        <v>0</v>
      </c>
      <c r="AH258" s="102">
        <f>AH256+AH257</f>
        <v>0</v>
      </c>
      <c r="AI258" s="102">
        <f>AI256+AI257</f>
        <v>0</v>
      </c>
      <c r="AJ258" s="102">
        <f t="shared" ref="AJ258" si="106">AJ256+AJ257</f>
        <v>77100</v>
      </c>
      <c r="AK258" s="77">
        <f>SUM(AF258:AJ258)</f>
        <v>93100</v>
      </c>
      <c r="AL258" s="80">
        <f>AK258+AE258+Z258</f>
        <v>693100</v>
      </c>
      <c r="AM258" s="110"/>
      <c r="AN258" s="116"/>
      <c r="AO258" s="116">
        <f t="shared" si="75"/>
        <v>0</v>
      </c>
    </row>
    <row r="259" spans="1:41" s="23" customFormat="1" ht="16" thickBot="1" x14ac:dyDescent="0.35">
      <c r="A259" s="192"/>
      <c r="B259" s="29" t="s">
        <v>8</v>
      </c>
      <c r="C259" s="102">
        <f>C7+C13+C25+C31+C37+C43+C49+C55+C61+C79+C97+C103+C109+C121+C127+C145+C139+C151+C157+C169+C175+C193+C19+C85+C181+C187+C199+C205+C211+C115+C163+C133+C91+C73+C67+C217+C223+C229+C235+C241+C247+C253</f>
        <v>618976</v>
      </c>
      <c r="D259" s="102">
        <f>D7+D13+D25+D31+D37+D43+D49+D55+D61+D79+D97+D103+D109+D121+D127+D145+D139+D151+D157+D169+D175+D193+D19+D85+D181+D187+D199+D205+D211+D115+D163+D133+D91+D73+D67+D217+D223+D229+D235+D241+D247+D253</f>
        <v>699351</v>
      </c>
      <c r="E259" s="79">
        <f>E258-E255</f>
        <v>0</v>
      </c>
      <c r="F259" s="79">
        <f>E259+F258-F255</f>
        <v>0</v>
      </c>
      <c r="G259" s="79">
        <f>F259+G258-G255</f>
        <v>0</v>
      </c>
      <c r="H259" s="79">
        <f>G259+H258-H255</f>
        <v>0</v>
      </c>
      <c r="I259" s="77">
        <f>I258-I255</f>
        <v>0</v>
      </c>
      <c r="J259" s="79">
        <f>J258-J255</f>
        <v>0</v>
      </c>
      <c r="K259" s="79">
        <f>J259+K258-K255</f>
        <v>242980</v>
      </c>
      <c r="L259" s="79">
        <f>K259+L258-L255</f>
        <v>123852</v>
      </c>
      <c r="M259" s="79">
        <f>L259+M258-M255</f>
        <v>89984</v>
      </c>
      <c r="N259" s="77">
        <f>I259+N258-N255</f>
        <v>89984</v>
      </c>
      <c r="O259" s="79">
        <f>O258-O255</f>
        <v>118947</v>
      </c>
      <c r="P259" s="79">
        <f>O259+P258-P255</f>
        <v>80920</v>
      </c>
      <c r="Q259" s="79">
        <f>P259+Q258-Q255</f>
        <v>1995</v>
      </c>
      <c r="R259" s="79">
        <f>Q259+R258-R255</f>
        <v>-145984</v>
      </c>
      <c r="S259" s="79">
        <f t="shared" ref="S259" si="107">R259+S258-S255</f>
        <v>101449</v>
      </c>
      <c r="T259" s="77">
        <f>N259+T258-T255</f>
        <v>191433</v>
      </c>
      <c r="U259" s="80">
        <f>U258-U255</f>
        <v>191433</v>
      </c>
      <c r="V259" s="79">
        <f>U259+V258-V255</f>
        <v>561638</v>
      </c>
      <c r="W259" s="79">
        <f>V259+W258-W255</f>
        <v>500429</v>
      </c>
      <c r="X259" s="79">
        <f>W259+X258-X255</f>
        <v>437370</v>
      </c>
      <c r="Y259" s="79">
        <f>W259+Y258-Y255</f>
        <v>435588</v>
      </c>
      <c r="Z259" s="77">
        <f>T259+Z258-Z255</f>
        <v>372529</v>
      </c>
      <c r="AA259" s="79">
        <f>Z259+AA258-AA255</f>
        <v>339214</v>
      </c>
      <c r="AB259" s="79">
        <f>AA259+AB258-AB255</f>
        <v>297521</v>
      </c>
      <c r="AC259" s="79">
        <f>AB259+AC258-AC255</f>
        <v>248152</v>
      </c>
      <c r="AD259" s="79">
        <f>AC259+AD258-AD255</f>
        <v>191884</v>
      </c>
      <c r="AE259" s="77">
        <f>Z259+AE258-AE255</f>
        <v>191884</v>
      </c>
      <c r="AF259" s="79">
        <f>AE259+AF258-AF255</f>
        <v>70373</v>
      </c>
      <c r="AG259" s="79">
        <f>AF259+AG258-AG255</f>
        <v>40345</v>
      </c>
      <c r="AH259" s="79">
        <f>AG259+AH258-AH255</f>
        <v>7390</v>
      </c>
      <c r="AI259" s="79">
        <f t="shared" ref="AI259:AJ259" si="108">AH259+AI258-AI255</f>
        <v>-23253</v>
      </c>
      <c r="AJ259" s="79">
        <f t="shared" si="108"/>
        <v>14869</v>
      </c>
      <c r="AK259" s="77">
        <f>AE259+AK258-AK255</f>
        <v>14869</v>
      </c>
      <c r="AL259" s="80">
        <f>T259+AL258-AL255</f>
        <v>14869</v>
      </c>
      <c r="AM259" s="110"/>
      <c r="AN259" s="116"/>
      <c r="AO259" s="116">
        <f t="shared" si="75"/>
        <v>0</v>
      </c>
    </row>
    <row r="260" spans="1:41" s="34" customFormat="1" x14ac:dyDescent="0.3">
      <c r="A260" s="187" t="s">
        <v>31</v>
      </c>
      <c r="B260" s="30" t="s">
        <v>5</v>
      </c>
      <c r="C260" s="104"/>
      <c r="D260" s="105"/>
      <c r="E260" s="106">
        <f>E3*8+E9*8+E21*16+E27*16+E33*32+E39*64+E45*64+E51*128+E57*128+E75*256+E93*128+E99*128+E105*128+E117*256+E123*256+E135*32+E141*32+E147*64+E153*64+E165*64+E171*128+E189*128+E63*128+E15*8+E81*256+E177*64+E183*64+E195*128+E201*256+E207*256+E111*128+E129*256+E159*64+E87*256+E69*128+E213*32+E219*64+E225*64+E231*64+E237*64+E243*128+E249*64</f>
        <v>0</v>
      </c>
      <c r="F260" s="106">
        <f>F3*8+F9*8+F21*16+F27*16+F33*32+F39*64+F45*64+F51*128+F57*128+F75*256+F93*128+F99*128+F105*128+F117*256+F123*256+F135*32+F141*32+F147*64+F153*64+F165*64+F171*128+F189*128+F63*128+F15*8+F81*256+F177*64+F183*64+F195*128+F201*256+F207*256+F111*128+F129*256+F159*64+F87*256+F69*128+F213*32+F219*64+F225*64+F231*64+F237*64+F243*128+F249*64</f>
        <v>13145600</v>
      </c>
      <c r="G260" s="106">
        <f>G3*8+G9*8+G21*16+G27*16+G33*32+G39*64+G45*64+G51*128+G57*128+G75*256+G93*128+G99*128+G105*128+G117*256+G123*256+G135*32+G141*32+G147*64+G153*64+G165*64+G171*128+G189*128+G63*128+G15*8+G81*256+G177*64+G183*64+G195*128+G201*256+G207*256+G111*128+G129*256+G159*64+G87*256+G69*128+G213*32+G219*64+G225*64+G231*64+G237*64+G243*128+G249*64</f>
        <v>15937632</v>
      </c>
      <c r="H260" s="106">
        <f>H3*8+H9*8+H21*16+H27*16+H33*32+H39*64+H45*64+H51*128+H57*128+H75*256+H93*128+H99*128+H105*128+H117*256+H123*256+H135*32+H141*32+H147*64+H153*64+H165*64+H171*128+H189*128+H63*128+H15*8+H81*256+H177*64+H183*64+H195*128+H201*256+H207*256+H111*128+H129*256+H159*64+H87*256+H69*128+H213*32+H219*64+H225*64+H231*64+H237*64+H243*128+H249*64</f>
        <v>6219136</v>
      </c>
      <c r="I260" s="77">
        <f>SUM(E260:H260)</f>
        <v>35302368</v>
      </c>
      <c r="J260" s="106">
        <f>J3*8+J9*8+J21*16+J27*16+J33*32+J39*64+J45*64+J51*128+J57*128+J75*256+J93*128+J99*128+J105*128+J117*256+J123*256+J135*32+J141*32+J147*64+J153*64+J165*64+J171*128+J189*128+J63*128+J15*8+J81*256+J177*64+J183*64+J195*128+J201*256+J207*256+J111*128+J129*256+J159*64+J87*256+J69*128+J213*32+J219*64+J225*64+J231*64+J237*64+J243*128+J249*64</f>
        <v>5172352</v>
      </c>
      <c r="K260" s="106">
        <f>K3*8+K9*8+K21*16+K27*16+K33*32+K39*64+K45*64+K51*128+K57*128+K75*256+K93*128+K99*128+K105*128+K117*256+K123*256+K135*32+K141*32+K147*64+K153*64+K165*64+K171*128+K189*128+K63*128+K15*8+K81*256+K177*64+K183*64+K195*128+K201*256+K207*256+K111*128+K129*256+K159*64+K87*256+K69*128+K213*32+K219*64+K225*64+K231*64+K237*64+K243*128+K249*64</f>
        <v>-15360504</v>
      </c>
      <c r="L260" s="106">
        <f>L3*8+L9*8+L21*16+L27*16+L33*32+L39*64+L45*64+L51*128+L57*128+L75*256+L93*128+L99*128+L105*128+L117*256+L123*256+L135*32+L141*32+L147*64+L153*64+L165*64+L171*128+L189*128+L63*128+L15*8+L81*256+L177*64+L183*64+L195*128+L201*256+L207*256+L111*128+L129*256+L159*64+L87*256+L69*128+L213*32+L219*64+L225*64+L231*64+L237*64+L243*128+L249*64</f>
        <v>9251840</v>
      </c>
      <c r="M260" s="106">
        <f>M3*8+M9*8+M21*16+M27*16+M33*32+M39*64+M45*64+M51*128+M57*128+M75*256+M93*128+M99*128+M105*128+M117*256+M123*256+M135*32+M141*32+M147*64+M153*64+M165*64+M171*128+M189*128+M63*128+M15*8+M81*256+M177*64+M183*64+M195*128+M201*256+M207*256+M111*128+M129*256+M159*64+M87*256+M69*128+M213*32+M219*64+M225*64+M231*64+M237*64+M243*128+M249*64</f>
        <v>5060560</v>
      </c>
      <c r="N260" s="101">
        <f>SUM(J260:M260)</f>
        <v>4124248</v>
      </c>
      <c r="O260" s="106">
        <f>O3*8+O9*8+O21*16+O27*16+O33*32+O39*64+O45*64+O51*128+O57*128+O75*256+O93*128+O99*128+O105*128+O117*256+O123*256+O135*32+O141*32+O147*64+O153*64+O165*64+O171*128+O189*128+O63*128+O15*8+O81*256+O177*64+O183*64+O195*128+O201*256+O207*256+O111*128+O129*256+O159*64+O87*256+O69*128+O213*32+O219*64+O225*64+O231*64+O237*64+O243*128+O249*64</f>
        <v>16847976</v>
      </c>
      <c r="P260" s="106">
        <f>P3*8+P9*8+P21*16+P27*16+P33*32+P39*64+P45*64+P51*128+P57*128+P75*256+P93*128+P99*128+P105*128+P117*256+P123*256+P135*32+P141*32+P147*64+P153*64+P165*64+P171*128+P189*128+P63*128+P15*8+P81*256+P177*64+P183*64+P195*128+P201*256+P207*256+P111*128+P129*256+P159*64+P87*256+P69*128+P213*32+P219*64+P225*64+P231*64+P237*64+P243*128+P249*64</f>
        <v>3823536</v>
      </c>
      <c r="Q260" s="106">
        <f>Q3*8+Q9*8+Q21*16+Q27*16+Q33*32+Q39*64+Q45*64+Q51*128+Q57*128+Q75*256+Q93*128+Q99*128+Q105*128+Q117*256+Q123*256+Q135*32+Q141*32+Q147*64+Q153*64+Q165*64+Q171*128+Q189*128+Q63*128+Q15*8+Q81*256+Q177*64+Q183*64+Q195*128+Q201*256+Q207*256+Q111*128+Q129*256+Q159*64+Q87*256+Q69*128+Q213*32+Q219*64+Q225*64+Q231*64+Q237*64+Q243*128+Q249*64</f>
        <v>6387392</v>
      </c>
      <c r="R260" s="106">
        <f>R3*8+R9*8+R21*16+R27*16+R33*32+R39*64+R45*64+R51*128+R57*128+R75*256+R93*128+R99*128+R105*128+R117*256+R123*256+R135*32+R141*32+R147*64+R153*64+R165*64+R171*128+R189*128+R63*128+R15*8+R81*256+R177*64+R183*64+R195*128+R201*256+R207*256+R111*128+R129*256+R159*64+R87*256+R69*128+R213*32+R219*64+R225*64+R231*64+R237*64+R243*128+R249*64</f>
        <v>10460368</v>
      </c>
      <c r="S260" s="106">
        <f>S3*8+S9*8+S21*16+S27*16+S33*32+S39*64+S45*64+S51*128+S57*128+S75*256+S93*128+S99*128+S105*128+S117*256+S123*256+S135*32+S141*32+S147*64+S153*64+S165*64+S171*128+S189*128+S63*128+S15*8+S81*256+S177*64+S183*64+S195*128+S201*256+S207*256+S111*128+S129*256+S159*64+S87*256+S69*128+S213*32+S219*64+S225*64+S231*64</f>
        <v>7170800</v>
      </c>
      <c r="T260" s="77">
        <f>SUM(O260:S260)</f>
        <v>44690072</v>
      </c>
      <c r="U260" s="80">
        <f>T260+N260+I260+D264</f>
        <v>127200592</v>
      </c>
      <c r="V260" s="106">
        <f>V3*8+V9*8+V21*16+V27*16+V33*32+V39*64+V45*64+V51*128+V57*128+V75*256+V93*128+V99*128+V105*128+V117*256+V123*256+V135*32+V141*32+V147*64+V153*64+V165*64+V171*128+V189*128+V63*128+V15*8+V81*256+V177*64+V183*64+V195*128+V201*256+V207*256+V111*128+V129*256+V159*64+V87*256+V69*128+V213*32+V219*64+V225*64+V231*64+V237*64+V243*128+V249*64</f>
        <v>15205496</v>
      </c>
      <c r="W260" s="106">
        <f>W3*8+W9*8+W21*16+W27*16+W33*32+W39*64+W45*64+W51*128+W57*128+W75*256+W93*128+W99*128+W105*128+W117*256+W123*256+W135*32+W141*32+W147*64+W153*64+W165*64+W171*128+W189*128+W63*128+W15*8+W81*256+W177*64+W183*64+W195*128+W201*256+W207*256+W111*128+W129*256+W159*64+W87*256+W69*128+W213*32+W219*64+W225*64+W231*64+W237*64+W243*128+W249*64</f>
        <v>4510384</v>
      </c>
      <c r="X260" s="106">
        <f>X3*8+X9*8+X21*16+X27*16+X33*32+X39*64+X45*64+X51*128+X57*128+X75*256+X93*128+X99*128+X105*128+X117*256+X123*256+X135*32+X141*32+X147*64+X153*64+X165*64+X171*128+X189*128+X63*128+X15*8+X81*256+X177*64+X183*64+X195*128+X201*256+X207*256+X111*128+X129*256+X159*64+X87*256+X69*128+X213*32+X219*64+X225*64+X231*64+X237*64+X243*128+X249*64</f>
        <v>4406832</v>
      </c>
      <c r="Y260" s="106">
        <f>Y3*8+Y9*8+Y21*16+Y27*16+Y33*32+Y39*64+Y45*64+Y51*128+Y57*128+Y75*256+Y93*128+Y99*128+Y105*128+Y117*256+Y123*256+Y135*32+Y141*32+Y147*64+Y153*64+Y165*64+Y171*128+Y189*128+Y63*128+Y15*8+Y81*256+Y177*64+Y183*64+Y195*128+Y201*256+Y207*256+Y111*128+Y129*256+Y159*64+Y87*256+Y69*128+Y213*32+Y219*64+Y225*64+Y231*64+Y237*64+Y243*128+Y249*64</f>
        <v>5174016</v>
      </c>
      <c r="Z260" s="77">
        <f>SUM(V260:Y260)</f>
        <v>29296728</v>
      </c>
      <c r="AA260" s="106">
        <f>AA3*8+AA9*8+AA21*16+AA27*16+AA33*32+AA39*64+AA45*64+AA51*128+AA57*128+AA75*256+AA93*128+AA99*128+AA105*128+AA117*256+AA123*256+AA135*32+AA141*32+AA147*64+AA153*64+AA165*64+AA171*128+AA189*128+AA63*128+AA15*8+AA81*256+AA177*64+AA183*64+AA195*128+AA201*256+AA207*256+AA111*128+AA129*256+AA159*64+AA87*256+AA69*128+AA213*32+AA219*64+AA225*64+AA231*64+AA237*64+AA243*128+AA249*64</f>
        <v>4192768</v>
      </c>
      <c r="AB260" s="106">
        <f>AB3*8+AB9*8+AB21*16+AB27*16+AB33*32+AB39*64+AB45*64+AB51*128+AB57*128+AB75*256+AB93*128+AB99*128+AB105*128+AB117*256+AB123*256+AB135*32+AB141*32+AB147*64+AB153*64+AB165*64+AB171*128+AB189*128+AB63*128+AB15*8+AB81*256+AB177*64+AB183*64+AB195*128+AB201*256+AB207*256+AB111*128+AB129*256+AB159*64+AB87*256+AB69*128+AB213*32+AB219*64+AB225*64+AB231*64+AB237*64+AB243*128+AB249*64</f>
        <v>3196736</v>
      </c>
      <c r="AC260" s="106">
        <f>AC3*8+AC9*8+AC21*16+AC27*16+AC33*32+AC39*64+AC45*64+AC51*128+AC57*128+AC75*256+AC93*128+AC99*128+AC105*128+AC117*256+AC123*256+AC135*32+AC141*32+AC147*64+AC153*64+AC165*64+AC171*128+AC189*128+AC63*128+AC15*8+AC81*256+AC177*64+AC183*64+AC195*128+AC201*256+AC207*256+AC111*128+AC129*256+AC159*64+AC87*256+AC69*128+AC213*32+AC219*64+AC225*64+AC231*64+AC237*64+AC243*128+AC249*64</f>
        <v>3949264</v>
      </c>
      <c r="AD260" s="106">
        <f>AD3*8+AD9*8+AD21*16+AD27*16+AD33*32+AD39*64+AD45*64+AD51*128+AD57*128+AD75*256+AD93*128+AD99*128+AD105*128+AD117*256+AD123*256+AD135*32+AD141*32+AD147*64+AD153*64+AD165*64+AD171*128+AD189*128+AD63*128+AD15*8+AD81*256+AD177*64+AD183*64+AD195*128+AD201*256+AD207*256+AD111*128+AD129*256+AD159*64+AD87*256+AD69*128+AD213*32+AD219*64+AD225*64+AD231*64+AD237*64+AD243*128+AD249*64</f>
        <v>4488040</v>
      </c>
      <c r="AE260" s="101">
        <f>SUM(AA260:AD260)</f>
        <v>15826808</v>
      </c>
      <c r="AF260" s="106">
        <f>AF3*8+AF9*8+AF21*16+AF27*16+AF33*32+AF39*64+AF45*64+AF51*128+AF57*128+AF75*256+AF93*128+AF99*128+AF105*128+AF117*256+AF123*256+AF135*32+AF141*32+AF147*64+AF153*64+AF165*64+AF171*128+AF189*128+AF63*128+AF15*8+AF81*256+AF177*64+AF183*64+AF195*128+AF201*256+AF207*256+AF111*128+AF129*256+AF159*64+AF87*256+AF69*128+AF213*32+AF219*64+AF225*64+AF231*64+AF237*64+AF243*128+AF249*64</f>
        <v>10534888</v>
      </c>
      <c r="AG260" s="106">
        <f>AG3*8+AG9*8+AG21*16+AG27*16+AG33*32+AG39*64+AG45*64+AG51*128+AG57*128+AG75*256+AG93*128+AG99*128+AG105*128+AG117*256+AG123*256+AG135*32+AG141*32+AG147*64+AG153*64+AG165*64+AG171*128+AG189*128+AG63*128+AG15*8+AG81*256+AG177*64+AG183*64+AG195*128+AG201*256+AG207*256+AG111*128+AG129*256+AG159*64+AG87*256+AG69*128+AG213*32+AG219*64+AG225*64+AG231*64+AG237*64+AG243*128+AG249*64</f>
        <v>2054592</v>
      </c>
      <c r="AH260" s="106">
        <f>AH3*8+AH9*8+AH21*16+AH27*16+AH33*32+AH39*64+AH45*64+AH51*128+AH57*128+AH75*256+AH93*128+AH99*128+AH105*128+AH117*256+AH123*256+AH135*32+AH141*32+AH147*64+AH153*64+AH165*64+AH171*128+AH189*128+AH63*128+AH15*8+AH81*256+AH177*64+AH183*64+AH195*128+AH201*256+AH207*256+AH111*128+AH129*256+AH159*64+AH87*256+AH69*128+AH213*32+AH219*64+AH225*64+AH231*64+AH237*64+AH243*128+AH249*64</f>
        <v>2402984</v>
      </c>
      <c r="AI260" s="106">
        <f>AI3*8+AI9*8+AI21*16+AI27*16+AI33*32+AI39*64+AI45*64+AI51*128+AI57*128+AI75*256+AI93*128+AI99*128+AI105*128+AI117*256+AI123*256+AI135*32+AI141*32+AI147*64+AI153*64+AI165*64+AI171*128+AI189*128+AI63*128+AI15*8+AI81*256+AI177*64+AI183*64+AI195*128+AI201*256+AI207*256+AI111*128+AI129*256+AI159*64+AI87*256+AI69*128+AI213*32+AI219*64+AI225*64+AI231*64+AI237*64+AI243*128+AI249*64</f>
        <v>2358272</v>
      </c>
      <c r="AJ260" s="106">
        <f>AJ3*8+AJ9*8+AJ21*16+AJ27*16+AJ33*32+AJ39*64+AJ45*64+AJ51*128+AJ57*128+AJ75*256+AJ93*128+AJ99*128+AJ105*128+AJ117*256+AJ123*256+AJ135*32+AJ141*32+AJ147*64+AJ153*64+AJ165*64+AJ171*128+AJ189*128+AJ63*128+AJ15*8+AJ81*256+AJ177*64+AJ183*64+AJ195*128+AJ201*256+AJ207*256+AJ111*128+AJ129*256+AJ159*64+AJ87*256+AJ69*128+AJ213*32+AJ219*64+AJ225*64+AJ231*64</f>
        <v>2841824</v>
      </c>
      <c r="AK260" s="77">
        <f>SUM(AF260:AJ260)</f>
        <v>20192560</v>
      </c>
      <c r="AL260" s="80">
        <f>AK260+AE260+Z260</f>
        <v>65316096</v>
      </c>
      <c r="AM260" s="112"/>
      <c r="AN260" s="117"/>
      <c r="AO260" s="117">
        <f t="shared" ref="AO260:AO264" si="109">AM260*AL260</f>
        <v>0</v>
      </c>
    </row>
    <row r="261" spans="1:41" s="34" customFormat="1" x14ac:dyDescent="0.3">
      <c r="A261" s="188"/>
      <c r="B261" s="35" t="s">
        <v>6</v>
      </c>
      <c r="C261" s="106"/>
      <c r="D261" s="107"/>
      <c r="E261" s="106">
        <f>E4*8+E10*8+E22*16+E28*16+E34*32+E40*64+E46*64+E52*128+E58*128+E76*256+E94*128+E100*128+E106*128+E118*256+E124*256+E136*32+E142*32+E148*64+E154*64+E166*64+E172*128+E190*128+E64*128+E16*8+E82*256+E178*64+E184*64+E196*128+E202*256+E208*256+E112*128+E130*256+E160*64+E88*256+E70*128+E214*32+E220*64+E226*64+E232*64+E238*64+E244*128+E250*8</f>
        <v>0</v>
      </c>
      <c r="F261" s="106">
        <f>F4*8+F10*8+F22*16+F28*16+F34*32+F40*64+F46*64+F52*128+F58*128+F76*256+F94*128+F100*128+F106*128+F118*256+F124*256+F136*32+F142*32+F148*64+F154*64+F166*64+F172*128+F190*128+F64*128+F16*8+F82*256+F178*64+F184*64+F196*128+F202*256+F208*256+F112*128+F130*256+F160*64+F88*256+F70*128+F214*32+F220*64+F226*64+F232*64+F238*64+F244*128+F250*8</f>
        <v>13145600</v>
      </c>
      <c r="G261" s="106">
        <f>G4*8+G10*8+G22*16+G28*16+G34*32+G40*64+G46*64+G52*128+G58*128+G76*256+G94*128+G100*128+G106*128+G118*256+G124*256+G136*32+G142*32+G148*64+G154*64+G166*64+G172*128+G190*128+G64*128+G16*8+G82*256+G178*64+G184*64+G196*128+G202*256+G208*256+G112*128+G130*256+G160*64+G88*256+G70*128+G214*32+G220*64+G226*64+G232*64+G238*64+G244*128+G250*8</f>
        <v>15937632</v>
      </c>
      <c r="H261" s="106">
        <f>H4*8+H10*8+H22*16+H28*16+H34*32+H40*64+H46*64+H52*128+H58*128+H76*256+H94*128+H100*128+H106*128+H118*256+H124*256+H136*32+H142*32+H148*64+H154*64+H166*64+H172*128+H190*128+H64*128+H16*8+H82*256+H178*64+H184*64+H196*128+H202*256+H208*256+H112*128+H130*256+H160*64+H88*256+H70*128+H214*32+H220*64+H226*64+H232*64+H238*64+H244*128+H250*8</f>
        <v>6219136</v>
      </c>
      <c r="I261" s="77"/>
      <c r="J261" s="106">
        <f>J4*8+J10*8+J22*16+J28*16+J34*32+J40*64+J46*64+J52*128+J58*128+J76*256+J94*128+J100*128+J106*128+J118*256+J124*256+J136*32+J142*32+J148*64+J154*64+J166*64+J172*128+J190*128+J64*128+J16*8+J82*256+J178*64+J184*64+J196*128+J202*256+J208*256+J112*128+J130*256+J160*64+J88*256+J70*128+J214*32+J220*64+J226*64+J232*64+J238*64+J244*128+J250*8</f>
        <v>5172352</v>
      </c>
      <c r="K261" s="106">
        <f>K4*8+K10*8+K22*16+K28*16+K34*32+K40*64+K46*64+K52*128+K58*128+K76*256+K94*128+K100*128+K106*128+K118*256+K124*256+K136*32+K142*32+K148*64+K154*64+K166*64+K172*128+K190*128+K64*128+K16*8+K82*256+K178*64+K184*64+K196*128+K202*256+K208*256+K112*128+K130*256+K160*64+K88*256+K70*128+K214*32+K220*64+K226*64+K232*64+K238*64+K244*128+K250*8</f>
        <v>1948800</v>
      </c>
      <c r="L261" s="106">
        <f>L4*8+L10*8+L22*16+L28*16+L34*32+L40*64+L46*64+L52*128+L58*128+L76*256+L94*128+L100*128+L106*128+L118*256+L124*256+L136*32+L142*32+L148*64+L154*64+L166*64+L172*128+L190*128+L64*128+L16*8+L82*256+L178*64+L184*64+L196*128+L202*256+L208*256+L112*128+L130*256+L160*64+L88*256+L70*128+L214*32+L220*64+L226*64+L232*64+L238*64+L244*128+L250*8</f>
        <v>0</v>
      </c>
      <c r="M261" s="106">
        <f>M4*8+M10*8+M22*16+M28*16+M34*32+M40*64+M46*64+M52*128+M58*128+M76*256+M94*128+M100*128+M106*128+M118*256+M124*256+M136*32+M142*32+M148*64+M154*64+M166*64+M172*128+M190*128+M64*128+M16*8+M82*256+M178*64+M184*64+M196*128+M202*256+M208*256+M112*128+M130*256+M160*64+M88*256+M70*128+M214*32+M220*64+M226*64+M232*64+M238*64+M244*128+M250*8</f>
        <v>2886400</v>
      </c>
      <c r="N261" s="103">
        <f>SUM(J261:M261)</f>
        <v>10007552</v>
      </c>
      <c r="O261" s="106">
        <f>O4*8+O10*8+O22*16+O28*16+O34*32+O40*64+O46*64+O52*128+O58*128+O76*256+O94*128+O100*128+O106*128+O118*256+O124*256+O136*32+O142*32+O148*64+O154*64+O166*64+O172*128+O190*128+O64*128+O16*8+O82*256+O178*64+O184*64+O196*128+O202*256+O208*256+O112*128+O130*256+O160*64+O88*256+O70*128+O214*32+O220*64+O226*64+O232*64+O238*64+O244*128+O250*8</f>
        <v>26038400</v>
      </c>
      <c r="P261" s="106">
        <f>P4*8+P10*8+P22*16+P28*16+P34*32+P40*64+P46*64+P52*128+P58*128+P76*256+P94*128+P100*128+P106*128+P118*256+P124*256+P136*32+P142*32+P148*64+P154*64+P166*64+P172*128+P190*128+P64*128+P16*8+P82*256+P178*64+P184*64+P196*128+P202*256+P208*256+P112*128+P130*256+P160*64+P88*256+P70*128+P214*32+P220*64+P226*64+P232*64+P238*64+P244*128+P250*8</f>
        <v>1996800</v>
      </c>
      <c r="Q261" s="106">
        <f>Q4*8+Q10*8+Q22*16+Q28*16+Q34*32+Q40*64+Q46*64+Q52*128+Q58*128+Q76*256+Q94*128+Q100*128+Q106*128+Q118*256+Q124*256+Q136*32+Q142*32+Q148*64+Q154*64+Q166*64+Q172*128+Q190*128+Q64*128+Q16*8+Q82*256+Q178*64+Q184*64+Q196*128+Q202*256+Q208*256+Q112*128+Q130*256+Q160*64+Q88*256+Q70*128+Q214*32+Q220*64+Q226*64+Q232*64+Q238*64+Q244*128+Q250*8</f>
        <v>0</v>
      </c>
      <c r="R261" s="106">
        <f>R4*8+R10*8+R22*16+R28*16+R34*32+R40*64+R46*64+R52*128+R58*128+R76*256+R94*128+R100*128+R106*128+R118*256+R124*256+R136*32+R142*32+R148*64+R154*64+R166*64+R172*128+R190*128+R64*128+R16*8+R82*256+R178*64+R184*64+R196*128+R202*256+R208*256+R112*128+R130*256+R160*64+R88*256+R70*128+R214*32+R220*64+R226*64+R232*64+R238*64+R244*128+R250*8</f>
        <v>0</v>
      </c>
      <c r="S261" s="106">
        <f>S4*8+S10*8+S22*16+S28*16+S34*32+S40*64+S46*64+S52*128+S58*128+S76*256+S94*128+S100*128+S106*128+S118*256+S124*256+S136*32+S142*32+S148*64+S154*64+S166*64+S172*128+S190*128+S64*128+S16*8+S82*256+S178*64+S184*64+S196*128+S202*256+S208*256+S112*128+S130*256+S160*64+S88*256+S70*128+S214*32+S220*64+S226*64+S232*64</f>
        <v>20491200</v>
      </c>
      <c r="T261" s="77"/>
      <c r="U261" s="80"/>
      <c r="V261" s="106">
        <f>V4*8+V10*8+V22*16+V28*16+V34*32+V40*64+V46*64+V52*128+V58*128+V76*256+V94*128+V100*128+V106*128+V118*256+V124*256+V136*32+V142*32+V148*64+V154*64+V166*64+V172*128+V190*128+V64*128+V16*8+V82*256+V178*64+V184*64+V196*128+V202*256+V208*256+V112*128+V130*256+V160*64+V88*256+V70*128+V214*32+V220*64+V226*64+V232*64+V238*64+V244*128+V250*8</f>
        <v>57577600</v>
      </c>
      <c r="W261" s="106">
        <f>W4*8+W10*8+W22*16+W28*16+W34*32+W40*64+W46*64+W52*128+W58*128+W76*256+W94*128+W100*128+W106*128+W118*256+W124*256+W136*32+W142*32+W148*64+W154*64+W166*64+W172*128+W190*128+W64*128+W16*8+W82*256+W178*64+W184*64+W196*128+W202*256+W208*256+W112*128+W130*256+W160*64+W88*256+W70*128+W214*32+W220*64+W226*64+W232*64+W238*64+W244*128+W250*8</f>
        <v>0</v>
      </c>
      <c r="X261" s="106">
        <f>X4*8+X10*8+X22*16+X28*16+X34*32+X40*64+X46*64+X52*128+X58*128+X76*256+X94*128+X100*128+X106*128+X118*256+X124*256+X136*32+X142*32+X148*64+X154*64+X166*64+X172*128+X190*128+X64*128+X16*8+X82*256+X178*64+X184*64+X196*128+X202*256+X208*256+X112*128+X130*256+X160*64+X88*256+X70*128+X214*32+X220*64+X226*64+X232*64+X238*64+X244*128+X250*8</f>
        <v>0</v>
      </c>
      <c r="Y261" s="106">
        <f>Y4*8+Y10*8+Y22*16+Y28*16+Y34*32+Y40*64+Y46*64+Y52*128+Y58*128+Y76*256+Y94*128+Y100*128+Y106*128+Y118*256+Y124*256+Y136*32+Y142*32+Y148*64+Y154*64+Y166*64+Y172*128+Y190*128+Y64*128+Y16*8+Y82*256+Y178*64+Y184*64+Y196*128+Y202*256+Y208*256+Y112*128+Y130*256+Y160*64+Y88*256+Y70*128+Y214*32+Y220*64+Y226*64+Y232*64+Y238*64+Y244*128+Y250*8</f>
        <v>256000</v>
      </c>
      <c r="Z261" s="77"/>
      <c r="AA261" s="106">
        <f>AA4*8+AA10*8+AA22*16+AA28*16+AA34*32+AA40*64+AA46*64+AA52*128+AA58*128+AA76*256+AA94*128+AA100*128+AA106*128+AA118*256+AA124*256+AA136*32+AA142*32+AA148*64+AA154*64+AA166*64+AA172*128+AA190*128+AA64*128+AA16*8+AA82*256+AA178*64+AA184*64+AA196*128+AA202*256+AA208*256+AA112*128+AA130*256+AA160*64+AA88*256+AA70*128+AA214*32+AA220*64+AA226*64+AA232*64+AA238*64+AA244*128+AA250*8</f>
        <v>344000</v>
      </c>
      <c r="AB261" s="106">
        <f>AB4*8+AB10*8+AB22*16+AB28*16+AB34*32+AB40*64+AB46*64+AB52*128+AB58*128+AB76*256+AB94*128+AB100*128+AB106*128+AB118*256+AB124*256+AB136*32+AB142*32+AB148*64+AB154*64+AB166*64+AB172*128+AB190*128+AB64*128+AB16*8+AB82*256+AB178*64+AB184*64+AB196*128+AB202*256+AB208*256+AB112*128+AB130*256+AB160*64+AB88*256+AB70*128+AB214*32+AB220*64+AB226*64+AB232*64+AB238*64+AB244*128+AB250*8</f>
        <v>0</v>
      </c>
      <c r="AC261" s="106">
        <f>AC4*8+AC10*8+AC22*16+AC28*16+AC34*32+AC40*64+AC46*64+AC52*128+AC58*128+AC76*256+AC94*128+AC100*128+AC106*128+AC118*256+AC124*256+AC136*32+AC142*32+AC148*64+AC154*64+AC166*64+AC172*128+AC190*128+AC64*128+AC16*8+AC82*256+AC178*64+AC184*64+AC196*128+AC202*256+AC208*256+AC112*128+AC130*256+AC160*64+AC88*256+AC70*128+AC214*32+AC220*64+AC226*64+AC232*64+AC238*64+AC244*128+AC250*8</f>
        <v>0</v>
      </c>
      <c r="AD261" s="106">
        <f>AD4*8+AD10*8+AD22*16+AD28*16+AD34*32+AD40*64+AD46*64+AD52*128+AD58*128+AD76*256+AD94*128+AD100*128+AD106*128+AD118*256+AD124*256+AD136*32+AD142*32+AD148*64+AD154*64+AD166*64+AD172*128+AD190*128+AD64*128+AD16*8+AD82*256+AD178*64+AD184*64+AD196*128+AD202*256+AD208*256+AD112*128+AD130*256+AD160*64+AD88*256+AD70*128+AD214*32+AD220*64+AD226*64+AD232*64+AD238*64+AD244*128+AD250*8</f>
        <v>384000</v>
      </c>
      <c r="AE261" s="103">
        <f>SUM(AA261:AD261)</f>
        <v>728000</v>
      </c>
      <c r="AF261" s="106">
        <f>AF4*8+AF10*8+AF22*16+AF28*16+AF34*32+AF40*64+AF46*64+AF52*128+AF58*128+AF76*256+AF94*128+AF100*128+AF106*128+AF118*256+AF124*256+AF136*32+AF142*32+AF148*64+AF154*64+AF166*64+AF172*128+AF190*128+AF64*128+AF16*8+AF82*256+AF178*64+AF184*64+AF196*128+AF202*256+AF208*256+AF112*128+AF130*256+AF160*64+AF88*256+AF70*128+AF214*32+AF220*64+AF226*64+AF232*64+AF238*64+AF244*128+AF250*8</f>
        <v>128000</v>
      </c>
      <c r="AG261" s="106">
        <f>AG4*8+AG10*8+AG22*16+AG28*16+AG34*32+AG40*64+AG46*64+AG52*128+AG58*128+AG76*256+AG94*128+AG100*128+AG106*128+AG118*256+AG124*256+AG136*32+AG142*32+AG148*64+AG154*64+AG166*64+AG172*128+AG190*128+AG64*128+AG16*8+AG82*256+AG178*64+AG184*64+AG196*128+AG202*256+AG208*256+AG112*128+AG130*256+AG160*64+AG88*256+AG70*128+AG214*32+AG220*64+AG226*64+AG232*64+AG238*64+AG244*128+AG250*8</f>
        <v>0</v>
      </c>
      <c r="AH261" s="106">
        <f>AH4*8+AH10*8+AH22*16+AH28*16+AH34*32+AH40*64+AH46*64+AH52*128+AH58*128+AH76*256+AH94*128+AH100*128+AH106*128+AH118*256+AH124*256+AH136*32+AH142*32+AH148*64+AH154*64+AH166*64+AH172*128+AH190*128+AH64*128+AH16*8+AH82*256+AH178*64+AH184*64+AH196*128+AH202*256+AH208*256+AH112*128+AH130*256+AH160*64+AH88*256+AH70*128+AH214*32+AH220*64+AH226*64+AH232*64+AH238*64+AH244*128+AH250*8</f>
        <v>0</v>
      </c>
      <c r="AI261" s="106">
        <f>AI4*8+AI10*8+AI22*16+AI28*16+AI34*32+AI40*64+AI46*64+AI52*128+AI58*128+AI76*256+AI94*128+AI100*128+AI106*128+AI118*256+AI124*256+AI136*32+AI142*32+AI148*64+AI154*64+AI166*64+AI172*128+AI190*128+AI64*128+AI16*8+AI82*256+AI178*64+AI184*64+AI196*128+AI202*256+AI208*256+AI112*128+AI130*256+AI160*64+AI88*256+AI70*128+AI214*32+AI220*64+AI226*64+AI232*64+AI238*64+AI244*128+AI250*8</f>
        <v>0</v>
      </c>
      <c r="AJ261" s="106">
        <f>AJ4*8+AJ10*8+AJ22*16+AJ28*16+AJ34*32+AJ40*64+AJ46*64+AJ52*128+AJ58*128+AJ76*256+AJ94*128+AJ100*128+AJ106*128+AJ118*256+AJ124*256+AJ136*32+AJ142*32+AJ148*64+AJ154*64+AJ166*64+AJ172*128+AJ190*128+AJ64*128+AJ16*8+AJ82*256+AJ178*64+AJ184*64+AJ196*128+AJ202*256+AJ208*256+AJ112*128+AJ130*256+AJ160*64+AJ88*256+AJ70*128+AJ214*32+AJ220*64+AJ226*64+AJ232*64</f>
        <v>657600</v>
      </c>
      <c r="AK261" s="77"/>
      <c r="AL261" s="80">
        <f>Z261+AE261+AK261</f>
        <v>728000</v>
      </c>
      <c r="AM261" s="112"/>
      <c r="AN261" s="117"/>
      <c r="AO261" s="117">
        <f t="shared" si="109"/>
        <v>0</v>
      </c>
    </row>
    <row r="262" spans="1:41" s="34" customFormat="1" x14ac:dyDescent="0.3">
      <c r="A262" s="188"/>
      <c r="B262" s="35" t="s">
        <v>10</v>
      </c>
      <c r="C262" s="106">
        <f>C5*8+C11*8+C23*16+C29*16+C35*32+C41*64+C47*64+C53*128+C59*128+C77*256+C95*128+C101*128+C107*128+C119*256+C125*256+C137*32+C143*32+C149*64+C155*64+C167*64+C173*128+C191*128+C65*128+C17*8+C83*256+C179*64+C185*64+C197*128+C203*256+C209*256+C113*128+C131*256+C161*64+C89*256+C71*128+C215*32+C221*64+C227*64+C233*64+C239*64+C245*128+C251*64</f>
        <v>320000</v>
      </c>
      <c r="D262" s="107"/>
      <c r="E262" s="106">
        <f>E5*8+E11*8+E23*16+E29*16+E35*32+E41*64+E47*64+E53*128+E59*128+E77*256+E95*128+E101*128+E107*128+E119*256+E125*256+E137*32+E143*32+E149*64+E155*64+E167*64+E173*128+E191*128+E65*128+E17*8+E83*256+E179*64+E185*64+E197*128+E203*256+E209*256+E113*128+E131*256+E161*64+E89*256+E71*128+E215*32+E221*64+E227*64+E233*64+E239*64+E245*128+E251*64</f>
        <v>0</v>
      </c>
      <c r="F262" s="106">
        <f>F5*8+F11*8+F23*16+F29*16+F35*32+F41*64+F47*64+F53*128+F59*128+F77*256+F95*128+F101*128+F107*128+F119*256+F125*256+F137*32+F143*32+F149*64+F155*64+F167*64+F173*128+F191*128+F65*128+F17*8+F83*256+F179*64+F185*64+F197*128+F203*256+F209*256+F113*128+F131*256+F161*64+F89*256+F71*128+F215*32+F221*64+F227*64+F233*64+F239*64+F245*128+F251*64</f>
        <v>0</v>
      </c>
      <c r="G262" s="106">
        <f>G5*8+G11*8+G23*16+G29*16+G35*32+G41*64+G47*64+G53*128+G59*128+G77*256+G95*128+G101*128+G107*128+G119*256+G125*256+G137*32+G143*32+G149*64+G155*64+G167*64+G173*128+G191*128+G65*128+G17*8+G83*256+G179*64+G185*64+G197*128+G203*256+G209*256+G113*128+G131*256+G161*64+G89*256+G71*128+G215*32+G221*64+G227*64+G233*64+G239*64+G245*128+G251*64</f>
        <v>0</v>
      </c>
      <c r="H262" s="106">
        <f>H5*8+H11*8+H23*16+H29*16+H35*32+H41*64+H47*64+H53*128+H59*128+H77*256+H95*128+H101*128+H107*128+H119*256+H125*256+H137*32+H143*32+H149*64+H155*64+H167*64+H173*128+H191*128+H65*128+H17*8+H83*256+H179*64+H185*64+H197*128+H203*256+H209*256+H113*128+H131*256+H161*64+H89*256+H71*128+H215*32+H221*64+H227*64+H233*64+H239*64+H245*128+H251*64</f>
        <v>0</v>
      </c>
      <c r="I262" s="77"/>
      <c r="J262" s="106">
        <f>J5*8+J11*8+J23*16+J29*16+J35*32+J41*64+J47*64+J53*128+J59*128+J77*256+J95*128+J101*128+J107*128+J119*256+J125*256+J137*32+J143*32+J149*64+J155*64+J167*64+J173*128+J191*128+J65*128+J17*8+J83*256+J179*64+J185*64+J197*128+J203*256+J209*256+J113*128+J131*256+J161*64+J89*256+J71*128+J215*32+J221*64+J227*64+J233*64+J239*64+J245*128+J251*64</f>
        <v>0</v>
      </c>
      <c r="K262" s="106">
        <f>K5*8+K11*8+K23*16+K29*16+K35*32+K41*64+K47*64+K53*128+K59*128+K77*256+K95*128+K101*128+K107*128+K119*256+K125*256+K137*32+K143*32+K149*64+K155*64+K167*64+K173*128+K191*128+K65*128+K17*8+K83*256+K179*64+K185*64+K197*128+K203*256+K209*256+K113*128+K131*256+K161*64+K89*256+K71*128+K215*32+K221*64+K227*64+K233*64+K239*64+K245*128+K251*64</f>
        <v>0</v>
      </c>
      <c r="L262" s="106">
        <f>L5*8+L11*8+L23*16+L29*16+L35*32+L41*64+L47*64+L53*128+L59*128+L77*256+L95*128+L101*128+L107*128+L119*256+L125*256+L137*32+L143*32+L149*64+L155*64+L167*64+L173*128+L191*128+L65*128+L17*8+L83*256+L179*64+L185*64+L197*128+L203*256+L209*256+L113*128+L131*256+L161*64+L89*256+L71*128+L215*32+L221*64+L227*64+L233*64+L239*64+L245*128+L251*64</f>
        <v>0</v>
      </c>
      <c r="M262" s="106">
        <f>M5*8+M11*8+M23*16+M29*16+M35*32+M41*64+M47*64+M53*128+M59*128+M77*256+M95*128+M101*128+M107*128+M119*256+M125*256+M137*32+M143*32+M149*64+M155*64+M167*64+M173*128+M191*128+M65*128+M17*8+M83*256+M179*64+M185*64+M197*128+M203*256+M209*256+M113*128+M131*256+M161*64+M89*256+M71*128+M215*32+M221*64+M227*64+M233*64+M239*64+M245*128+M251*64</f>
        <v>0</v>
      </c>
      <c r="N262" s="103"/>
      <c r="O262" s="106">
        <f>O5*8+O11*8+O23*16+O29*16+O35*32+O41*64+O47*64+O53*128+O59*128+O77*256+O95*128+O101*128+O107*128+O119*256+O125*256+O137*32+O143*32+O149*64+O155*64+O167*64+O173*128+O191*128+O65*128+O17*8+O83*256+O179*64+O185*64+O197*128+O203*256+O209*256+O113*128+O131*256+O161*64+O89*256+O71*128+O215*32+O221*64+O227*64+O233*64+O239*64+O245*128+O251*64</f>
        <v>0</v>
      </c>
      <c r="P262" s="106">
        <f>P5*8+P11*8+P23*16+P29*16+P35*32+P41*64+P47*64+P53*128+P59*128+P77*256+P95*128+P101*128+P107*128+P119*256+P125*256+P137*32+P143*32+P149*64+P155*64+P167*64+P173*128+P191*128+P65*128+P17*8+P83*256+P179*64+P185*64+P197*128+P203*256+P209*256+P113*128+P131*256+P161*64+P89*256+P71*128+P215*32+P221*64+P227*64+P233*64+P239*64+P245*128+P251*64</f>
        <v>0</v>
      </c>
      <c r="Q262" s="106">
        <f>Q5*8+Q11*8+Q23*16+Q29*16+Q35*32+Q41*64+Q47*64+Q53*128+Q59*128+Q77*256+Q95*128+Q101*128+Q107*128+Q119*256+Q125*256+Q137*32+Q143*32+Q149*64+Q155*64+Q167*64+Q173*128+Q191*128+Q65*128+Q17*8+Q83*256+Q179*64+Q185*64+Q197*128+Q203*256+Q209*256+Q113*128+Q131*256+Q161*64+Q89*256+Q71*128+Q215*32+Q221*64+Q227*64+Q233*64+Q239*64+Q245*128+Q251*64</f>
        <v>0</v>
      </c>
      <c r="R262" s="106">
        <f>R5*8+R11*8+R23*16+R29*16+R35*32+R41*64+R47*64+R53*128+R59*128+R77*256+R95*128+R101*128+R107*128+R119*256+R125*256+R137*32+R143*32+R149*64+R155*64+R167*64+R173*128+R191*128+R65*128+R17*8+R83*256+R179*64+R185*64+R197*128+R203*256+R209*256+R113*128+R131*256+R161*64+R89*256+R71*128+R215*32+R221*64+R227*64+R233*64+R239*64+R245*128+R251*64</f>
        <v>0</v>
      </c>
      <c r="S262" s="106">
        <f>S5*8+S11*8+S23*16+S29*16+S35*32+S41*64+S47*64+S53*128+S59*128+S77*256+S95*128+S101*128+S107*128+S119*256+S125*256+S137*32+S143*32+S149*64+S155*64+S167*64+S173*128+S191*128+S65*128+S17*8+S83*256+S179*64+S185*64+S197*128+S203*256+S209*256+S113*128+S131*256+S161*64+S89*256+S71*128+S215*32+S221*64+S227*64+S233*64</f>
        <v>480000</v>
      </c>
      <c r="T262" s="77"/>
      <c r="U262" s="80"/>
      <c r="V262" s="106">
        <f>V5*8+V11*8+V23*16+V29*16+V35*32+V41*64+V47*64+V53*128+V59*128+V77*256+V95*128+V101*128+V107*128+V119*256+V125*256+V137*32+V143*32+V149*64+V155*64+V167*64+V173*128+V191*128+V65*128+V17*8+V83*256+V179*64+V185*64+V197*128+V203*256+V209*256+V113*128+V131*256+V161*64+V89*256+V71*128+V215*32+V221*64+V227*64+V233*64+V239*64+V245*128+V251*64</f>
        <v>0</v>
      </c>
      <c r="W262" s="106">
        <f>W5*8+W11*8+W23*16+W29*16+W35*32+W41*64+W47*64+W53*128+W59*128+W77*256+W95*128+W101*128+W107*128+W119*256+W125*256+W137*32+W143*32+W149*64+W155*64+W167*64+W173*128+W191*128+W65*128+W17*8+W83*256+W179*64+W185*64+W197*128+W203*256+W209*256+W113*128+W131*256+W161*64+W89*256+W71*128+W215*32+W221*64+W227*64+W233*64+W239*64+W245*128+W251*64</f>
        <v>0</v>
      </c>
      <c r="X262" s="106">
        <f>X5*8+X11*8+X23*16+X29*16+X35*32+X41*64+X47*64+X53*128+X59*128+X77*256+X95*128+X101*128+X107*128+X119*256+X125*256+X137*32+X143*32+X149*64+X155*64+X167*64+X173*128+X191*128+X65*128+X17*8+X83*256+X179*64+X185*64+X197*128+X203*256+X209*256+X113*128+X131*256+X161*64+X89*256+X71*128+X215*32+X221*64+X227*64+X233*64+X239*64+X245*128+X251*64</f>
        <v>0</v>
      </c>
      <c r="Y262" s="106">
        <f>Y5*8+Y11*8+Y23*16+Y29*16+Y35*32+Y41*64+Y47*64+Y53*128+Y59*128+Y77*256+Y95*128+Y101*128+Y107*128+Y119*256+Y125*256+Y137*32+Y143*32+Y149*64+Y155*64+Y167*64+Y173*128+Y191*128+Y65*128+Y17*8+Y83*256+Y179*64+Y185*64+Y197*128+Y203*256+Y209*256+Y113*128+Y131*256+Y161*64+Y89*256+Y71*128+Y215*32+Y221*64+Y227*64+Y233*64+Y239*64+Y245*128+Y251*64</f>
        <v>0</v>
      </c>
      <c r="Z262" s="77"/>
      <c r="AA262" s="106">
        <f>AA5*8+AA11*8+AA23*16+AA29*16+AA35*32+AA41*64+AA47*64+AA53*128+AA59*128+AA77*256+AA95*128+AA101*128+AA107*128+AA119*256+AA125*256+AA137*32+AA143*32+AA149*64+AA155*64+AA167*64+AA173*128+AA191*128+AA65*128+AA17*8+AA83*256+AA179*64+AA185*64+AA197*128+AA203*256+AA209*256+AA113*128+AA131*256+AA161*64+AA89*256+AA71*128+AA215*32+AA221*64+AA227*64+AA233*64+AA239*64+AA245*128+AA251*64</f>
        <v>0</v>
      </c>
      <c r="AB262" s="106">
        <f>AB5*8+AB11*8+AB23*16+AB29*16+AB35*32+AB41*64+AB47*64+AB53*128+AB59*128+AB77*256+AB95*128+AB101*128+AB107*128+AB119*256+AB125*256+AB137*32+AB143*32+AB149*64+AB155*64+AB167*64+AB173*128+AB191*128+AB65*128+AB17*8+AB83*256+AB179*64+AB185*64+AB197*128+AB203*256+AB209*256+AB113*128+AB131*256+AB161*64+AB89*256+AB71*128+AB215*32+AB221*64+AB227*64+AB233*64+AB239*64+AB245*128+AB251*64</f>
        <v>0</v>
      </c>
      <c r="AC262" s="106">
        <f>AC5*8+AC11*8+AC23*16+AC29*16+AC35*32+AC41*64+AC47*64+AC53*128+AC59*128+AC77*256+AC95*128+AC101*128+AC107*128+AC119*256+AC125*256+AC137*32+AC143*32+AC149*64+AC155*64+AC167*64+AC173*128+AC191*128+AC65*128+AC17*8+AC83*256+AC179*64+AC185*64+AC197*128+AC203*256+AC209*256+AC113*128+AC131*256+AC161*64+AC89*256+AC71*128+AC215*32+AC221*64+AC227*64+AC233*64+AC239*64+AC245*128+AC251*64</f>
        <v>0</v>
      </c>
      <c r="AD262" s="106">
        <f>AD5*8+AD11*8+AD23*16+AD29*16+AD35*32+AD41*64+AD47*64+AD53*128+AD59*128+AD77*256+AD95*128+AD101*128+AD107*128+AD119*256+AD125*256+AD137*32+AD143*32+AD149*64+AD155*64+AD167*64+AD173*128+AD191*128+AD65*128+AD17*8+AD83*256+AD179*64+AD185*64+AD197*128+AD203*256+AD209*256+AD113*128+AD131*256+AD161*64+AD89*256+AD71*128+AD215*32+AD221*64+AD227*64+AD233*64+AD239*64+AD245*128+AD251*64</f>
        <v>0</v>
      </c>
      <c r="AE262" s="103"/>
      <c r="AF262" s="106">
        <f>AF5*8+AF11*8+AF23*16+AF29*16+AF35*32+AF41*64+AF47*64+AF53*128+AF59*128+AF77*256+AF95*128+AF101*128+AF107*128+AF119*256+AF125*256+AF137*32+AF143*32+AF149*64+AF155*64+AF167*64+AF173*128+AF191*128+AF65*128+AF17*8+AF83*256+AF179*64+AF185*64+AF197*128+AF203*256+AF209*256+AF113*128+AF131*256+AF161*64+AF89*256+AF71*128+AF215*32+AF221*64+AF227*64+AF233*64+AF239*64+AF245*128+AF251*64</f>
        <v>0</v>
      </c>
      <c r="AG262" s="106">
        <f>AG5*8+AG11*8+AG23*16+AG29*16+AG35*32+AG41*64+AG47*64+AG53*128+AG59*128+AG77*256+AG95*128+AG101*128+AG107*128+AG119*256+AG125*256+AG137*32+AG143*32+AG149*64+AG155*64+AG167*64+AG173*128+AG191*128+AG65*128+AG17*8+AG83*256+AG179*64+AG185*64+AG197*128+AG203*256+AG209*256+AG113*128+AG131*256+AG161*64+AG89*256+AG71*128+AG215*32+AG221*64+AG227*64+AG233*64+AG239*64+AG245*128+AG251*64</f>
        <v>0</v>
      </c>
      <c r="AH262" s="106">
        <f>AH5*8+AH11*8+AH23*16+AH29*16+AH35*32+AH41*64+AH47*64+AH53*128+AH59*128+AH77*256+AH95*128+AH101*128+AH107*128+AH119*256+AH125*256+AH137*32+AH143*32+AH149*64+AH155*64+AH167*64+AH173*128+AH191*128+AH65*128+AH17*8+AH83*256+AH179*64+AH185*64+AH197*128+AH203*256+AH209*256+AH113*128+AH131*256+AH161*64+AH89*256+AH71*128+AH215*32+AH221*64+AH227*64+AH233*64+AH239*64+AH245*128+AH251*64</f>
        <v>0</v>
      </c>
      <c r="AI262" s="106">
        <f>AI5*8+AI11*8+AI23*16+AI29*16+AI35*32+AI41*64+AI47*64+AI53*128+AI59*128+AI77*256+AI95*128+AI101*128+AI107*128+AI119*256+AI125*256+AI137*32+AI143*32+AI149*64+AI155*64+AI167*64+AI173*128+AI191*128+AI65*128+AI17*8+AI83*256+AI179*64+AI185*64+AI197*128+AI203*256+AI209*256+AI113*128+AI131*256+AI161*64+AI89*256+AI71*128+AI215*32+AI221*64+AI227*64+AI233*64+AI239*64+AI245*128+AI251*64</f>
        <v>0</v>
      </c>
      <c r="AJ262" s="106">
        <f>AJ5*8+AJ11*8+AJ23*16+AJ29*16+AJ35*32+AJ41*64+AJ47*64+AJ53*128+AJ59*128+AJ77*256+AJ95*128+AJ101*128+AJ107*128+AJ119*256+AJ125*256+AJ137*32+AJ143*32+AJ149*64+AJ155*64+AJ167*64+AJ173*128+AJ191*128+AJ65*128+AJ17*8+AJ83*256+AJ179*64+AJ185*64+AJ197*128+AJ203*256+AJ209*256+AJ113*128+AJ131*256+AJ161*64+AJ89*256+AJ71*128+AJ215*32+AJ221*64+AJ227*64+AJ233*64</f>
        <v>480000</v>
      </c>
      <c r="AK262" s="77"/>
      <c r="AL262" s="80"/>
      <c r="AM262" s="112"/>
      <c r="AN262" s="117"/>
      <c r="AO262" s="117">
        <f t="shared" si="109"/>
        <v>0</v>
      </c>
    </row>
    <row r="263" spans="1:41" s="34" customFormat="1" x14ac:dyDescent="0.3">
      <c r="A263" s="188"/>
      <c r="B263" s="35" t="s">
        <v>30</v>
      </c>
      <c r="C263" s="106">
        <f>C6*8+C12*8+C24*16+C30*16+C36*32+C42*64+C48*64+C54*128+C60*128+C78*256+C96*128+C102*128+C108*128+C120*256+C126*256+C138*32+C144*32+C150*64+C156*64+C168*64+C174*128+C192*128+C66*128+C18*8+C84*256+C180*64+C186*64+C198*128+C204*256+C210*256+C114*128+C132*256+C162*64+C90*256+C72*128+C216*32+C222*64+C228*64+C234*64+C240*64+C246*128+C252*64</f>
        <v>0</v>
      </c>
      <c r="D263" s="107"/>
      <c r="E263" s="106">
        <f>E261+E262</f>
        <v>0</v>
      </c>
      <c r="F263" s="106">
        <f t="shared" ref="F263:H263" si="110">F261+F262</f>
        <v>13145600</v>
      </c>
      <c r="G263" s="106">
        <f t="shared" si="110"/>
        <v>15937632</v>
      </c>
      <c r="H263" s="106">
        <f t="shared" si="110"/>
        <v>6219136</v>
      </c>
      <c r="I263" s="77">
        <f>SUM(E263:H263)</f>
        <v>35302368</v>
      </c>
      <c r="J263" s="106">
        <f>J261+J262</f>
        <v>5172352</v>
      </c>
      <c r="K263" s="106">
        <f t="shared" ref="K263:M263" si="111">K261+K262</f>
        <v>1948800</v>
      </c>
      <c r="L263" s="106">
        <f t="shared" si="111"/>
        <v>0</v>
      </c>
      <c r="M263" s="106">
        <f t="shared" si="111"/>
        <v>2886400</v>
      </c>
      <c r="N263" s="103">
        <f>SUM(J263:M263)</f>
        <v>10007552</v>
      </c>
      <c r="O263" s="106">
        <f>O261+O262</f>
        <v>26038400</v>
      </c>
      <c r="P263" s="106">
        <f t="shared" ref="P263:S263" si="112">P261+P262</f>
        <v>1996800</v>
      </c>
      <c r="Q263" s="106">
        <f t="shared" si="112"/>
        <v>0</v>
      </c>
      <c r="R263" s="106">
        <f t="shared" si="112"/>
        <v>0</v>
      </c>
      <c r="S263" s="106">
        <f t="shared" si="112"/>
        <v>20971200</v>
      </c>
      <c r="T263" s="77">
        <f>SUM(O263:S263)</f>
        <v>49006400</v>
      </c>
      <c r="U263" s="80">
        <f>T263+N263+I263+D264</f>
        <v>137400224</v>
      </c>
      <c r="V263" s="106">
        <f>V261+V262</f>
        <v>57577600</v>
      </c>
      <c r="W263" s="106">
        <f t="shared" ref="W263:Y263" si="113">W261+W262</f>
        <v>0</v>
      </c>
      <c r="X263" s="106">
        <f t="shared" si="113"/>
        <v>0</v>
      </c>
      <c r="Y263" s="106">
        <f t="shared" si="113"/>
        <v>256000</v>
      </c>
      <c r="Z263" s="77">
        <f>SUM(V263:Y263)</f>
        <v>57833600</v>
      </c>
      <c r="AA263" s="106">
        <f>AA261+AA262</f>
        <v>344000</v>
      </c>
      <c r="AB263" s="106">
        <f t="shared" ref="AB263:AD263" si="114">AB261+AB262</f>
        <v>0</v>
      </c>
      <c r="AC263" s="106">
        <f t="shared" si="114"/>
        <v>0</v>
      </c>
      <c r="AD263" s="106">
        <f t="shared" si="114"/>
        <v>384000</v>
      </c>
      <c r="AE263" s="103">
        <f>SUM(AA263:AD263)</f>
        <v>728000</v>
      </c>
      <c r="AF263" s="106">
        <f>AF261+AF262</f>
        <v>128000</v>
      </c>
      <c r="AG263" s="106">
        <f t="shared" ref="AG263:AJ263" si="115">AG261+AG262</f>
        <v>0</v>
      </c>
      <c r="AH263" s="106">
        <f t="shared" si="115"/>
        <v>0</v>
      </c>
      <c r="AI263" s="106">
        <f t="shared" si="115"/>
        <v>0</v>
      </c>
      <c r="AJ263" s="106">
        <f t="shared" si="115"/>
        <v>1137600</v>
      </c>
      <c r="AK263" s="77">
        <f>SUM(AF263:AJ263)</f>
        <v>1265600</v>
      </c>
      <c r="AL263" s="80">
        <f>AK263+AE263+Z263</f>
        <v>59827200</v>
      </c>
      <c r="AM263" s="112"/>
      <c r="AN263" s="117"/>
      <c r="AO263" s="117">
        <f t="shared" si="109"/>
        <v>0</v>
      </c>
    </row>
    <row r="264" spans="1:41" s="34" customFormat="1" ht="16" thickBot="1" x14ac:dyDescent="0.35">
      <c r="A264" s="189"/>
      <c r="B264" s="40" t="s">
        <v>8</v>
      </c>
      <c r="C264" s="106">
        <f>C7*8+C13*8+C25*16+C31*16+C37*32+C43*64+C49*64+C55*128+C61*128+C79*256+C97*128+C103*128+C109*128+C121*256+C127*256+C139*32+C145*32+C151*64+C157*64+C169*64+C175*128+C193*128+C67*128+C19*8+C85*256+C181*64+C187*64+C199*128+C205*256+C211*256+C115*128+C133*256+C163*64+C91*256+C73*128+C217*32+C223*64+C229*64+C235*64+C241*64+C247*128+C253*64</f>
        <v>45851912</v>
      </c>
      <c r="D264" s="106">
        <f>D7*8+D13*8+D25*16+D31*16+D37*32+D43*64+D49*64+D55*128+D61*128+D79*256+D97*128+D103*128+D109*128+D121*256+D127*256+D139*32+D145*32+D151*64+D157*64+D169*64+D175*128+D193*128+D67*128+D19*8+D85*256+D181*64+D187*64+D199*128+D205*256+D211*256+D115*128+D133*256+D163*64+D91*256+D73*128+D217*32+D223*64+D229*64+D235*64+D241*64+D247*128+D253*64</f>
        <v>43083904</v>
      </c>
      <c r="E264" s="79">
        <f>E263-E260</f>
        <v>0</v>
      </c>
      <c r="F264" s="79">
        <f>E264+F263-F260</f>
        <v>0</v>
      </c>
      <c r="G264" s="79">
        <f>F264+G263-G260</f>
        <v>0</v>
      </c>
      <c r="H264" s="79">
        <f>G264+H263-H260</f>
        <v>0</v>
      </c>
      <c r="I264" s="77">
        <f>I263-I260</f>
        <v>0</v>
      </c>
      <c r="J264" s="79">
        <f>J263-J260</f>
        <v>0</v>
      </c>
      <c r="K264" s="79">
        <f>J264+K263-K260</f>
        <v>17309304</v>
      </c>
      <c r="L264" s="79">
        <f>K264+L263-L260</f>
        <v>8057464</v>
      </c>
      <c r="M264" s="79">
        <f>L264+M263-M260</f>
        <v>5883304</v>
      </c>
      <c r="N264" s="77">
        <f>I264+N263-N260</f>
        <v>5883304</v>
      </c>
      <c r="O264" s="79">
        <f>O263-O260</f>
        <v>9190424</v>
      </c>
      <c r="P264" s="79">
        <f>O264+P263-P260</f>
        <v>7363688</v>
      </c>
      <c r="Q264" s="79">
        <f>P264+Q263-Q260</f>
        <v>976296</v>
      </c>
      <c r="R264" s="79">
        <f>Q264+R263-R260</f>
        <v>-9484072</v>
      </c>
      <c r="S264" s="79">
        <f t="shared" ref="S264" si="116">R264+S263-S260</f>
        <v>4316328</v>
      </c>
      <c r="T264" s="123">
        <f>N264+T263-T260</f>
        <v>10199632</v>
      </c>
      <c r="U264" s="118">
        <f>U263-U260</f>
        <v>10199632</v>
      </c>
      <c r="V264" s="79">
        <f>U264+V263-V260</f>
        <v>52571736</v>
      </c>
      <c r="W264" s="79">
        <f>V264+W263-W260</f>
        <v>48061352</v>
      </c>
      <c r="X264" s="79">
        <f>W264+X263-X260</f>
        <v>43654520</v>
      </c>
      <c r="Y264" s="79">
        <f>W264+Y263-Y260</f>
        <v>43143336</v>
      </c>
      <c r="Z264" s="77">
        <f>T264+Z263-Z260</f>
        <v>38736504</v>
      </c>
      <c r="AA264" s="79">
        <f>Z264+AA263-AA260</f>
        <v>34887736</v>
      </c>
      <c r="AB264" s="79">
        <f>AA264+AB263-AB260</f>
        <v>31691000</v>
      </c>
      <c r="AC264" s="79">
        <f>AB264+AC263-AC260</f>
        <v>27741736</v>
      </c>
      <c r="AD264" s="79">
        <f>AC264+AD263-AD260</f>
        <v>23637696</v>
      </c>
      <c r="AE264" s="77">
        <f>Z264+AE263-AE260</f>
        <v>23637696</v>
      </c>
      <c r="AF264" s="79">
        <f>AE264+AF263-AF260</f>
        <v>13230808</v>
      </c>
      <c r="AG264" s="79">
        <f>AF264+AG263-AG260</f>
        <v>11176216</v>
      </c>
      <c r="AH264" s="79">
        <f>AG264+AH263-AH260</f>
        <v>8773232</v>
      </c>
      <c r="AI264" s="79">
        <f t="shared" ref="AI264:AJ264" si="117">AH264+AI263-AI260</f>
        <v>6414960</v>
      </c>
      <c r="AJ264" s="79">
        <f t="shared" si="117"/>
        <v>4710736</v>
      </c>
      <c r="AK264" s="77">
        <f>AE264+AK263-AK260</f>
        <v>4710736</v>
      </c>
      <c r="AL264" s="80">
        <f>T264+AL263-AL260</f>
        <v>4710736</v>
      </c>
      <c r="AM264" s="112"/>
      <c r="AN264" s="117"/>
      <c r="AO264" s="117">
        <f t="shared" si="109"/>
        <v>0</v>
      </c>
    </row>
  </sheetData>
  <autoFilter ref="B1:B264" xr:uid="{00000000-0001-0000-0400-000000000000}"/>
  <mergeCells count="52">
    <mergeCell ref="A260:A264"/>
    <mergeCell ref="A171:A175"/>
    <mergeCell ref="A189:A193"/>
    <mergeCell ref="A255:A259"/>
    <mergeCell ref="A147:A151"/>
    <mergeCell ref="A153:A157"/>
    <mergeCell ref="A165:A169"/>
    <mergeCell ref="A177:A181"/>
    <mergeCell ref="A183:A187"/>
    <mergeCell ref="A195:A199"/>
    <mergeCell ref="A201:A205"/>
    <mergeCell ref="A207:A211"/>
    <mergeCell ref="A219:A223"/>
    <mergeCell ref="A237:A241"/>
    <mergeCell ref="A243:A247"/>
    <mergeCell ref="A249:A253"/>
    <mergeCell ref="A33:A37"/>
    <mergeCell ref="A39:A43"/>
    <mergeCell ref="V1:Y1"/>
    <mergeCell ref="AA1:AD1"/>
    <mergeCell ref="AF1:AJ1"/>
    <mergeCell ref="A3:A7"/>
    <mergeCell ref="A9:A13"/>
    <mergeCell ref="A21:A25"/>
    <mergeCell ref="A27:A31"/>
    <mergeCell ref="A15:A19"/>
    <mergeCell ref="O1:S1"/>
    <mergeCell ref="A1:B1"/>
    <mergeCell ref="A2:B2"/>
    <mergeCell ref="J1:M1"/>
    <mergeCell ref="E1:H1"/>
    <mergeCell ref="A99:A103"/>
    <mergeCell ref="A81:A85"/>
    <mergeCell ref="A111:A115"/>
    <mergeCell ref="A45:A49"/>
    <mergeCell ref="A231:A235"/>
    <mergeCell ref="A159:A163"/>
    <mergeCell ref="A213:A217"/>
    <mergeCell ref="A51:A55"/>
    <mergeCell ref="A57:A61"/>
    <mergeCell ref="A63:A67"/>
    <mergeCell ref="A225:A229"/>
    <mergeCell ref="A69:A73"/>
    <mergeCell ref="A93:A97"/>
    <mergeCell ref="A87:A91"/>
    <mergeCell ref="A105:A109"/>
    <mergeCell ref="A75:A79"/>
    <mergeCell ref="A129:A133"/>
    <mergeCell ref="A141:A145"/>
    <mergeCell ref="A135:A139"/>
    <mergeCell ref="A117:A121"/>
    <mergeCell ref="A123:A127"/>
  </mergeCells>
  <phoneticPr fontId="2" type="noConversion"/>
  <conditionalFormatting sqref="J254">
    <cfRule type="cellIs" dxfId="3170" priority="5506" stopIfTrue="1" operator="lessThanOrEqual">
      <formula>3000</formula>
    </cfRule>
    <cfRule type="cellIs" dxfId="3169" priority="5507" stopIfTrue="1" operator="between">
      <formula>3000</formula>
      <formula>9000</formula>
    </cfRule>
    <cfRule type="cellIs" dxfId="3168" priority="5508" stopIfTrue="1" operator="greaterThanOrEqual">
      <formula>9000</formula>
    </cfRule>
  </conditionalFormatting>
  <conditionalFormatting sqref="E254:H254">
    <cfRule type="cellIs" dxfId="3167" priority="5503" stopIfTrue="1" operator="lessThanOrEqual">
      <formula>3000</formula>
    </cfRule>
    <cfRule type="cellIs" dxfId="3166" priority="5504" stopIfTrue="1" operator="between">
      <formula>3000</formula>
      <formula>9000</formula>
    </cfRule>
    <cfRule type="cellIs" dxfId="3165" priority="5505" stopIfTrue="1" operator="greaterThanOrEqual">
      <formula>9000</formula>
    </cfRule>
  </conditionalFormatting>
  <conditionalFormatting sqref="K254">
    <cfRule type="cellIs" dxfId="3164" priority="5500" stopIfTrue="1" operator="lessThanOrEqual">
      <formula>3000</formula>
    </cfRule>
    <cfRule type="cellIs" dxfId="3163" priority="5501" stopIfTrue="1" operator="between">
      <formula>3000</formula>
      <formula>9000</formula>
    </cfRule>
    <cfRule type="cellIs" dxfId="3162" priority="5502" stopIfTrue="1" operator="greaterThanOrEqual">
      <formula>9000</formula>
    </cfRule>
  </conditionalFormatting>
  <conditionalFormatting sqref="L254">
    <cfRule type="cellIs" dxfId="3161" priority="5497" stopIfTrue="1" operator="lessThanOrEqual">
      <formula>3000</formula>
    </cfRule>
    <cfRule type="cellIs" dxfId="3160" priority="5498" stopIfTrue="1" operator="between">
      <formula>3000</formula>
      <formula>9000</formula>
    </cfRule>
    <cfRule type="cellIs" dxfId="3159" priority="5499" stopIfTrue="1" operator="greaterThanOrEqual">
      <formula>9000</formula>
    </cfRule>
  </conditionalFormatting>
  <conditionalFormatting sqref="M254">
    <cfRule type="cellIs" dxfId="3158" priority="5494" stopIfTrue="1" operator="lessThanOrEqual">
      <formula>3000</formula>
    </cfRule>
    <cfRule type="cellIs" dxfId="3157" priority="5495" stopIfTrue="1" operator="between">
      <formula>3000</formula>
      <formula>9000</formula>
    </cfRule>
    <cfRule type="cellIs" dxfId="3156" priority="5496" stopIfTrue="1" operator="greaterThanOrEqual">
      <formula>9000</formula>
    </cfRule>
  </conditionalFormatting>
  <conditionalFormatting sqref="O254">
    <cfRule type="cellIs" dxfId="3155" priority="5491" stopIfTrue="1" operator="lessThanOrEqual">
      <formula>3000</formula>
    </cfRule>
    <cfRule type="cellIs" dxfId="3154" priority="5492" stopIfTrue="1" operator="between">
      <formula>3000</formula>
      <formula>9000</formula>
    </cfRule>
    <cfRule type="cellIs" dxfId="3153" priority="5493" stopIfTrue="1" operator="greaterThanOrEqual">
      <formula>9000</formula>
    </cfRule>
  </conditionalFormatting>
  <conditionalFormatting sqref="P254">
    <cfRule type="cellIs" dxfId="3152" priority="5488" stopIfTrue="1" operator="lessThanOrEqual">
      <formula>3000</formula>
    </cfRule>
    <cfRule type="cellIs" dxfId="3151" priority="5489" stopIfTrue="1" operator="between">
      <formula>3000</formula>
      <formula>9000</formula>
    </cfRule>
    <cfRule type="cellIs" dxfId="3150" priority="5490" stopIfTrue="1" operator="greaterThanOrEqual">
      <formula>9000</formula>
    </cfRule>
  </conditionalFormatting>
  <conditionalFormatting sqref="Q254:S254">
    <cfRule type="cellIs" dxfId="3149" priority="5485" stopIfTrue="1" operator="lessThanOrEqual">
      <formula>3000</formula>
    </cfRule>
    <cfRule type="cellIs" dxfId="3148" priority="5486" stopIfTrue="1" operator="between">
      <formula>3000</formula>
      <formula>9000</formula>
    </cfRule>
    <cfRule type="cellIs" dxfId="3147" priority="5487" stopIfTrue="1" operator="greaterThanOrEqual">
      <formula>9000</formula>
    </cfRule>
  </conditionalFormatting>
  <conditionalFormatting sqref="AA254">
    <cfRule type="cellIs" dxfId="3146" priority="3142" stopIfTrue="1" operator="lessThanOrEqual">
      <formula>3000</formula>
    </cfRule>
    <cfRule type="cellIs" dxfId="3145" priority="3143" stopIfTrue="1" operator="between">
      <formula>3000</formula>
      <formula>9000</formula>
    </cfRule>
    <cfRule type="cellIs" dxfId="3144" priority="3144" stopIfTrue="1" operator="greaterThanOrEqual">
      <formula>9000</formula>
    </cfRule>
  </conditionalFormatting>
  <conditionalFormatting sqref="V254:Y254">
    <cfRule type="cellIs" dxfId="3143" priority="3139" stopIfTrue="1" operator="lessThanOrEqual">
      <formula>3000</formula>
    </cfRule>
    <cfRule type="cellIs" dxfId="3142" priority="3140" stopIfTrue="1" operator="between">
      <formula>3000</formula>
      <formula>9000</formula>
    </cfRule>
    <cfRule type="cellIs" dxfId="3141" priority="3141" stopIfTrue="1" operator="greaterThanOrEqual">
      <formula>9000</formula>
    </cfRule>
  </conditionalFormatting>
  <conditionalFormatting sqref="AB254">
    <cfRule type="cellIs" dxfId="3140" priority="3136" stopIfTrue="1" operator="lessThanOrEqual">
      <formula>3000</formula>
    </cfRule>
    <cfRule type="cellIs" dxfId="3139" priority="3137" stopIfTrue="1" operator="between">
      <formula>3000</formula>
      <formula>9000</formula>
    </cfRule>
    <cfRule type="cellIs" dxfId="3138" priority="3138" stopIfTrue="1" operator="greaterThanOrEqual">
      <formula>9000</formula>
    </cfRule>
  </conditionalFormatting>
  <conditionalFormatting sqref="AC254">
    <cfRule type="cellIs" dxfId="3137" priority="3133" stopIfTrue="1" operator="lessThanOrEqual">
      <formula>3000</formula>
    </cfRule>
    <cfRule type="cellIs" dxfId="3136" priority="3134" stopIfTrue="1" operator="between">
      <formula>3000</formula>
      <formula>9000</formula>
    </cfRule>
    <cfRule type="cellIs" dxfId="3135" priority="3135" stopIfTrue="1" operator="greaterThanOrEqual">
      <formula>9000</formula>
    </cfRule>
  </conditionalFormatting>
  <conditionalFormatting sqref="AD254">
    <cfRule type="cellIs" dxfId="3134" priority="3130" stopIfTrue="1" operator="lessThanOrEqual">
      <formula>3000</formula>
    </cfRule>
    <cfRule type="cellIs" dxfId="3133" priority="3131" stopIfTrue="1" operator="between">
      <formula>3000</formula>
      <formula>9000</formula>
    </cfRule>
    <cfRule type="cellIs" dxfId="3132" priority="3132" stopIfTrue="1" operator="greaterThanOrEqual">
      <formula>9000</formula>
    </cfRule>
  </conditionalFormatting>
  <conditionalFormatting sqref="AF254">
    <cfRule type="cellIs" dxfId="3131" priority="3127" stopIfTrue="1" operator="lessThanOrEqual">
      <formula>3000</formula>
    </cfRule>
    <cfRule type="cellIs" dxfId="3130" priority="3128" stopIfTrue="1" operator="between">
      <formula>3000</formula>
      <formula>9000</formula>
    </cfRule>
    <cfRule type="cellIs" dxfId="3129" priority="3129" stopIfTrue="1" operator="greaterThanOrEqual">
      <formula>9000</formula>
    </cfRule>
  </conditionalFormatting>
  <conditionalFormatting sqref="AG254">
    <cfRule type="cellIs" dxfId="3128" priority="3124" stopIfTrue="1" operator="lessThanOrEqual">
      <formula>3000</formula>
    </cfRule>
    <cfRule type="cellIs" dxfId="3127" priority="3125" stopIfTrue="1" operator="between">
      <formula>3000</formula>
      <formula>9000</formula>
    </cfRule>
    <cfRule type="cellIs" dxfId="3126" priority="3126" stopIfTrue="1" operator="greaterThanOrEqual">
      <formula>9000</formula>
    </cfRule>
  </conditionalFormatting>
  <conditionalFormatting sqref="AH254:AJ254">
    <cfRule type="cellIs" dxfId="3125" priority="3121" stopIfTrue="1" operator="lessThanOrEqual">
      <formula>3000</formula>
    </cfRule>
    <cfRule type="cellIs" dxfId="3124" priority="3122" stopIfTrue="1" operator="between">
      <formula>3000</formula>
      <formula>9000</formula>
    </cfRule>
    <cfRule type="cellIs" dxfId="3123" priority="3123" stopIfTrue="1" operator="greaterThanOrEqual">
      <formula>9000</formula>
    </cfRule>
  </conditionalFormatting>
  <conditionalFormatting sqref="J212">
    <cfRule type="cellIs" dxfId="3122" priority="1558" stopIfTrue="1" operator="lessThanOrEqual">
      <formula>3000</formula>
    </cfRule>
    <cfRule type="cellIs" dxfId="3121" priority="1559" stopIfTrue="1" operator="between">
      <formula>3000</formula>
      <formula>9000</formula>
    </cfRule>
    <cfRule type="cellIs" dxfId="3120" priority="1560" stopIfTrue="1" operator="greaterThanOrEqual">
      <formula>9000</formula>
    </cfRule>
  </conditionalFormatting>
  <conditionalFormatting sqref="E212:H212">
    <cfRule type="cellIs" dxfId="3119" priority="1555" stopIfTrue="1" operator="lessThanOrEqual">
      <formula>3000</formula>
    </cfRule>
    <cfRule type="cellIs" dxfId="3118" priority="1556" stopIfTrue="1" operator="between">
      <formula>3000</formula>
      <formula>9000</formula>
    </cfRule>
    <cfRule type="cellIs" dxfId="3117" priority="1557" stopIfTrue="1" operator="greaterThanOrEqual">
      <formula>9000</formula>
    </cfRule>
  </conditionalFormatting>
  <conditionalFormatting sqref="K212">
    <cfRule type="cellIs" dxfId="3116" priority="1552" stopIfTrue="1" operator="lessThanOrEqual">
      <formula>3000</formula>
    </cfRule>
    <cfRule type="cellIs" dxfId="3115" priority="1553" stopIfTrue="1" operator="between">
      <formula>3000</formula>
      <formula>9000</formula>
    </cfRule>
    <cfRule type="cellIs" dxfId="3114" priority="1554" stopIfTrue="1" operator="greaterThanOrEqual">
      <formula>9000</formula>
    </cfRule>
  </conditionalFormatting>
  <conditionalFormatting sqref="L212">
    <cfRule type="cellIs" dxfId="3113" priority="1549" stopIfTrue="1" operator="lessThanOrEqual">
      <formula>3000</formula>
    </cfRule>
    <cfRule type="cellIs" dxfId="3112" priority="1550" stopIfTrue="1" operator="between">
      <formula>3000</formula>
      <formula>9000</formula>
    </cfRule>
    <cfRule type="cellIs" dxfId="3111" priority="1551" stopIfTrue="1" operator="greaterThanOrEqual">
      <formula>9000</formula>
    </cfRule>
  </conditionalFormatting>
  <conditionalFormatting sqref="M212">
    <cfRule type="cellIs" dxfId="3110" priority="1546" stopIfTrue="1" operator="lessThanOrEqual">
      <formula>3000</formula>
    </cfRule>
    <cfRule type="cellIs" dxfId="3109" priority="1547" stopIfTrue="1" operator="between">
      <formula>3000</formula>
      <formula>9000</formula>
    </cfRule>
    <cfRule type="cellIs" dxfId="3108" priority="1548" stopIfTrue="1" operator="greaterThanOrEqual">
      <formula>9000</formula>
    </cfRule>
  </conditionalFormatting>
  <conditionalFormatting sqref="O212">
    <cfRule type="cellIs" dxfId="3107" priority="1543" stopIfTrue="1" operator="lessThanOrEqual">
      <formula>3000</formula>
    </cfRule>
    <cfRule type="cellIs" dxfId="3106" priority="1544" stopIfTrue="1" operator="between">
      <formula>3000</formula>
      <formula>9000</formula>
    </cfRule>
    <cfRule type="cellIs" dxfId="3105" priority="1545" stopIfTrue="1" operator="greaterThanOrEqual">
      <formula>9000</formula>
    </cfRule>
  </conditionalFormatting>
  <conditionalFormatting sqref="P212">
    <cfRule type="cellIs" dxfId="3104" priority="1540" stopIfTrue="1" operator="lessThanOrEqual">
      <formula>3000</formula>
    </cfRule>
    <cfRule type="cellIs" dxfId="3103" priority="1541" stopIfTrue="1" operator="between">
      <formula>3000</formula>
      <formula>9000</formula>
    </cfRule>
    <cfRule type="cellIs" dxfId="3102" priority="1542" stopIfTrue="1" operator="greaterThanOrEqual">
      <formula>9000</formula>
    </cfRule>
  </conditionalFormatting>
  <conditionalFormatting sqref="Q212:S212">
    <cfRule type="cellIs" dxfId="3101" priority="1537" stopIfTrue="1" operator="lessThanOrEqual">
      <formula>3000</formula>
    </cfRule>
    <cfRule type="cellIs" dxfId="3100" priority="1538" stopIfTrue="1" operator="between">
      <formula>3000</formula>
      <formula>9000</formula>
    </cfRule>
    <cfRule type="cellIs" dxfId="3099" priority="1539" stopIfTrue="1" operator="greaterThanOrEqual">
      <formula>9000</formula>
    </cfRule>
  </conditionalFormatting>
  <conditionalFormatting sqref="O32">
    <cfRule type="cellIs" dxfId="3098" priority="1480" stopIfTrue="1" operator="lessThanOrEqual">
      <formula>3000</formula>
    </cfRule>
    <cfRule type="cellIs" dxfId="3097" priority="1481" stopIfTrue="1" operator="between">
      <formula>3000</formula>
      <formula>9000</formula>
    </cfRule>
    <cfRule type="cellIs" dxfId="3096" priority="1482" stopIfTrue="1" operator="greaterThanOrEqual">
      <formula>9000</formula>
    </cfRule>
  </conditionalFormatting>
  <conditionalFormatting sqref="P32">
    <cfRule type="cellIs" dxfId="3095" priority="1477" stopIfTrue="1" operator="lessThanOrEqual">
      <formula>3000</formula>
    </cfRule>
    <cfRule type="cellIs" dxfId="3094" priority="1478" stopIfTrue="1" operator="between">
      <formula>3000</formula>
      <formula>9000</formula>
    </cfRule>
    <cfRule type="cellIs" dxfId="3093" priority="1479" stopIfTrue="1" operator="greaterThanOrEqual">
      <formula>9000</formula>
    </cfRule>
  </conditionalFormatting>
  <conditionalFormatting sqref="J38:M38">
    <cfRule type="cellIs" dxfId="3092" priority="1474" stopIfTrue="1" operator="lessThanOrEqual">
      <formula>3000</formula>
    </cfRule>
    <cfRule type="cellIs" dxfId="3091" priority="1475" stopIfTrue="1" operator="between">
      <formula>3000</formula>
      <formula>9000</formula>
    </cfRule>
    <cfRule type="cellIs" dxfId="3090" priority="1476" stopIfTrue="1" operator="greaterThanOrEqual">
      <formula>9000</formula>
    </cfRule>
  </conditionalFormatting>
  <conditionalFormatting sqref="E38:H38">
    <cfRule type="cellIs" dxfId="3089" priority="1471" stopIfTrue="1" operator="lessThanOrEqual">
      <formula>3000</formula>
    </cfRule>
    <cfRule type="cellIs" dxfId="3088" priority="1472" stopIfTrue="1" operator="between">
      <formula>3000</formula>
      <formula>9000</formula>
    </cfRule>
    <cfRule type="cellIs" dxfId="3087" priority="1473" stopIfTrue="1" operator="greaterThanOrEqual">
      <formula>9000</formula>
    </cfRule>
  </conditionalFormatting>
  <conditionalFormatting sqref="O38">
    <cfRule type="cellIs" dxfId="3086" priority="1468" stopIfTrue="1" operator="lessThanOrEqual">
      <formula>3000</formula>
    </cfRule>
    <cfRule type="cellIs" dxfId="3085" priority="1469" stopIfTrue="1" operator="between">
      <formula>3000</formula>
      <formula>9000</formula>
    </cfRule>
    <cfRule type="cellIs" dxfId="3084" priority="1470" stopIfTrue="1" operator="greaterThanOrEqual">
      <formula>9000</formula>
    </cfRule>
  </conditionalFormatting>
  <conditionalFormatting sqref="P38">
    <cfRule type="cellIs" dxfId="3083" priority="1465" stopIfTrue="1" operator="lessThanOrEqual">
      <formula>3000</formula>
    </cfRule>
    <cfRule type="cellIs" dxfId="3082" priority="1466" stopIfTrue="1" operator="between">
      <formula>3000</formula>
      <formula>9000</formula>
    </cfRule>
    <cfRule type="cellIs" dxfId="3081" priority="1467" stopIfTrue="1" operator="greaterThanOrEqual">
      <formula>9000</formula>
    </cfRule>
  </conditionalFormatting>
  <conditionalFormatting sqref="J44:M44">
    <cfRule type="cellIs" dxfId="3080" priority="1462" stopIfTrue="1" operator="lessThanOrEqual">
      <formula>3000</formula>
    </cfRule>
    <cfRule type="cellIs" dxfId="3079" priority="1463" stopIfTrue="1" operator="between">
      <formula>3000</formula>
      <formula>9000</formula>
    </cfRule>
    <cfRule type="cellIs" dxfId="3078" priority="1464" stopIfTrue="1" operator="greaterThanOrEqual">
      <formula>9000</formula>
    </cfRule>
  </conditionalFormatting>
  <conditionalFormatting sqref="E44:H44">
    <cfRule type="cellIs" dxfId="3077" priority="1459" stopIfTrue="1" operator="lessThanOrEqual">
      <formula>3000</formula>
    </cfRule>
    <cfRule type="cellIs" dxfId="3076" priority="1460" stopIfTrue="1" operator="between">
      <formula>3000</formula>
      <formula>9000</formula>
    </cfRule>
    <cfRule type="cellIs" dxfId="3075" priority="1461" stopIfTrue="1" operator="greaterThanOrEqual">
      <formula>9000</formula>
    </cfRule>
  </conditionalFormatting>
  <conditionalFormatting sqref="O44">
    <cfRule type="cellIs" dxfId="3074" priority="1456" stopIfTrue="1" operator="lessThanOrEqual">
      <formula>3000</formula>
    </cfRule>
    <cfRule type="cellIs" dxfId="3073" priority="1457" stopIfTrue="1" operator="between">
      <formula>3000</formula>
      <formula>9000</formula>
    </cfRule>
    <cfRule type="cellIs" dxfId="3072" priority="1458" stopIfTrue="1" operator="greaterThanOrEqual">
      <formula>9000</formula>
    </cfRule>
  </conditionalFormatting>
  <conditionalFormatting sqref="P44">
    <cfRule type="cellIs" dxfId="3071" priority="1453" stopIfTrue="1" operator="lessThanOrEqual">
      <formula>3000</formula>
    </cfRule>
    <cfRule type="cellIs" dxfId="3070" priority="1454" stopIfTrue="1" operator="between">
      <formula>3000</formula>
      <formula>9000</formula>
    </cfRule>
    <cfRule type="cellIs" dxfId="3069" priority="1455" stopIfTrue="1" operator="greaterThanOrEqual">
      <formula>9000</formula>
    </cfRule>
  </conditionalFormatting>
  <conditionalFormatting sqref="J50:M50">
    <cfRule type="cellIs" dxfId="3068" priority="1450" stopIfTrue="1" operator="lessThanOrEqual">
      <formula>3000</formula>
    </cfRule>
    <cfRule type="cellIs" dxfId="3067" priority="1451" stopIfTrue="1" operator="between">
      <formula>3000</formula>
      <formula>9000</formula>
    </cfRule>
    <cfRule type="cellIs" dxfId="3066" priority="1452" stopIfTrue="1" operator="greaterThanOrEqual">
      <formula>9000</formula>
    </cfRule>
  </conditionalFormatting>
  <conditionalFormatting sqref="E50:H50">
    <cfRule type="cellIs" dxfId="3065" priority="1447" stopIfTrue="1" operator="lessThanOrEqual">
      <formula>3000</formula>
    </cfRule>
    <cfRule type="cellIs" dxfId="3064" priority="1448" stopIfTrue="1" operator="between">
      <formula>3000</formula>
      <formula>9000</formula>
    </cfRule>
    <cfRule type="cellIs" dxfId="3063" priority="1449" stopIfTrue="1" operator="greaterThanOrEqual">
      <formula>9000</formula>
    </cfRule>
  </conditionalFormatting>
  <conditionalFormatting sqref="O50">
    <cfRule type="cellIs" dxfId="3062" priority="1444" stopIfTrue="1" operator="lessThanOrEqual">
      <formula>3000</formula>
    </cfRule>
    <cfRule type="cellIs" dxfId="3061" priority="1445" stopIfTrue="1" operator="between">
      <formula>3000</formula>
      <formula>9000</formula>
    </cfRule>
    <cfRule type="cellIs" dxfId="3060" priority="1446" stopIfTrue="1" operator="greaterThanOrEqual">
      <formula>9000</formula>
    </cfRule>
  </conditionalFormatting>
  <conditionalFormatting sqref="P50">
    <cfRule type="cellIs" dxfId="3059" priority="1441" stopIfTrue="1" operator="lessThanOrEqual">
      <formula>3000</formula>
    </cfRule>
    <cfRule type="cellIs" dxfId="3058" priority="1442" stopIfTrue="1" operator="between">
      <formula>3000</formula>
      <formula>9000</formula>
    </cfRule>
    <cfRule type="cellIs" dxfId="3057" priority="1443" stopIfTrue="1" operator="greaterThanOrEqual">
      <formula>9000</formula>
    </cfRule>
  </conditionalFormatting>
  <conditionalFormatting sqref="J56:M56">
    <cfRule type="cellIs" dxfId="3056" priority="1438" stopIfTrue="1" operator="lessThanOrEqual">
      <formula>3000</formula>
    </cfRule>
    <cfRule type="cellIs" dxfId="3055" priority="1439" stopIfTrue="1" operator="between">
      <formula>3000</formula>
      <formula>9000</formula>
    </cfRule>
    <cfRule type="cellIs" dxfId="3054" priority="1440" stopIfTrue="1" operator="greaterThanOrEqual">
      <formula>9000</formula>
    </cfRule>
  </conditionalFormatting>
  <conditionalFormatting sqref="E56:H56">
    <cfRule type="cellIs" dxfId="3053" priority="1435" stopIfTrue="1" operator="lessThanOrEqual">
      <formula>3000</formula>
    </cfRule>
    <cfRule type="cellIs" dxfId="3052" priority="1436" stopIfTrue="1" operator="between">
      <formula>3000</formula>
      <formula>9000</formula>
    </cfRule>
    <cfRule type="cellIs" dxfId="3051" priority="1437" stopIfTrue="1" operator="greaterThanOrEqual">
      <formula>9000</formula>
    </cfRule>
  </conditionalFormatting>
  <conditionalFormatting sqref="O56">
    <cfRule type="cellIs" dxfId="3050" priority="1432" stopIfTrue="1" operator="lessThanOrEqual">
      <formula>3000</formula>
    </cfRule>
    <cfRule type="cellIs" dxfId="3049" priority="1433" stopIfTrue="1" operator="between">
      <formula>3000</formula>
      <formula>9000</formula>
    </cfRule>
    <cfRule type="cellIs" dxfId="3048" priority="1434" stopIfTrue="1" operator="greaterThanOrEqual">
      <formula>9000</formula>
    </cfRule>
  </conditionalFormatting>
  <conditionalFormatting sqref="P56">
    <cfRule type="cellIs" dxfId="3047" priority="1429" stopIfTrue="1" operator="lessThanOrEqual">
      <formula>3000</formula>
    </cfRule>
    <cfRule type="cellIs" dxfId="3046" priority="1430" stopIfTrue="1" operator="between">
      <formula>3000</formula>
      <formula>9000</formula>
    </cfRule>
    <cfRule type="cellIs" dxfId="3045" priority="1431" stopIfTrue="1" operator="greaterThanOrEqual">
      <formula>9000</formula>
    </cfRule>
  </conditionalFormatting>
  <conditionalFormatting sqref="J62:M62">
    <cfRule type="cellIs" dxfId="3044" priority="1426" stopIfTrue="1" operator="lessThanOrEqual">
      <formula>3000</formula>
    </cfRule>
    <cfRule type="cellIs" dxfId="3043" priority="1427" stopIfTrue="1" operator="between">
      <formula>3000</formula>
      <formula>9000</formula>
    </cfRule>
    <cfRule type="cellIs" dxfId="3042" priority="1428" stopIfTrue="1" operator="greaterThanOrEqual">
      <formula>9000</formula>
    </cfRule>
  </conditionalFormatting>
  <conditionalFormatting sqref="E62:H62">
    <cfRule type="cellIs" dxfId="3041" priority="1423" stopIfTrue="1" operator="lessThanOrEqual">
      <formula>3000</formula>
    </cfRule>
    <cfRule type="cellIs" dxfId="3040" priority="1424" stopIfTrue="1" operator="between">
      <formula>3000</formula>
      <formula>9000</formula>
    </cfRule>
    <cfRule type="cellIs" dxfId="3039" priority="1425" stopIfTrue="1" operator="greaterThanOrEqual">
      <formula>9000</formula>
    </cfRule>
  </conditionalFormatting>
  <conditionalFormatting sqref="O62">
    <cfRule type="cellIs" dxfId="3038" priority="1420" stopIfTrue="1" operator="lessThanOrEqual">
      <formula>3000</formula>
    </cfRule>
    <cfRule type="cellIs" dxfId="3037" priority="1421" stopIfTrue="1" operator="between">
      <formula>3000</formula>
      <formula>9000</formula>
    </cfRule>
    <cfRule type="cellIs" dxfId="3036" priority="1422" stopIfTrue="1" operator="greaterThanOrEqual">
      <formula>9000</formula>
    </cfRule>
  </conditionalFormatting>
  <conditionalFormatting sqref="P62">
    <cfRule type="cellIs" dxfId="3035" priority="1417" stopIfTrue="1" operator="lessThanOrEqual">
      <formula>3000</formula>
    </cfRule>
    <cfRule type="cellIs" dxfId="3034" priority="1418" stopIfTrue="1" operator="between">
      <formula>3000</formula>
      <formula>9000</formula>
    </cfRule>
    <cfRule type="cellIs" dxfId="3033" priority="1419" stopIfTrue="1" operator="greaterThanOrEqual">
      <formula>9000</formula>
    </cfRule>
  </conditionalFormatting>
  <conditionalFormatting sqref="J68:M68">
    <cfRule type="cellIs" dxfId="3032" priority="1414" stopIfTrue="1" operator="lessThanOrEqual">
      <formula>3000</formula>
    </cfRule>
    <cfRule type="cellIs" dxfId="3031" priority="1415" stopIfTrue="1" operator="between">
      <formula>3000</formula>
      <formula>9000</formula>
    </cfRule>
    <cfRule type="cellIs" dxfId="3030" priority="1416" stopIfTrue="1" operator="greaterThanOrEqual">
      <formula>9000</formula>
    </cfRule>
  </conditionalFormatting>
  <conditionalFormatting sqref="E68:H68">
    <cfRule type="cellIs" dxfId="3029" priority="1411" stopIfTrue="1" operator="lessThanOrEqual">
      <formula>3000</formula>
    </cfRule>
    <cfRule type="cellIs" dxfId="3028" priority="1412" stopIfTrue="1" operator="between">
      <formula>3000</formula>
      <formula>9000</formula>
    </cfRule>
    <cfRule type="cellIs" dxfId="3027" priority="1413" stopIfTrue="1" operator="greaterThanOrEqual">
      <formula>9000</formula>
    </cfRule>
  </conditionalFormatting>
  <conditionalFormatting sqref="O68">
    <cfRule type="cellIs" dxfId="3026" priority="1408" stopIfTrue="1" operator="lessThanOrEqual">
      <formula>3000</formula>
    </cfRule>
    <cfRule type="cellIs" dxfId="3025" priority="1409" stopIfTrue="1" operator="between">
      <formula>3000</formula>
      <formula>9000</formula>
    </cfRule>
    <cfRule type="cellIs" dxfId="3024" priority="1410" stopIfTrue="1" operator="greaterThanOrEqual">
      <formula>9000</formula>
    </cfRule>
  </conditionalFormatting>
  <conditionalFormatting sqref="P68">
    <cfRule type="cellIs" dxfId="3023" priority="1405" stopIfTrue="1" operator="lessThanOrEqual">
      <formula>3000</formula>
    </cfRule>
    <cfRule type="cellIs" dxfId="3022" priority="1406" stopIfTrue="1" operator="between">
      <formula>3000</formula>
      <formula>9000</formula>
    </cfRule>
    <cfRule type="cellIs" dxfId="3021" priority="1407" stopIfTrue="1" operator="greaterThanOrEqual">
      <formula>9000</formula>
    </cfRule>
  </conditionalFormatting>
  <conditionalFormatting sqref="J80:M80">
    <cfRule type="cellIs" dxfId="3020" priority="1402" stopIfTrue="1" operator="lessThanOrEqual">
      <formula>3000</formula>
    </cfRule>
    <cfRule type="cellIs" dxfId="3019" priority="1403" stopIfTrue="1" operator="between">
      <formula>3000</formula>
      <formula>9000</formula>
    </cfRule>
    <cfRule type="cellIs" dxfId="3018" priority="1404" stopIfTrue="1" operator="greaterThanOrEqual">
      <formula>9000</formula>
    </cfRule>
  </conditionalFormatting>
  <conditionalFormatting sqref="E80:H80">
    <cfRule type="cellIs" dxfId="3017" priority="1399" stopIfTrue="1" operator="lessThanOrEqual">
      <formula>3000</formula>
    </cfRule>
    <cfRule type="cellIs" dxfId="3016" priority="1400" stopIfTrue="1" operator="between">
      <formula>3000</formula>
      <formula>9000</formula>
    </cfRule>
    <cfRule type="cellIs" dxfId="3015" priority="1401" stopIfTrue="1" operator="greaterThanOrEqual">
      <formula>9000</formula>
    </cfRule>
  </conditionalFormatting>
  <conditionalFormatting sqref="O80">
    <cfRule type="cellIs" dxfId="3014" priority="1396" stopIfTrue="1" operator="lessThanOrEqual">
      <formula>3000</formula>
    </cfRule>
    <cfRule type="cellIs" dxfId="3013" priority="1397" stopIfTrue="1" operator="between">
      <formula>3000</formula>
      <formula>9000</formula>
    </cfRule>
    <cfRule type="cellIs" dxfId="3012" priority="1398" stopIfTrue="1" operator="greaterThanOrEqual">
      <formula>9000</formula>
    </cfRule>
  </conditionalFormatting>
  <conditionalFormatting sqref="P80">
    <cfRule type="cellIs" dxfId="3011" priority="1393" stopIfTrue="1" operator="lessThanOrEqual">
      <formula>3000</formula>
    </cfRule>
    <cfRule type="cellIs" dxfId="3010" priority="1394" stopIfTrue="1" operator="between">
      <formula>3000</formula>
      <formula>9000</formula>
    </cfRule>
    <cfRule type="cellIs" dxfId="3009" priority="1395" stopIfTrue="1" operator="greaterThanOrEqual">
      <formula>9000</formula>
    </cfRule>
  </conditionalFormatting>
  <conditionalFormatting sqref="J86:M86">
    <cfRule type="cellIs" dxfId="3008" priority="1390" stopIfTrue="1" operator="lessThanOrEqual">
      <formula>3000</formula>
    </cfRule>
    <cfRule type="cellIs" dxfId="3007" priority="1391" stopIfTrue="1" operator="between">
      <formula>3000</formula>
      <formula>9000</formula>
    </cfRule>
    <cfRule type="cellIs" dxfId="3006" priority="1392" stopIfTrue="1" operator="greaterThanOrEqual">
      <formula>9000</formula>
    </cfRule>
  </conditionalFormatting>
  <conditionalFormatting sqref="E86:H86">
    <cfRule type="cellIs" dxfId="3005" priority="1387" stopIfTrue="1" operator="lessThanOrEqual">
      <formula>3000</formula>
    </cfRule>
    <cfRule type="cellIs" dxfId="3004" priority="1388" stopIfTrue="1" operator="between">
      <formula>3000</formula>
      <formula>9000</formula>
    </cfRule>
    <cfRule type="cellIs" dxfId="3003" priority="1389" stopIfTrue="1" operator="greaterThanOrEqual">
      <formula>9000</formula>
    </cfRule>
  </conditionalFormatting>
  <conditionalFormatting sqref="O86">
    <cfRule type="cellIs" dxfId="3002" priority="1384" stopIfTrue="1" operator="lessThanOrEqual">
      <formula>3000</formula>
    </cfRule>
    <cfRule type="cellIs" dxfId="3001" priority="1385" stopIfTrue="1" operator="between">
      <formula>3000</formula>
      <formula>9000</formula>
    </cfRule>
    <cfRule type="cellIs" dxfId="3000" priority="1386" stopIfTrue="1" operator="greaterThanOrEqual">
      <formula>9000</formula>
    </cfRule>
  </conditionalFormatting>
  <conditionalFormatting sqref="P86">
    <cfRule type="cellIs" dxfId="2999" priority="1381" stopIfTrue="1" operator="lessThanOrEqual">
      <formula>3000</formula>
    </cfRule>
    <cfRule type="cellIs" dxfId="2998" priority="1382" stopIfTrue="1" operator="between">
      <formula>3000</formula>
      <formula>9000</formula>
    </cfRule>
    <cfRule type="cellIs" dxfId="2997" priority="1383" stopIfTrue="1" operator="greaterThanOrEqual">
      <formula>9000</formula>
    </cfRule>
  </conditionalFormatting>
  <conditionalFormatting sqref="J98:M98">
    <cfRule type="cellIs" dxfId="2996" priority="1378" stopIfTrue="1" operator="lessThanOrEqual">
      <formula>3000</formula>
    </cfRule>
    <cfRule type="cellIs" dxfId="2995" priority="1379" stopIfTrue="1" operator="between">
      <formula>3000</formula>
      <formula>9000</formula>
    </cfRule>
    <cfRule type="cellIs" dxfId="2994" priority="1380" stopIfTrue="1" operator="greaterThanOrEqual">
      <formula>9000</formula>
    </cfRule>
  </conditionalFormatting>
  <conditionalFormatting sqref="E98:H98">
    <cfRule type="cellIs" dxfId="2993" priority="1375" stopIfTrue="1" operator="lessThanOrEqual">
      <formula>3000</formula>
    </cfRule>
    <cfRule type="cellIs" dxfId="2992" priority="1376" stopIfTrue="1" operator="between">
      <formula>3000</formula>
      <formula>9000</formula>
    </cfRule>
    <cfRule type="cellIs" dxfId="2991" priority="1377" stopIfTrue="1" operator="greaterThanOrEqual">
      <formula>9000</formula>
    </cfRule>
  </conditionalFormatting>
  <conditionalFormatting sqref="O98">
    <cfRule type="cellIs" dxfId="2990" priority="1372" stopIfTrue="1" operator="lessThanOrEqual">
      <formula>3000</formula>
    </cfRule>
    <cfRule type="cellIs" dxfId="2989" priority="1373" stopIfTrue="1" operator="between">
      <formula>3000</formula>
      <formula>9000</formula>
    </cfRule>
    <cfRule type="cellIs" dxfId="2988" priority="1374" stopIfTrue="1" operator="greaterThanOrEqual">
      <formula>9000</formula>
    </cfRule>
  </conditionalFormatting>
  <conditionalFormatting sqref="P98">
    <cfRule type="cellIs" dxfId="2987" priority="1369" stopIfTrue="1" operator="lessThanOrEqual">
      <formula>3000</formula>
    </cfRule>
    <cfRule type="cellIs" dxfId="2986" priority="1370" stopIfTrue="1" operator="between">
      <formula>3000</formula>
      <formula>9000</formula>
    </cfRule>
    <cfRule type="cellIs" dxfId="2985" priority="1371" stopIfTrue="1" operator="greaterThanOrEqual">
      <formula>9000</formula>
    </cfRule>
  </conditionalFormatting>
  <conditionalFormatting sqref="J104:M104">
    <cfRule type="cellIs" dxfId="2984" priority="1366" stopIfTrue="1" operator="lessThanOrEqual">
      <formula>3000</formula>
    </cfRule>
    <cfRule type="cellIs" dxfId="2983" priority="1367" stopIfTrue="1" operator="between">
      <formula>3000</formula>
      <formula>9000</formula>
    </cfRule>
    <cfRule type="cellIs" dxfId="2982" priority="1368" stopIfTrue="1" operator="greaterThanOrEqual">
      <formula>9000</formula>
    </cfRule>
  </conditionalFormatting>
  <conditionalFormatting sqref="E104:H104">
    <cfRule type="cellIs" dxfId="2981" priority="1363" stopIfTrue="1" operator="lessThanOrEqual">
      <formula>3000</formula>
    </cfRule>
    <cfRule type="cellIs" dxfId="2980" priority="1364" stopIfTrue="1" operator="between">
      <formula>3000</formula>
      <formula>9000</formula>
    </cfRule>
    <cfRule type="cellIs" dxfId="2979" priority="1365" stopIfTrue="1" operator="greaterThanOrEqual">
      <formula>9000</formula>
    </cfRule>
  </conditionalFormatting>
  <conditionalFormatting sqref="O104">
    <cfRule type="cellIs" dxfId="2978" priority="1360" stopIfTrue="1" operator="lessThanOrEqual">
      <formula>3000</formula>
    </cfRule>
    <cfRule type="cellIs" dxfId="2977" priority="1361" stopIfTrue="1" operator="between">
      <formula>3000</formula>
      <formula>9000</formula>
    </cfRule>
    <cfRule type="cellIs" dxfId="2976" priority="1362" stopIfTrue="1" operator="greaterThanOrEqual">
      <formula>9000</formula>
    </cfRule>
  </conditionalFormatting>
  <conditionalFormatting sqref="P104">
    <cfRule type="cellIs" dxfId="2975" priority="1357" stopIfTrue="1" operator="lessThanOrEqual">
      <formula>3000</formula>
    </cfRule>
    <cfRule type="cellIs" dxfId="2974" priority="1358" stopIfTrue="1" operator="between">
      <formula>3000</formula>
      <formula>9000</formula>
    </cfRule>
    <cfRule type="cellIs" dxfId="2973" priority="1359" stopIfTrue="1" operator="greaterThanOrEqual">
      <formula>9000</formula>
    </cfRule>
  </conditionalFormatting>
  <conditionalFormatting sqref="J110:M110">
    <cfRule type="cellIs" dxfId="2972" priority="1354" stopIfTrue="1" operator="lessThanOrEqual">
      <formula>3000</formula>
    </cfRule>
    <cfRule type="cellIs" dxfId="2971" priority="1355" stopIfTrue="1" operator="between">
      <formula>3000</formula>
      <formula>9000</formula>
    </cfRule>
    <cfRule type="cellIs" dxfId="2970" priority="1356" stopIfTrue="1" operator="greaterThanOrEqual">
      <formula>9000</formula>
    </cfRule>
  </conditionalFormatting>
  <conditionalFormatting sqref="E110:H110">
    <cfRule type="cellIs" dxfId="2969" priority="1351" stopIfTrue="1" operator="lessThanOrEqual">
      <formula>3000</formula>
    </cfRule>
    <cfRule type="cellIs" dxfId="2968" priority="1352" stopIfTrue="1" operator="between">
      <formula>3000</formula>
      <formula>9000</formula>
    </cfRule>
    <cfRule type="cellIs" dxfId="2967" priority="1353" stopIfTrue="1" operator="greaterThanOrEqual">
      <formula>9000</formula>
    </cfRule>
  </conditionalFormatting>
  <conditionalFormatting sqref="O110">
    <cfRule type="cellIs" dxfId="2966" priority="1348" stopIfTrue="1" operator="lessThanOrEqual">
      <formula>3000</formula>
    </cfRule>
    <cfRule type="cellIs" dxfId="2965" priority="1349" stopIfTrue="1" operator="between">
      <formula>3000</formula>
      <formula>9000</formula>
    </cfRule>
    <cfRule type="cellIs" dxfId="2964" priority="1350" stopIfTrue="1" operator="greaterThanOrEqual">
      <formula>9000</formula>
    </cfRule>
  </conditionalFormatting>
  <conditionalFormatting sqref="P110">
    <cfRule type="cellIs" dxfId="2963" priority="1345" stopIfTrue="1" operator="lessThanOrEqual">
      <formula>3000</formula>
    </cfRule>
    <cfRule type="cellIs" dxfId="2962" priority="1346" stopIfTrue="1" operator="between">
      <formula>3000</formula>
      <formula>9000</formula>
    </cfRule>
    <cfRule type="cellIs" dxfId="2961" priority="1347" stopIfTrue="1" operator="greaterThanOrEqual">
      <formula>9000</formula>
    </cfRule>
  </conditionalFormatting>
  <conditionalFormatting sqref="J116:M116">
    <cfRule type="cellIs" dxfId="2960" priority="1342" stopIfTrue="1" operator="lessThanOrEqual">
      <formula>3000</formula>
    </cfRule>
    <cfRule type="cellIs" dxfId="2959" priority="1343" stopIfTrue="1" operator="between">
      <formula>3000</formula>
      <formula>9000</formula>
    </cfRule>
    <cfRule type="cellIs" dxfId="2958" priority="1344" stopIfTrue="1" operator="greaterThanOrEqual">
      <formula>9000</formula>
    </cfRule>
  </conditionalFormatting>
  <conditionalFormatting sqref="E116:H116">
    <cfRule type="cellIs" dxfId="2957" priority="1339" stopIfTrue="1" operator="lessThanOrEqual">
      <formula>3000</formula>
    </cfRule>
    <cfRule type="cellIs" dxfId="2956" priority="1340" stopIfTrue="1" operator="between">
      <formula>3000</formula>
      <formula>9000</formula>
    </cfRule>
    <cfRule type="cellIs" dxfId="2955" priority="1341" stopIfTrue="1" operator="greaterThanOrEqual">
      <formula>9000</formula>
    </cfRule>
  </conditionalFormatting>
  <conditionalFormatting sqref="O116">
    <cfRule type="cellIs" dxfId="2954" priority="1336" stopIfTrue="1" operator="lessThanOrEqual">
      <formula>3000</formula>
    </cfRule>
    <cfRule type="cellIs" dxfId="2953" priority="1337" stopIfTrue="1" operator="between">
      <formula>3000</formula>
      <formula>9000</formula>
    </cfRule>
    <cfRule type="cellIs" dxfId="2952" priority="1338" stopIfTrue="1" operator="greaterThanOrEqual">
      <formula>9000</formula>
    </cfRule>
  </conditionalFormatting>
  <conditionalFormatting sqref="P116">
    <cfRule type="cellIs" dxfId="2951" priority="1333" stopIfTrue="1" operator="lessThanOrEqual">
      <formula>3000</formula>
    </cfRule>
    <cfRule type="cellIs" dxfId="2950" priority="1334" stopIfTrue="1" operator="between">
      <formula>3000</formula>
      <formula>9000</formula>
    </cfRule>
    <cfRule type="cellIs" dxfId="2949" priority="1335" stopIfTrue="1" operator="greaterThanOrEqual">
      <formula>9000</formula>
    </cfRule>
  </conditionalFormatting>
  <conditionalFormatting sqref="J122:M122">
    <cfRule type="cellIs" dxfId="2948" priority="1330" stopIfTrue="1" operator="lessThanOrEqual">
      <formula>3000</formula>
    </cfRule>
    <cfRule type="cellIs" dxfId="2947" priority="1331" stopIfTrue="1" operator="between">
      <formula>3000</formula>
      <formula>9000</formula>
    </cfRule>
    <cfRule type="cellIs" dxfId="2946" priority="1332" stopIfTrue="1" operator="greaterThanOrEqual">
      <formula>9000</formula>
    </cfRule>
  </conditionalFormatting>
  <conditionalFormatting sqref="E122:H122">
    <cfRule type="cellIs" dxfId="2945" priority="1327" stopIfTrue="1" operator="lessThanOrEqual">
      <formula>3000</formula>
    </cfRule>
    <cfRule type="cellIs" dxfId="2944" priority="1328" stopIfTrue="1" operator="between">
      <formula>3000</formula>
      <formula>9000</formula>
    </cfRule>
    <cfRule type="cellIs" dxfId="2943" priority="1329" stopIfTrue="1" operator="greaterThanOrEqual">
      <formula>9000</formula>
    </cfRule>
  </conditionalFormatting>
  <conditionalFormatting sqref="O122">
    <cfRule type="cellIs" dxfId="2942" priority="1324" stopIfTrue="1" operator="lessThanOrEqual">
      <formula>3000</formula>
    </cfRule>
    <cfRule type="cellIs" dxfId="2941" priority="1325" stopIfTrue="1" operator="between">
      <formula>3000</formula>
      <formula>9000</formula>
    </cfRule>
    <cfRule type="cellIs" dxfId="2940" priority="1326" stopIfTrue="1" operator="greaterThanOrEqual">
      <formula>9000</formula>
    </cfRule>
  </conditionalFormatting>
  <conditionalFormatting sqref="P122">
    <cfRule type="cellIs" dxfId="2939" priority="1321" stopIfTrue="1" operator="lessThanOrEqual">
      <formula>3000</formula>
    </cfRule>
    <cfRule type="cellIs" dxfId="2938" priority="1322" stopIfTrue="1" operator="between">
      <formula>3000</formula>
      <formula>9000</formula>
    </cfRule>
    <cfRule type="cellIs" dxfId="2937" priority="1323" stopIfTrue="1" operator="greaterThanOrEqual">
      <formula>9000</formula>
    </cfRule>
  </conditionalFormatting>
  <conditionalFormatting sqref="J128:M128">
    <cfRule type="cellIs" dxfId="2936" priority="1318" stopIfTrue="1" operator="lessThanOrEqual">
      <formula>3000</formula>
    </cfRule>
    <cfRule type="cellIs" dxfId="2935" priority="1319" stopIfTrue="1" operator="between">
      <formula>3000</formula>
      <formula>9000</formula>
    </cfRule>
    <cfRule type="cellIs" dxfId="2934" priority="1320" stopIfTrue="1" operator="greaterThanOrEqual">
      <formula>9000</formula>
    </cfRule>
  </conditionalFormatting>
  <conditionalFormatting sqref="E128:H128">
    <cfRule type="cellIs" dxfId="2933" priority="1315" stopIfTrue="1" operator="lessThanOrEqual">
      <formula>3000</formula>
    </cfRule>
    <cfRule type="cellIs" dxfId="2932" priority="1316" stopIfTrue="1" operator="between">
      <formula>3000</formula>
      <formula>9000</formula>
    </cfRule>
    <cfRule type="cellIs" dxfId="2931" priority="1317" stopIfTrue="1" operator="greaterThanOrEqual">
      <formula>9000</formula>
    </cfRule>
  </conditionalFormatting>
  <conditionalFormatting sqref="O128">
    <cfRule type="cellIs" dxfId="2930" priority="1312" stopIfTrue="1" operator="lessThanOrEqual">
      <formula>3000</formula>
    </cfRule>
    <cfRule type="cellIs" dxfId="2929" priority="1313" stopIfTrue="1" operator="between">
      <formula>3000</formula>
      <formula>9000</formula>
    </cfRule>
    <cfRule type="cellIs" dxfId="2928" priority="1314" stopIfTrue="1" operator="greaterThanOrEqual">
      <formula>9000</formula>
    </cfRule>
  </conditionalFormatting>
  <conditionalFormatting sqref="P128">
    <cfRule type="cellIs" dxfId="2927" priority="1309" stopIfTrue="1" operator="lessThanOrEqual">
      <formula>3000</formula>
    </cfRule>
    <cfRule type="cellIs" dxfId="2926" priority="1310" stopIfTrue="1" operator="between">
      <formula>3000</formula>
      <formula>9000</formula>
    </cfRule>
    <cfRule type="cellIs" dxfId="2925" priority="1311" stopIfTrue="1" operator="greaterThanOrEqual">
      <formula>9000</formula>
    </cfRule>
  </conditionalFormatting>
  <conditionalFormatting sqref="J134:M134">
    <cfRule type="cellIs" dxfId="2924" priority="1306" stopIfTrue="1" operator="lessThanOrEqual">
      <formula>3000</formula>
    </cfRule>
    <cfRule type="cellIs" dxfId="2923" priority="1307" stopIfTrue="1" operator="between">
      <formula>3000</formula>
      <formula>9000</formula>
    </cfRule>
    <cfRule type="cellIs" dxfId="2922" priority="1308" stopIfTrue="1" operator="greaterThanOrEqual">
      <formula>9000</formula>
    </cfRule>
  </conditionalFormatting>
  <conditionalFormatting sqref="E134:H134">
    <cfRule type="cellIs" dxfId="2921" priority="1303" stopIfTrue="1" operator="lessThanOrEqual">
      <formula>3000</formula>
    </cfRule>
    <cfRule type="cellIs" dxfId="2920" priority="1304" stopIfTrue="1" operator="between">
      <formula>3000</formula>
      <formula>9000</formula>
    </cfRule>
    <cfRule type="cellIs" dxfId="2919" priority="1305" stopIfTrue="1" operator="greaterThanOrEqual">
      <formula>9000</formula>
    </cfRule>
  </conditionalFormatting>
  <conditionalFormatting sqref="O134">
    <cfRule type="cellIs" dxfId="2918" priority="1300" stopIfTrue="1" operator="lessThanOrEqual">
      <formula>3000</formula>
    </cfRule>
    <cfRule type="cellIs" dxfId="2917" priority="1301" stopIfTrue="1" operator="between">
      <formula>3000</formula>
      <formula>9000</formula>
    </cfRule>
    <cfRule type="cellIs" dxfId="2916" priority="1302" stopIfTrue="1" operator="greaterThanOrEqual">
      <formula>9000</formula>
    </cfRule>
  </conditionalFormatting>
  <conditionalFormatting sqref="P134">
    <cfRule type="cellIs" dxfId="2915" priority="1297" stopIfTrue="1" operator="lessThanOrEqual">
      <formula>3000</formula>
    </cfRule>
    <cfRule type="cellIs" dxfId="2914" priority="1298" stopIfTrue="1" operator="between">
      <formula>3000</formula>
      <formula>9000</formula>
    </cfRule>
    <cfRule type="cellIs" dxfId="2913" priority="1299" stopIfTrue="1" operator="greaterThanOrEqual">
      <formula>9000</formula>
    </cfRule>
  </conditionalFormatting>
  <conditionalFormatting sqref="J140:M140">
    <cfRule type="cellIs" dxfId="2912" priority="1294" stopIfTrue="1" operator="lessThanOrEqual">
      <formula>3000</formula>
    </cfRule>
    <cfRule type="cellIs" dxfId="2911" priority="1295" stopIfTrue="1" operator="between">
      <formula>3000</formula>
      <formula>9000</formula>
    </cfRule>
    <cfRule type="cellIs" dxfId="2910" priority="1296" stopIfTrue="1" operator="greaterThanOrEqual">
      <formula>9000</formula>
    </cfRule>
  </conditionalFormatting>
  <conditionalFormatting sqref="E140:H140">
    <cfRule type="cellIs" dxfId="2909" priority="1291" stopIfTrue="1" operator="lessThanOrEqual">
      <formula>3000</formula>
    </cfRule>
    <cfRule type="cellIs" dxfId="2908" priority="1292" stopIfTrue="1" operator="between">
      <formula>3000</formula>
      <formula>9000</formula>
    </cfRule>
    <cfRule type="cellIs" dxfId="2907" priority="1293" stopIfTrue="1" operator="greaterThanOrEqual">
      <formula>9000</formula>
    </cfRule>
  </conditionalFormatting>
  <conditionalFormatting sqref="O140">
    <cfRule type="cellIs" dxfId="2906" priority="1288" stopIfTrue="1" operator="lessThanOrEqual">
      <formula>3000</formula>
    </cfRule>
    <cfRule type="cellIs" dxfId="2905" priority="1289" stopIfTrue="1" operator="between">
      <formula>3000</formula>
      <formula>9000</formula>
    </cfRule>
    <cfRule type="cellIs" dxfId="2904" priority="1290" stopIfTrue="1" operator="greaterThanOrEqual">
      <formula>9000</formula>
    </cfRule>
  </conditionalFormatting>
  <conditionalFormatting sqref="P140">
    <cfRule type="cellIs" dxfId="2903" priority="1285" stopIfTrue="1" operator="lessThanOrEqual">
      <formula>3000</formula>
    </cfRule>
    <cfRule type="cellIs" dxfId="2902" priority="1286" stopIfTrue="1" operator="between">
      <formula>3000</formula>
      <formula>9000</formula>
    </cfRule>
    <cfRule type="cellIs" dxfId="2901" priority="1287" stopIfTrue="1" operator="greaterThanOrEqual">
      <formula>9000</formula>
    </cfRule>
  </conditionalFormatting>
  <conditionalFormatting sqref="J146:M146">
    <cfRule type="cellIs" dxfId="2900" priority="1282" stopIfTrue="1" operator="lessThanOrEqual">
      <formula>3000</formula>
    </cfRule>
    <cfRule type="cellIs" dxfId="2899" priority="1283" stopIfTrue="1" operator="between">
      <formula>3000</formula>
      <formula>9000</formula>
    </cfRule>
    <cfRule type="cellIs" dxfId="2898" priority="1284" stopIfTrue="1" operator="greaterThanOrEqual">
      <formula>9000</formula>
    </cfRule>
  </conditionalFormatting>
  <conditionalFormatting sqref="E146:H146">
    <cfRule type="cellIs" dxfId="2897" priority="1279" stopIfTrue="1" operator="lessThanOrEqual">
      <formula>3000</formula>
    </cfRule>
    <cfRule type="cellIs" dxfId="2896" priority="1280" stopIfTrue="1" operator="between">
      <formula>3000</formula>
      <formula>9000</formula>
    </cfRule>
    <cfRule type="cellIs" dxfId="2895" priority="1281" stopIfTrue="1" operator="greaterThanOrEqual">
      <formula>9000</formula>
    </cfRule>
  </conditionalFormatting>
  <conditionalFormatting sqref="O146">
    <cfRule type="cellIs" dxfId="2894" priority="1276" stopIfTrue="1" operator="lessThanOrEqual">
      <formula>3000</formula>
    </cfRule>
    <cfRule type="cellIs" dxfId="2893" priority="1277" stopIfTrue="1" operator="between">
      <formula>3000</formula>
      <formula>9000</formula>
    </cfRule>
    <cfRule type="cellIs" dxfId="2892" priority="1278" stopIfTrue="1" operator="greaterThanOrEqual">
      <formula>9000</formula>
    </cfRule>
  </conditionalFormatting>
  <conditionalFormatting sqref="P146">
    <cfRule type="cellIs" dxfId="2891" priority="1273" stopIfTrue="1" operator="lessThanOrEqual">
      <formula>3000</formula>
    </cfRule>
    <cfRule type="cellIs" dxfId="2890" priority="1274" stopIfTrue="1" operator="between">
      <formula>3000</formula>
      <formula>9000</formula>
    </cfRule>
    <cfRule type="cellIs" dxfId="2889" priority="1275" stopIfTrue="1" operator="greaterThanOrEqual">
      <formula>9000</formula>
    </cfRule>
  </conditionalFormatting>
  <conditionalFormatting sqref="J152:M152">
    <cfRule type="cellIs" dxfId="2888" priority="1270" stopIfTrue="1" operator="lessThanOrEqual">
      <formula>3000</formula>
    </cfRule>
    <cfRule type="cellIs" dxfId="2887" priority="1271" stopIfTrue="1" operator="between">
      <formula>3000</formula>
      <formula>9000</formula>
    </cfRule>
    <cfRule type="cellIs" dxfId="2886" priority="1272" stopIfTrue="1" operator="greaterThanOrEqual">
      <formula>9000</formula>
    </cfRule>
  </conditionalFormatting>
  <conditionalFormatting sqref="E152:H152">
    <cfRule type="cellIs" dxfId="2885" priority="1267" stopIfTrue="1" operator="lessThanOrEqual">
      <formula>3000</formula>
    </cfRule>
    <cfRule type="cellIs" dxfId="2884" priority="1268" stopIfTrue="1" operator="between">
      <formula>3000</formula>
      <formula>9000</formula>
    </cfRule>
    <cfRule type="cellIs" dxfId="2883" priority="1269" stopIfTrue="1" operator="greaterThanOrEqual">
      <formula>9000</formula>
    </cfRule>
  </conditionalFormatting>
  <conditionalFormatting sqref="O152">
    <cfRule type="cellIs" dxfId="2882" priority="1264" stopIfTrue="1" operator="lessThanOrEqual">
      <formula>3000</formula>
    </cfRule>
    <cfRule type="cellIs" dxfId="2881" priority="1265" stopIfTrue="1" operator="between">
      <formula>3000</formula>
      <formula>9000</formula>
    </cfRule>
    <cfRule type="cellIs" dxfId="2880" priority="1266" stopIfTrue="1" operator="greaterThanOrEqual">
      <formula>9000</formula>
    </cfRule>
  </conditionalFormatting>
  <conditionalFormatting sqref="P152">
    <cfRule type="cellIs" dxfId="2879" priority="1261" stopIfTrue="1" operator="lessThanOrEqual">
      <formula>3000</formula>
    </cfRule>
    <cfRule type="cellIs" dxfId="2878" priority="1262" stopIfTrue="1" operator="between">
      <formula>3000</formula>
      <formula>9000</formula>
    </cfRule>
    <cfRule type="cellIs" dxfId="2877" priority="1263" stopIfTrue="1" operator="greaterThanOrEqual">
      <formula>9000</formula>
    </cfRule>
  </conditionalFormatting>
  <conditionalFormatting sqref="J158:M158">
    <cfRule type="cellIs" dxfId="2876" priority="1258" stopIfTrue="1" operator="lessThanOrEqual">
      <formula>3000</formula>
    </cfRule>
    <cfRule type="cellIs" dxfId="2875" priority="1259" stopIfTrue="1" operator="between">
      <formula>3000</formula>
      <formula>9000</formula>
    </cfRule>
    <cfRule type="cellIs" dxfId="2874" priority="1260" stopIfTrue="1" operator="greaterThanOrEqual">
      <formula>9000</formula>
    </cfRule>
  </conditionalFormatting>
  <conditionalFormatting sqref="E158:H158">
    <cfRule type="cellIs" dxfId="2873" priority="1255" stopIfTrue="1" operator="lessThanOrEqual">
      <formula>3000</formula>
    </cfRule>
    <cfRule type="cellIs" dxfId="2872" priority="1256" stopIfTrue="1" operator="between">
      <formula>3000</formula>
      <formula>9000</formula>
    </cfRule>
    <cfRule type="cellIs" dxfId="2871" priority="1257" stopIfTrue="1" operator="greaterThanOrEqual">
      <formula>9000</formula>
    </cfRule>
  </conditionalFormatting>
  <conditionalFormatting sqref="O158">
    <cfRule type="cellIs" dxfId="2870" priority="1252" stopIfTrue="1" operator="lessThanOrEqual">
      <formula>3000</formula>
    </cfRule>
    <cfRule type="cellIs" dxfId="2869" priority="1253" stopIfTrue="1" operator="between">
      <formula>3000</formula>
      <formula>9000</formula>
    </cfRule>
    <cfRule type="cellIs" dxfId="2868" priority="1254" stopIfTrue="1" operator="greaterThanOrEqual">
      <formula>9000</formula>
    </cfRule>
  </conditionalFormatting>
  <conditionalFormatting sqref="P158">
    <cfRule type="cellIs" dxfId="2867" priority="1249" stopIfTrue="1" operator="lessThanOrEqual">
      <formula>3000</formula>
    </cfRule>
    <cfRule type="cellIs" dxfId="2866" priority="1250" stopIfTrue="1" operator="between">
      <formula>3000</formula>
      <formula>9000</formula>
    </cfRule>
    <cfRule type="cellIs" dxfId="2865" priority="1251" stopIfTrue="1" operator="greaterThanOrEqual">
      <formula>9000</formula>
    </cfRule>
  </conditionalFormatting>
  <conditionalFormatting sqref="J170:M170">
    <cfRule type="cellIs" dxfId="2864" priority="1246" stopIfTrue="1" operator="lessThanOrEqual">
      <formula>3000</formula>
    </cfRule>
    <cfRule type="cellIs" dxfId="2863" priority="1247" stopIfTrue="1" operator="between">
      <formula>3000</formula>
      <formula>9000</formula>
    </cfRule>
    <cfRule type="cellIs" dxfId="2862" priority="1248" stopIfTrue="1" operator="greaterThanOrEqual">
      <formula>9000</formula>
    </cfRule>
  </conditionalFormatting>
  <conditionalFormatting sqref="E170:H170">
    <cfRule type="cellIs" dxfId="2861" priority="1243" stopIfTrue="1" operator="lessThanOrEqual">
      <formula>3000</formula>
    </cfRule>
    <cfRule type="cellIs" dxfId="2860" priority="1244" stopIfTrue="1" operator="between">
      <formula>3000</formula>
      <formula>9000</formula>
    </cfRule>
    <cfRule type="cellIs" dxfId="2859" priority="1245" stopIfTrue="1" operator="greaterThanOrEqual">
      <formula>9000</formula>
    </cfRule>
  </conditionalFormatting>
  <conditionalFormatting sqref="O170">
    <cfRule type="cellIs" dxfId="2858" priority="1240" stopIfTrue="1" operator="lessThanOrEqual">
      <formula>3000</formula>
    </cfRule>
    <cfRule type="cellIs" dxfId="2857" priority="1241" stopIfTrue="1" operator="between">
      <formula>3000</formula>
      <formula>9000</formula>
    </cfRule>
    <cfRule type="cellIs" dxfId="2856" priority="1242" stopIfTrue="1" operator="greaterThanOrEqual">
      <formula>9000</formula>
    </cfRule>
  </conditionalFormatting>
  <conditionalFormatting sqref="P170">
    <cfRule type="cellIs" dxfId="2855" priority="1237" stopIfTrue="1" operator="lessThanOrEqual">
      <formula>3000</formula>
    </cfRule>
    <cfRule type="cellIs" dxfId="2854" priority="1238" stopIfTrue="1" operator="between">
      <formula>3000</formula>
      <formula>9000</formula>
    </cfRule>
    <cfRule type="cellIs" dxfId="2853" priority="1239" stopIfTrue="1" operator="greaterThanOrEqual">
      <formula>9000</formula>
    </cfRule>
  </conditionalFormatting>
  <conditionalFormatting sqref="J176:M176">
    <cfRule type="cellIs" dxfId="2852" priority="1234" stopIfTrue="1" operator="lessThanOrEqual">
      <formula>3000</formula>
    </cfRule>
    <cfRule type="cellIs" dxfId="2851" priority="1235" stopIfTrue="1" operator="between">
      <formula>3000</formula>
      <formula>9000</formula>
    </cfRule>
    <cfRule type="cellIs" dxfId="2850" priority="1236" stopIfTrue="1" operator="greaterThanOrEqual">
      <formula>9000</formula>
    </cfRule>
  </conditionalFormatting>
  <conditionalFormatting sqref="E176:H176">
    <cfRule type="cellIs" dxfId="2849" priority="1231" stopIfTrue="1" operator="lessThanOrEqual">
      <formula>3000</formula>
    </cfRule>
    <cfRule type="cellIs" dxfId="2848" priority="1232" stopIfTrue="1" operator="between">
      <formula>3000</formula>
      <formula>9000</formula>
    </cfRule>
    <cfRule type="cellIs" dxfId="2847" priority="1233" stopIfTrue="1" operator="greaterThanOrEqual">
      <formula>9000</formula>
    </cfRule>
  </conditionalFormatting>
  <conditionalFormatting sqref="O176">
    <cfRule type="cellIs" dxfId="2846" priority="1228" stopIfTrue="1" operator="lessThanOrEqual">
      <formula>3000</formula>
    </cfRule>
    <cfRule type="cellIs" dxfId="2845" priority="1229" stopIfTrue="1" operator="between">
      <formula>3000</formula>
      <formula>9000</formula>
    </cfRule>
    <cfRule type="cellIs" dxfId="2844" priority="1230" stopIfTrue="1" operator="greaterThanOrEqual">
      <formula>9000</formula>
    </cfRule>
  </conditionalFormatting>
  <conditionalFormatting sqref="P176">
    <cfRule type="cellIs" dxfId="2843" priority="1225" stopIfTrue="1" operator="lessThanOrEqual">
      <formula>3000</formula>
    </cfRule>
    <cfRule type="cellIs" dxfId="2842" priority="1226" stopIfTrue="1" operator="between">
      <formula>3000</formula>
      <formula>9000</formula>
    </cfRule>
    <cfRule type="cellIs" dxfId="2841" priority="1227" stopIfTrue="1" operator="greaterThanOrEqual">
      <formula>9000</formula>
    </cfRule>
  </conditionalFormatting>
  <conditionalFormatting sqref="J182:M182">
    <cfRule type="cellIs" dxfId="2840" priority="1222" stopIfTrue="1" operator="lessThanOrEqual">
      <formula>3000</formula>
    </cfRule>
    <cfRule type="cellIs" dxfId="2839" priority="1223" stopIfTrue="1" operator="between">
      <formula>3000</formula>
      <formula>9000</formula>
    </cfRule>
    <cfRule type="cellIs" dxfId="2838" priority="1224" stopIfTrue="1" operator="greaterThanOrEqual">
      <formula>9000</formula>
    </cfRule>
  </conditionalFormatting>
  <conditionalFormatting sqref="E182:H182">
    <cfRule type="cellIs" dxfId="2837" priority="1219" stopIfTrue="1" operator="lessThanOrEqual">
      <formula>3000</formula>
    </cfRule>
    <cfRule type="cellIs" dxfId="2836" priority="1220" stopIfTrue="1" operator="between">
      <formula>3000</formula>
      <formula>9000</formula>
    </cfRule>
    <cfRule type="cellIs" dxfId="2835" priority="1221" stopIfTrue="1" operator="greaterThanOrEqual">
      <formula>9000</formula>
    </cfRule>
  </conditionalFormatting>
  <conditionalFormatting sqref="O182">
    <cfRule type="cellIs" dxfId="2834" priority="1216" stopIfTrue="1" operator="lessThanOrEqual">
      <formula>3000</formula>
    </cfRule>
    <cfRule type="cellIs" dxfId="2833" priority="1217" stopIfTrue="1" operator="between">
      <formula>3000</formula>
      <formula>9000</formula>
    </cfRule>
    <cfRule type="cellIs" dxfId="2832" priority="1218" stopIfTrue="1" operator="greaterThanOrEqual">
      <formula>9000</formula>
    </cfRule>
  </conditionalFormatting>
  <conditionalFormatting sqref="P182">
    <cfRule type="cellIs" dxfId="2831" priority="1213" stopIfTrue="1" operator="lessThanOrEqual">
      <formula>3000</formula>
    </cfRule>
    <cfRule type="cellIs" dxfId="2830" priority="1214" stopIfTrue="1" operator="between">
      <formula>3000</formula>
      <formula>9000</formula>
    </cfRule>
    <cfRule type="cellIs" dxfId="2829" priority="1215" stopIfTrue="1" operator="greaterThanOrEqual">
      <formula>9000</formula>
    </cfRule>
  </conditionalFormatting>
  <conditionalFormatting sqref="J188:M188">
    <cfRule type="cellIs" dxfId="2828" priority="1210" stopIfTrue="1" operator="lessThanOrEqual">
      <formula>3000</formula>
    </cfRule>
    <cfRule type="cellIs" dxfId="2827" priority="1211" stopIfTrue="1" operator="between">
      <formula>3000</formula>
      <formula>9000</formula>
    </cfRule>
    <cfRule type="cellIs" dxfId="2826" priority="1212" stopIfTrue="1" operator="greaterThanOrEqual">
      <formula>9000</formula>
    </cfRule>
  </conditionalFormatting>
  <conditionalFormatting sqref="E188:H188">
    <cfRule type="cellIs" dxfId="2825" priority="1207" stopIfTrue="1" operator="lessThanOrEqual">
      <formula>3000</formula>
    </cfRule>
    <cfRule type="cellIs" dxfId="2824" priority="1208" stopIfTrue="1" operator="between">
      <formula>3000</formula>
      <formula>9000</formula>
    </cfRule>
    <cfRule type="cellIs" dxfId="2823" priority="1209" stopIfTrue="1" operator="greaterThanOrEqual">
      <formula>9000</formula>
    </cfRule>
  </conditionalFormatting>
  <conditionalFormatting sqref="O188">
    <cfRule type="cellIs" dxfId="2822" priority="1204" stopIfTrue="1" operator="lessThanOrEqual">
      <formula>3000</formula>
    </cfRule>
    <cfRule type="cellIs" dxfId="2821" priority="1205" stopIfTrue="1" operator="between">
      <formula>3000</formula>
      <formula>9000</formula>
    </cfRule>
    <cfRule type="cellIs" dxfId="2820" priority="1206" stopIfTrue="1" operator="greaterThanOrEqual">
      <formula>9000</formula>
    </cfRule>
  </conditionalFormatting>
  <conditionalFormatting sqref="P188">
    <cfRule type="cellIs" dxfId="2819" priority="1201" stopIfTrue="1" operator="lessThanOrEqual">
      <formula>3000</formula>
    </cfRule>
    <cfRule type="cellIs" dxfId="2818" priority="1202" stopIfTrue="1" operator="between">
      <formula>3000</formula>
      <formula>9000</formula>
    </cfRule>
    <cfRule type="cellIs" dxfId="2817" priority="1203" stopIfTrue="1" operator="greaterThanOrEqual">
      <formula>9000</formula>
    </cfRule>
  </conditionalFormatting>
  <conditionalFormatting sqref="J194:M194">
    <cfRule type="cellIs" dxfId="2816" priority="1198" stopIfTrue="1" operator="lessThanOrEqual">
      <formula>3000</formula>
    </cfRule>
    <cfRule type="cellIs" dxfId="2815" priority="1199" stopIfTrue="1" operator="between">
      <formula>3000</formula>
      <formula>9000</formula>
    </cfRule>
    <cfRule type="cellIs" dxfId="2814" priority="1200" stopIfTrue="1" operator="greaterThanOrEqual">
      <formula>9000</formula>
    </cfRule>
  </conditionalFormatting>
  <conditionalFormatting sqref="E194:H194">
    <cfRule type="cellIs" dxfId="2813" priority="1195" stopIfTrue="1" operator="lessThanOrEqual">
      <formula>3000</formula>
    </cfRule>
    <cfRule type="cellIs" dxfId="2812" priority="1196" stopIfTrue="1" operator="between">
      <formula>3000</formula>
      <formula>9000</formula>
    </cfRule>
    <cfRule type="cellIs" dxfId="2811" priority="1197" stopIfTrue="1" operator="greaterThanOrEqual">
      <formula>9000</formula>
    </cfRule>
  </conditionalFormatting>
  <conditionalFormatting sqref="O194">
    <cfRule type="cellIs" dxfId="2810" priority="1192" stopIfTrue="1" operator="lessThanOrEqual">
      <formula>3000</formula>
    </cfRule>
    <cfRule type="cellIs" dxfId="2809" priority="1193" stopIfTrue="1" operator="between">
      <formula>3000</formula>
      <formula>9000</formula>
    </cfRule>
    <cfRule type="cellIs" dxfId="2808" priority="1194" stopIfTrue="1" operator="greaterThanOrEqual">
      <formula>9000</formula>
    </cfRule>
  </conditionalFormatting>
  <conditionalFormatting sqref="P194">
    <cfRule type="cellIs" dxfId="2807" priority="1189" stopIfTrue="1" operator="lessThanOrEqual">
      <formula>3000</formula>
    </cfRule>
    <cfRule type="cellIs" dxfId="2806" priority="1190" stopIfTrue="1" operator="between">
      <formula>3000</formula>
      <formula>9000</formula>
    </cfRule>
    <cfRule type="cellIs" dxfId="2805" priority="1191" stopIfTrue="1" operator="greaterThanOrEqual">
      <formula>9000</formula>
    </cfRule>
  </conditionalFormatting>
  <conditionalFormatting sqref="J200:M200">
    <cfRule type="cellIs" dxfId="2804" priority="1186" stopIfTrue="1" operator="lessThanOrEqual">
      <formula>3000</formula>
    </cfRule>
    <cfRule type="cellIs" dxfId="2803" priority="1187" stopIfTrue="1" operator="between">
      <formula>3000</formula>
      <formula>9000</formula>
    </cfRule>
    <cfRule type="cellIs" dxfId="2802" priority="1188" stopIfTrue="1" operator="greaterThanOrEqual">
      <formula>9000</formula>
    </cfRule>
  </conditionalFormatting>
  <conditionalFormatting sqref="E200:H200">
    <cfRule type="cellIs" dxfId="2801" priority="1183" stopIfTrue="1" operator="lessThanOrEqual">
      <formula>3000</formula>
    </cfRule>
    <cfRule type="cellIs" dxfId="2800" priority="1184" stopIfTrue="1" operator="between">
      <formula>3000</formula>
      <formula>9000</formula>
    </cfRule>
    <cfRule type="cellIs" dxfId="2799" priority="1185" stopIfTrue="1" operator="greaterThanOrEqual">
      <formula>9000</formula>
    </cfRule>
  </conditionalFormatting>
  <conditionalFormatting sqref="O200">
    <cfRule type="cellIs" dxfId="2798" priority="1180" stopIfTrue="1" operator="lessThanOrEqual">
      <formula>3000</formula>
    </cfRule>
    <cfRule type="cellIs" dxfId="2797" priority="1181" stopIfTrue="1" operator="between">
      <formula>3000</formula>
      <formula>9000</formula>
    </cfRule>
    <cfRule type="cellIs" dxfId="2796" priority="1182" stopIfTrue="1" operator="greaterThanOrEqual">
      <formula>9000</formula>
    </cfRule>
  </conditionalFormatting>
  <conditionalFormatting sqref="P200">
    <cfRule type="cellIs" dxfId="2795" priority="1177" stopIfTrue="1" operator="lessThanOrEqual">
      <formula>3000</formula>
    </cfRule>
    <cfRule type="cellIs" dxfId="2794" priority="1178" stopIfTrue="1" operator="between">
      <formula>3000</formula>
      <formula>9000</formula>
    </cfRule>
    <cfRule type="cellIs" dxfId="2793" priority="1179" stopIfTrue="1" operator="greaterThanOrEqual">
      <formula>9000</formula>
    </cfRule>
  </conditionalFormatting>
  <conditionalFormatting sqref="J206:M206">
    <cfRule type="cellIs" dxfId="2792" priority="1174" stopIfTrue="1" operator="lessThanOrEqual">
      <formula>3000</formula>
    </cfRule>
    <cfRule type="cellIs" dxfId="2791" priority="1175" stopIfTrue="1" operator="between">
      <formula>3000</formula>
      <formula>9000</formula>
    </cfRule>
    <cfRule type="cellIs" dxfId="2790" priority="1176" stopIfTrue="1" operator="greaterThanOrEqual">
      <formula>9000</formula>
    </cfRule>
  </conditionalFormatting>
  <conditionalFormatting sqref="E206:H206">
    <cfRule type="cellIs" dxfId="2789" priority="1171" stopIfTrue="1" operator="lessThanOrEqual">
      <formula>3000</formula>
    </cfRule>
    <cfRule type="cellIs" dxfId="2788" priority="1172" stopIfTrue="1" operator="between">
      <formula>3000</formula>
      <formula>9000</formula>
    </cfRule>
    <cfRule type="cellIs" dxfId="2787" priority="1173" stopIfTrue="1" operator="greaterThanOrEqual">
      <formula>9000</formula>
    </cfRule>
  </conditionalFormatting>
  <conditionalFormatting sqref="O206">
    <cfRule type="cellIs" dxfId="2786" priority="1168" stopIfTrue="1" operator="lessThanOrEqual">
      <formula>3000</formula>
    </cfRule>
    <cfRule type="cellIs" dxfId="2785" priority="1169" stopIfTrue="1" operator="between">
      <formula>3000</formula>
      <formula>9000</formula>
    </cfRule>
    <cfRule type="cellIs" dxfId="2784" priority="1170" stopIfTrue="1" operator="greaterThanOrEqual">
      <formula>9000</formula>
    </cfRule>
  </conditionalFormatting>
  <conditionalFormatting sqref="P206">
    <cfRule type="cellIs" dxfId="2783" priority="1165" stopIfTrue="1" operator="lessThanOrEqual">
      <formula>3000</formula>
    </cfRule>
    <cfRule type="cellIs" dxfId="2782" priority="1166" stopIfTrue="1" operator="between">
      <formula>3000</formula>
      <formula>9000</formula>
    </cfRule>
    <cfRule type="cellIs" dxfId="2781" priority="1167" stopIfTrue="1" operator="greaterThanOrEqual">
      <formula>9000</formula>
    </cfRule>
  </conditionalFormatting>
  <conditionalFormatting sqref="J74:M74">
    <cfRule type="cellIs" dxfId="2780" priority="1162" stopIfTrue="1" operator="lessThanOrEqual">
      <formula>3000</formula>
    </cfRule>
    <cfRule type="cellIs" dxfId="2779" priority="1163" stopIfTrue="1" operator="between">
      <formula>3000</formula>
      <formula>9000</formula>
    </cfRule>
    <cfRule type="cellIs" dxfId="2778" priority="1164" stopIfTrue="1" operator="greaterThanOrEqual">
      <formula>9000</formula>
    </cfRule>
  </conditionalFormatting>
  <conditionalFormatting sqref="E74:H74">
    <cfRule type="cellIs" dxfId="2777" priority="1159" stopIfTrue="1" operator="lessThanOrEqual">
      <formula>3000</formula>
    </cfRule>
    <cfRule type="cellIs" dxfId="2776" priority="1160" stopIfTrue="1" operator="between">
      <formula>3000</formula>
      <formula>9000</formula>
    </cfRule>
    <cfRule type="cellIs" dxfId="2775" priority="1161" stopIfTrue="1" operator="greaterThanOrEqual">
      <formula>9000</formula>
    </cfRule>
  </conditionalFormatting>
  <conditionalFormatting sqref="O74">
    <cfRule type="cellIs" dxfId="2774" priority="1156" stopIfTrue="1" operator="lessThanOrEqual">
      <formula>3000</formula>
    </cfRule>
    <cfRule type="cellIs" dxfId="2773" priority="1157" stopIfTrue="1" operator="between">
      <formula>3000</formula>
      <formula>9000</formula>
    </cfRule>
    <cfRule type="cellIs" dxfId="2772" priority="1158" stopIfTrue="1" operator="greaterThanOrEqual">
      <formula>9000</formula>
    </cfRule>
  </conditionalFormatting>
  <conditionalFormatting sqref="P74">
    <cfRule type="cellIs" dxfId="2771" priority="1153" stopIfTrue="1" operator="lessThanOrEqual">
      <formula>3000</formula>
    </cfRule>
    <cfRule type="cellIs" dxfId="2770" priority="1154" stopIfTrue="1" operator="between">
      <formula>3000</formula>
      <formula>9000</formula>
    </cfRule>
    <cfRule type="cellIs" dxfId="2769" priority="1155" stopIfTrue="1" operator="greaterThanOrEqual">
      <formula>9000</formula>
    </cfRule>
  </conditionalFormatting>
  <conditionalFormatting sqref="J92:M92">
    <cfRule type="cellIs" dxfId="2768" priority="1150" stopIfTrue="1" operator="lessThanOrEqual">
      <formula>3000</formula>
    </cfRule>
    <cfRule type="cellIs" dxfId="2767" priority="1151" stopIfTrue="1" operator="between">
      <formula>3000</formula>
      <formula>9000</formula>
    </cfRule>
    <cfRule type="cellIs" dxfId="2766" priority="1152" stopIfTrue="1" operator="greaterThanOrEqual">
      <formula>9000</formula>
    </cfRule>
  </conditionalFormatting>
  <conditionalFormatting sqref="E92:H92">
    <cfRule type="cellIs" dxfId="2765" priority="1147" stopIfTrue="1" operator="lessThanOrEqual">
      <formula>3000</formula>
    </cfRule>
    <cfRule type="cellIs" dxfId="2764" priority="1148" stopIfTrue="1" operator="between">
      <formula>3000</formula>
      <formula>9000</formula>
    </cfRule>
    <cfRule type="cellIs" dxfId="2763" priority="1149" stopIfTrue="1" operator="greaterThanOrEqual">
      <formula>9000</formula>
    </cfRule>
  </conditionalFormatting>
  <conditionalFormatting sqref="O92">
    <cfRule type="cellIs" dxfId="2762" priority="1144" stopIfTrue="1" operator="lessThanOrEqual">
      <formula>3000</formula>
    </cfRule>
    <cfRule type="cellIs" dxfId="2761" priority="1145" stopIfTrue="1" operator="between">
      <formula>3000</formula>
      <formula>9000</formula>
    </cfRule>
    <cfRule type="cellIs" dxfId="2760" priority="1146" stopIfTrue="1" operator="greaterThanOrEqual">
      <formula>9000</formula>
    </cfRule>
  </conditionalFormatting>
  <conditionalFormatting sqref="P92">
    <cfRule type="cellIs" dxfId="2759" priority="1141" stopIfTrue="1" operator="lessThanOrEqual">
      <formula>3000</formula>
    </cfRule>
    <cfRule type="cellIs" dxfId="2758" priority="1142" stopIfTrue="1" operator="between">
      <formula>3000</formula>
      <formula>9000</formula>
    </cfRule>
    <cfRule type="cellIs" dxfId="2757" priority="1143" stopIfTrue="1" operator="greaterThanOrEqual">
      <formula>9000</formula>
    </cfRule>
  </conditionalFormatting>
  <conditionalFormatting sqref="J164:M164">
    <cfRule type="cellIs" dxfId="2756" priority="1138" stopIfTrue="1" operator="lessThanOrEqual">
      <formula>3000</formula>
    </cfRule>
    <cfRule type="cellIs" dxfId="2755" priority="1139" stopIfTrue="1" operator="between">
      <formula>3000</formula>
      <formula>9000</formula>
    </cfRule>
    <cfRule type="cellIs" dxfId="2754" priority="1140" stopIfTrue="1" operator="greaterThanOrEqual">
      <formula>9000</formula>
    </cfRule>
  </conditionalFormatting>
  <conditionalFormatting sqref="E164:H164">
    <cfRule type="cellIs" dxfId="2753" priority="1135" stopIfTrue="1" operator="lessThanOrEqual">
      <formula>3000</formula>
    </cfRule>
    <cfRule type="cellIs" dxfId="2752" priority="1136" stopIfTrue="1" operator="between">
      <formula>3000</formula>
      <formula>9000</formula>
    </cfRule>
    <cfRule type="cellIs" dxfId="2751" priority="1137" stopIfTrue="1" operator="greaterThanOrEqual">
      <formula>9000</formula>
    </cfRule>
  </conditionalFormatting>
  <conditionalFormatting sqref="O164">
    <cfRule type="cellIs" dxfId="2750" priority="1132" stopIfTrue="1" operator="lessThanOrEqual">
      <formula>3000</formula>
    </cfRule>
    <cfRule type="cellIs" dxfId="2749" priority="1133" stopIfTrue="1" operator="between">
      <formula>3000</formula>
      <formula>9000</formula>
    </cfRule>
    <cfRule type="cellIs" dxfId="2748" priority="1134" stopIfTrue="1" operator="greaterThanOrEqual">
      <formula>9000</formula>
    </cfRule>
  </conditionalFormatting>
  <conditionalFormatting sqref="P164">
    <cfRule type="cellIs" dxfId="2747" priority="1129" stopIfTrue="1" operator="lessThanOrEqual">
      <formula>3000</formula>
    </cfRule>
    <cfRule type="cellIs" dxfId="2746" priority="1130" stopIfTrue="1" operator="between">
      <formula>3000</formula>
      <formula>9000</formula>
    </cfRule>
    <cfRule type="cellIs" dxfId="2745" priority="1131" stopIfTrue="1" operator="greaterThanOrEqual">
      <formula>9000</formula>
    </cfRule>
  </conditionalFormatting>
  <conditionalFormatting sqref="J8:M8">
    <cfRule type="cellIs" dxfId="2744" priority="1534" stopIfTrue="1" operator="lessThanOrEqual">
      <formula>3000</formula>
    </cfRule>
    <cfRule type="cellIs" dxfId="2743" priority="1535" stopIfTrue="1" operator="between">
      <formula>3000</formula>
      <formula>9000</formula>
    </cfRule>
    <cfRule type="cellIs" dxfId="2742" priority="1536" stopIfTrue="1" operator="greaterThanOrEqual">
      <formula>9000</formula>
    </cfRule>
  </conditionalFormatting>
  <conditionalFormatting sqref="E8:H8">
    <cfRule type="cellIs" dxfId="2741" priority="1531" stopIfTrue="1" operator="lessThanOrEqual">
      <formula>3000</formula>
    </cfRule>
    <cfRule type="cellIs" dxfId="2740" priority="1532" stopIfTrue="1" operator="between">
      <formula>3000</formula>
      <formula>9000</formula>
    </cfRule>
    <cfRule type="cellIs" dxfId="2739" priority="1533" stopIfTrue="1" operator="greaterThanOrEqual">
      <formula>9000</formula>
    </cfRule>
  </conditionalFormatting>
  <conditionalFormatting sqref="O8">
    <cfRule type="cellIs" dxfId="2738" priority="1528" stopIfTrue="1" operator="lessThanOrEqual">
      <formula>3000</formula>
    </cfRule>
    <cfRule type="cellIs" dxfId="2737" priority="1529" stopIfTrue="1" operator="between">
      <formula>3000</formula>
      <formula>9000</formula>
    </cfRule>
    <cfRule type="cellIs" dxfId="2736" priority="1530" stopIfTrue="1" operator="greaterThanOrEqual">
      <formula>9000</formula>
    </cfRule>
  </conditionalFormatting>
  <conditionalFormatting sqref="P8">
    <cfRule type="cellIs" dxfId="2735" priority="1525" stopIfTrue="1" operator="lessThanOrEqual">
      <formula>3000</formula>
    </cfRule>
    <cfRule type="cellIs" dxfId="2734" priority="1526" stopIfTrue="1" operator="between">
      <formula>3000</formula>
      <formula>9000</formula>
    </cfRule>
    <cfRule type="cellIs" dxfId="2733" priority="1527" stopIfTrue="1" operator="greaterThanOrEqual">
      <formula>9000</formula>
    </cfRule>
  </conditionalFormatting>
  <conditionalFormatting sqref="J14:M14">
    <cfRule type="cellIs" dxfId="2732" priority="1522" stopIfTrue="1" operator="lessThanOrEqual">
      <formula>3000</formula>
    </cfRule>
    <cfRule type="cellIs" dxfId="2731" priority="1523" stopIfTrue="1" operator="between">
      <formula>3000</formula>
      <formula>9000</formula>
    </cfRule>
    <cfRule type="cellIs" dxfId="2730" priority="1524" stopIfTrue="1" operator="greaterThanOrEqual">
      <formula>9000</formula>
    </cfRule>
  </conditionalFormatting>
  <conditionalFormatting sqref="E14:H14">
    <cfRule type="cellIs" dxfId="2729" priority="1519" stopIfTrue="1" operator="lessThanOrEqual">
      <formula>3000</formula>
    </cfRule>
    <cfRule type="cellIs" dxfId="2728" priority="1520" stopIfTrue="1" operator="between">
      <formula>3000</formula>
      <formula>9000</formula>
    </cfRule>
    <cfRule type="cellIs" dxfId="2727" priority="1521" stopIfTrue="1" operator="greaterThanOrEqual">
      <formula>9000</formula>
    </cfRule>
  </conditionalFormatting>
  <conditionalFormatting sqref="O14">
    <cfRule type="cellIs" dxfId="2726" priority="1516" stopIfTrue="1" operator="lessThanOrEqual">
      <formula>3000</formula>
    </cfRule>
    <cfRule type="cellIs" dxfId="2725" priority="1517" stopIfTrue="1" operator="between">
      <formula>3000</formula>
      <formula>9000</formula>
    </cfRule>
    <cfRule type="cellIs" dxfId="2724" priority="1518" stopIfTrue="1" operator="greaterThanOrEqual">
      <formula>9000</formula>
    </cfRule>
  </conditionalFormatting>
  <conditionalFormatting sqref="P14">
    <cfRule type="cellIs" dxfId="2723" priority="1513" stopIfTrue="1" operator="lessThanOrEqual">
      <formula>3000</formula>
    </cfRule>
    <cfRule type="cellIs" dxfId="2722" priority="1514" stopIfTrue="1" operator="between">
      <formula>3000</formula>
      <formula>9000</formula>
    </cfRule>
    <cfRule type="cellIs" dxfId="2721" priority="1515" stopIfTrue="1" operator="greaterThanOrEqual">
      <formula>9000</formula>
    </cfRule>
  </conditionalFormatting>
  <conditionalFormatting sqref="J20:M20">
    <cfRule type="cellIs" dxfId="2720" priority="1510" stopIfTrue="1" operator="lessThanOrEqual">
      <formula>3000</formula>
    </cfRule>
    <cfRule type="cellIs" dxfId="2719" priority="1511" stopIfTrue="1" operator="between">
      <formula>3000</formula>
      <formula>9000</formula>
    </cfRule>
    <cfRule type="cellIs" dxfId="2718" priority="1512" stopIfTrue="1" operator="greaterThanOrEqual">
      <formula>9000</formula>
    </cfRule>
  </conditionalFormatting>
  <conditionalFormatting sqref="E20:H20">
    <cfRule type="cellIs" dxfId="2717" priority="1507" stopIfTrue="1" operator="lessThanOrEqual">
      <formula>3000</formula>
    </cfRule>
    <cfRule type="cellIs" dxfId="2716" priority="1508" stopIfTrue="1" operator="between">
      <formula>3000</formula>
      <formula>9000</formula>
    </cfRule>
    <cfRule type="cellIs" dxfId="2715" priority="1509" stopIfTrue="1" operator="greaterThanOrEqual">
      <formula>9000</formula>
    </cfRule>
  </conditionalFormatting>
  <conditionalFormatting sqref="O20">
    <cfRule type="cellIs" dxfId="2714" priority="1504" stopIfTrue="1" operator="lessThanOrEqual">
      <formula>3000</formula>
    </cfRule>
    <cfRule type="cellIs" dxfId="2713" priority="1505" stopIfTrue="1" operator="between">
      <formula>3000</formula>
      <formula>9000</formula>
    </cfRule>
    <cfRule type="cellIs" dxfId="2712" priority="1506" stopIfTrue="1" operator="greaterThanOrEqual">
      <formula>9000</formula>
    </cfRule>
  </conditionalFormatting>
  <conditionalFormatting sqref="P20">
    <cfRule type="cellIs" dxfId="2711" priority="1501" stopIfTrue="1" operator="lessThanOrEqual">
      <formula>3000</formula>
    </cfRule>
    <cfRule type="cellIs" dxfId="2710" priority="1502" stopIfTrue="1" operator="between">
      <formula>3000</formula>
      <formula>9000</formula>
    </cfRule>
    <cfRule type="cellIs" dxfId="2709" priority="1503" stopIfTrue="1" operator="greaterThanOrEqual">
      <formula>9000</formula>
    </cfRule>
  </conditionalFormatting>
  <conditionalFormatting sqref="J26:M26">
    <cfRule type="cellIs" dxfId="2708" priority="1498" stopIfTrue="1" operator="lessThanOrEqual">
      <formula>3000</formula>
    </cfRule>
    <cfRule type="cellIs" dxfId="2707" priority="1499" stopIfTrue="1" operator="between">
      <formula>3000</formula>
      <formula>9000</formula>
    </cfRule>
    <cfRule type="cellIs" dxfId="2706" priority="1500" stopIfTrue="1" operator="greaterThanOrEqual">
      <formula>9000</formula>
    </cfRule>
  </conditionalFormatting>
  <conditionalFormatting sqref="E26:H26">
    <cfRule type="cellIs" dxfId="2705" priority="1495" stopIfTrue="1" operator="lessThanOrEqual">
      <formula>3000</formula>
    </cfRule>
    <cfRule type="cellIs" dxfId="2704" priority="1496" stopIfTrue="1" operator="between">
      <formula>3000</formula>
      <formula>9000</formula>
    </cfRule>
    <cfRule type="cellIs" dxfId="2703" priority="1497" stopIfTrue="1" operator="greaterThanOrEqual">
      <formula>9000</formula>
    </cfRule>
  </conditionalFormatting>
  <conditionalFormatting sqref="O26">
    <cfRule type="cellIs" dxfId="2702" priority="1492" stopIfTrue="1" operator="lessThanOrEqual">
      <formula>3000</formula>
    </cfRule>
    <cfRule type="cellIs" dxfId="2701" priority="1493" stopIfTrue="1" operator="between">
      <formula>3000</formula>
      <formula>9000</formula>
    </cfRule>
    <cfRule type="cellIs" dxfId="2700" priority="1494" stopIfTrue="1" operator="greaterThanOrEqual">
      <formula>9000</formula>
    </cfRule>
  </conditionalFormatting>
  <conditionalFormatting sqref="P26">
    <cfRule type="cellIs" dxfId="2699" priority="1489" stopIfTrue="1" operator="lessThanOrEqual">
      <formula>3000</formula>
    </cfRule>
    <cfRule type="cellIs" dxfId="2698" priority="1490" stopIfTrue="1" operator="between">
      <formula>3000</formula>
      <formula>9000</formula>
    </cfRule>
    <cfRule type="cellIs" dxfId="2697" priority="1491" stopIfTrue="1" operator="greaterThanOrEqual">
      <formula>9000</formula>
    </cfRule>
  </conditionalFormatting>
  <conditionalFormatting sqref="J32:M32">
    <cfRule type="cellIs" dxfId="2696" priority="1486" stopIfTrue="1" operator="lessThanOrEqual">
      <formula>3000</formula>
    </cfRule>
    <cfRule type="cellIs" dxfId="2695" priority="1487" stopIfTrue="1" operator="between">
      <formula>3000</formula>
      <formula>9000</formula>
    </cfRule>
    <cfRule type="cellIs" dxfId="2694" priority="1488" stopIfTrue="1" operator="greaterThanOrEqual">
      <formula>9000</formula>
    </cfRule>
  </conditionalFormatting>
  <conditionalFormatting sqref="E32:H32">
    <cfRule type="cellIs" dxfId="2693" priority="1483" stopIfTrue="1" operator="lessThanOrEqual">
      <formula>3000</formula>
    </cfRule>
    <cfRule type="cellIs" dxfId="2692" priority="1484" stopIfTrue="1" operator="between">
      <formula>3000</formula>
      <formula>9000</formula>
    </cfRule>
    <cfRule type="cellIs" dxfId="2691" priority="1485" stopIfTrue="1" operator="greaterThanOrEqual">
      <formula>9000</formula>
    </cfRule>
  </conditionalFormatting>
  <conditionalFormatting sqref="Q62">
    <cfRule type="cellIs" dxfId="2690" priority="1126" stopIfTrue="1" operator="lessThanOrEqual">
      <formula>3000</formula>
    </cfRule>
    <cfRule type="cellIs" dxfId="2689" priority="1127" stopIfTrue="1" operator="between">
      <formula>3000</formula>
      <formula>9000</formula>
    </cfRule>
    <cfRule type="cellIs" dxfId="2688" priority="1128" stopIfTrue="1" operator="greaterThanOrEqual">
      <formula>9000</formula>
    </cfRule>
  </conditionalFormatting>
  <conditionalFormatting sqref="R62:S62">
    <cfRule type="cellIs" dxfId="2687" priority="1123" stopIfTrue="1" operator="lessThanOrEqual">
      <formula>3000</formula>
    </cfRule>
    <cfRule type="cellIs" dxfId="2686" priority="1124" stopIfTrue="1" operator="between">
      <formula>3000</formula>
      <formula>9000</formula>
    </cfRule>
    <cfRule type="cellIs" dxfId="2685" priority="1125" stopIfTrue="1" operator="greaterThanOrEqual">
      <formula>9000</formula>
    </cfRule>
  </conditionalFormatting>
  <conditionalFormatting sqref="Q68">
    <cfRule type="cellIs" dxfId="2684" priority="1120" stopIfTrue="1" operator="lessThanOrEqual">
      <formula>3000</formula>
    </cfRule>
    <cfRule type="cellIs" dxfId="2683" priority="1121" stopIfTrue="1" operator="between">
      <formula>3000</formula>
      <formula>9000</formula>
    </cfRule>
    <cfRule type="cellIs" dxfId="2682" priority="1122" stopIfTrue="1" operator="greaterThanOrEqual">
      <formula>9000</formula>
    </cfRule>
  </conditionalFormatting>
  <conditionalFormatting sqref="R68:S68">
    <cfRule type="cellIs" dxfId="2681" priority="1117" stopIfTrue="1" operator="lessThanOrEqual">
      <formula>3000</formula>
    </cfRule>
    <cfRule type="cellIs" dxfId="2680" priority="1118" stopIfTrue="1" operator="between">
      <formula>3000</formula>
      <formula>9000</formula>
    </cfRule>
    <cfRule type="cellIs" dxfId="2679" priority="1119" stopIfTrue="1" operator="greaterThanOrEqual">
      <formula>9000</formula>
    </cfRule>
  </conditionalFormatting>
  <conditionalFormatting sqref="Q74">
    <cfRule type="cellIs" dxfId="2678" priority="1114" stopIfTrue="1" operator="lessThanOrEqual">
      <formula>3000</formula>
    </cfRule>
    <cfRule type="cellIs" dxfId="2677" priority="1115" stopIfTrue="1" operator="between">
      <formula>3000</formula>
      <formula>9000</formula>
    </cfRule>
    <cfRule type="cellIs" dxfId="2676" priority="1116" stopIfTrue="1" operator="greaterThanOrEqual">
      <formula>9000</formula>
    </cfRule>
  </conditionalFormatting>
  <conditionalFormatting sqref="R74:S74">
    <cfRule type="cellIs" dxfId="2675" priority="1111" stopIfTrue="1" operator="lessThanOrEqual">
      <formula>3000</formula>
    </cfRule>
    <cfRule type="cellIs" dxfId="2674" priority="1112" stopIfTrue="1" operator="between">
      <formula>3000</formula>
      <formula>9000</formula>
    </cfRule>
    <cfRule type="cellIs" dxfId="2673" priority="1113" stopIfTrue="1" operator="greaterThanOrEqual">
      <formula>9000</formula>
    </cfRule>
  </conditionalFormatting>
  <conditionalFormatting sqref="Q80">
    <cfRule type="cellIs" dxfId="2672" priority="1108" stopIfTrue="1" operator="lessThanOrEqual">
      <formula>3000</formula>
    </cfRule>
    <cfRule type="cellIs" dxfId="2671" priority="1109" stopIfTrue="1" operator="between">
      <formula>3000</formula>
      <formula>9000</formula>
    </cfRule>
    <cfRule type="cellIs" dxfId="2670" priority="1110" stopIfTrue="1" operator="greaterThanOrEqual">
      <formula>9000</formula>
    </cfRule>
  </conditionalFormatting>
  <conditionalFormatting sqref="R80:S80">
    <cfRule type="cellIs" dxfId="2669" priority="1105" stopIfTrue="1" operator="lessThanOrEqual">
      <formula>3000</formula>
    </cfRule>
    <cfRule type="cellIs" dxfId="2668" priority="1106" stopIfTrue="1" operator="between">
      <formula>3000</formula>
      <formula>9000</formula>
    </cfRule>
    <cfRule type="cellIs" dxfId="2667" priority="1107" stopIfTrue="1" operator="greaterThanOrEqual">
      <formula>9000</formula>
    </cfRule>
  </conditionalFormatting>
  <conditionalFormatting sqref="Q86">
    <cfRule type="cellIs" dxfId="2666" priority="1102" stopIfTrue="1" operator="lessThanOrEqual">
      <formula>3000</formula>
    </cfRule>
    <cfRule type="cellIs" dxfId="2665" priority="1103" stopIfTrue="1" operator="between">
      <formula>3000</formula>
      <formula>9000</formula>
    </cfRule>
    <cfRule type="cellIs" dxfId="2664" priority="1104" stopIfTrue="1" operator="greaterThanOrEqual">
      <formula>9000</formula>
    </cfRule>
  </conditionalFormatting>
  <conditionalFormatting sqref="R86:S86">
    <cfRule type="cellIs" dxfId="2663" priority="1099" stopIfTrue="1" operator="lessThanOrEqual">
      <formula>3000</formula>
    </cfRule>
    <cfRule type="cellIs" dxfId="2662" priority="1100" stopIfTrue="1" operator="between">
      <formula>3000</formula>
      <formula>9000</formula>
    </cfRule>
    <cfRule type="cellIs" dxfId="2661" priority="1101" stopIfTrue="1" operator="greaterThanOrEqual">
      <formula>9000</formula>
    </cfRule>
  </conditionalFormatting>
  <conditionalFormatting sqref="Q92">
    <cfRule type="cellIs" dxfId="2660" priority="1096" stopIfTrue="1" operator="lessThanOrEqual">
      <formula>3000</formula>
    </cfRule>
    <cfRule type="cellIs" dxfId="2659" priority="1097" stopIfTrue="1" operator="between">
      <formula>3000</formula>
      <formula>9000</formula>
    </cfRule>
    <cfRule type="cellIs" dxfId="2658" priority="1098" stopIfTrue="1" operator="greaterThanOrEqual">
      <formula>9000</formula>
    </cfRule>
  </conditionalFormatting>
  <conditionalFormatting sqref="R92:S92">
    <cfRule type="cellIs" dxfId="2657" priority="1093" stopIfTrue="1" operator="lessThanOrEqual">
      <formula>3000</formula>
    </cfRule>
    <cfRule type="cellIs" dxfId="2656" priority="1094" stopIfTrue="1" operator="between">
      <formula>3000</formula>
      <formula>9000</formula>
    </cfRule>
    <cfRule type="cellIs" dxfId="2655" priority="1095" stopIfTrue="1" operator="greaterThanOrEqual">
      <formula>9000</formula>
    </cfRule>
  </conditionalFormatting>
  <conditionalFormatting sqref="Q98">
    <cfRule type="cellIs" dxfId="2654" priority="1090" stopIfTrue="1" operator="lessThanOrEqual">
      <formula>3000</formula>
    </cfRule>
    <cfRule type="cellIs" dxfId="2653" priority="1091" stopIfTrue="1" operator="between">
      <formula>3000</formula>
      <formula>9000</formula>
    </cfRule>
    <cfRule type="cellIs" dxfId="2652" priority="1092" stopIfTrue="1" operator="greaterThanOrEqual">
      <formula>9000</formula>
    </cfRule>
  </conditionalFormatting>
  <conditionalFormatting sqref="R98:S98">
    <cfRule type="cellIs" dxfId="2651" priority="1087" stopIfTrue="1" operator="lessThanOrEqual">
      <formula>3000</formula>
    </cfRule>
    <cfRule type="cellIs" dxfId="2650" priority="1088" stopIfTrue="1" operator="between">
      <formula>3000</formula>
      <formula>9000</formula>
    </cfRule>
    <cfRule type="cellIs" dxfId="2649" priority="1089" stopIfTrue="1" operator="greaterThanOrEqual">
      <formula>9000</formula>
    </cfRule>
  </conditionalFormatting>
  <conditionalFormatting sqref="Q104">
    <cfRule type="cellIs" dxfId="2648" priority="1084" stopIfTrue="1" operator="lessThanOrEqual">
      <formula>3000</formula>
    </cfRule>
    <cfRule type="cellIs" dxfId="2647" priority="1085" stopIfTrue="1" operator="between">
      <formula>3000</formula>
      <formula>9000</formula>
    </cfRule>
    <cfRule type="cellIs" dxfId="2646" priority="1086" stopIfTrue="1" operator="greaterThanOrEqual">
      <formula>9000</formula>
    </cfRule>
  </conditionalFormatting>
  <conditionalFormatting sqref="R104:S104">
    <cfRule type="cellIs" dxfId="2645" priority="1081" stopIfTrue="1" operator="lessThanOrEqual">
      <formula>3000</formula>
    </cfRule>
    <cfRule type="cellIs" dxfId="2644" priority="1082" stopIfTrue="1" operator="between">
      <formula>3000</formula>
      <formula>9000</formula>
    </cfRule>
    <cfRule type="cellIs" dxfId="2643" priority="1083" stopIfTrue="1" operator="greaterThanOrEqual">
      <formula>9000</formula>
    </cfRule>
  </conditionalFormatting>
  <conditionalFormatting sqref="Q110">
    <cfRule type="cellIs" dxfId="2642" priority="1078" stopIfTrue="1" operator="lessThanOrEqual">
      <formula>3000</formula>
    </cfRule>
    <cfRule type="cellIs" dxfId="2641" priority="1079" stopIfTrue="1" operator="between">
      <formula>3000</formula>
      <formula>9000</formula>
    </cfRule>
    <cfRule type="cellIs" dxfId="2640" priority="1080" stopIfTrue="1" operator="greaterThanOrEqual">
      <formula>9000</formula>
    </cfRule>
  </conditionalFormatting>
  <conditionalFormatting sqref="R110:S110">
    <cfRule type="cellIs" dxfId="2639" priority="1075" stopIfTrue="1" operator="lessThanOrEqual">
      <formula>3000</formula>
    </cfRule>
    <cfRule type="cellIs" dxfId="2638" priority="1076" stopIfTrue="1" operator="between">
      <formula>3000</formula>
      <formula>9000</formula>
    </cfRule>
    <cfRule type="cellIs" dxfId="2637" priority="1077" stopIfTrue="1" operator="greaterThanOrEqual">
      <formula>9000</formula>
    </cfRule>
  </conditionalFormatting>
  <conditionalFormatting sqref="Q116">
    <cfRule type="cellIs" dxfId="2636" priority="1072" stopIfTrue="1" operator="lessThanOrEqual">
      <formula>3000</formula>
    </cfRule>
    <cfRule type="cellIs" dxfId="2635" priority="1073" stopIfTrue="1" operator="between">
      <formula>3000</formula>
      <formula>9000</formula>
    </cfRule>
    <cfRule type="cellIs" dxfId="2634" priority="1074" stopIfTrue="1" operator="greaterThanOrEqual">
      <formula>9000</formula>
    </cfRule>
  </conditionalFormatting>
  <conditionalFormatting sqref="R116:S116">
    <cfRule type="cellIs" dxfId="2633" priority="1069" stopIfTrue="1" operator="lessThanOrEqual">
      <formula>3000</formula>
    </cfRule>
    <cfRule type="cellIs" dxfId="2632" priority="1070" stopIfTrue="1" operator="between">
      <formula>3000</formula>
      <formula>9000</formula>
    </cfRule>
    <cfRule type="cellIs" dxfId="2631" priority="1071" stopIfTrue="1" operator="greaterThanOrEqual">
      <formula>9000</formula>
    </cfRule>
  </conditionalFormatting>
  <conditionalFormatting sqref="Q122">
    <cfRule type="cellIs" dxfId="2630" priority="1066" stopIfTrue="1" operator="lessThanOrEqual">
      <formula>3000</formula>
    </cfRule>
    <cfRule type="cellIs" dxfId="2629" priority="1067" stopIfTrue="1" operator="between">
      <formula>3000</formula>
      <formula>9000</formula>
    </cfRule>
    <cfRule type="cellIs" dxfId="2628" priority="1068" stopIfTrue="1" operator="greaterThanOrEqual">
      <formula>9000</formula>
    </cfRule>
  </conditionalFormatting>
  <conditionalFormatting sqref="R122:S122">
    <cfRule type="cellIs" dxfId="2627" priority="1063" stopIfTrue="1" operator="lessThanOrEqual">
      <formula>3000</formula>
    </cfRule>
    <cfRule type="cellIs" dxfId="2626" priority="1064" stopIfTrue="1" operator="between">
      <formula>3000</formula>
      <formula>9000</formula>
    </cfRule>
    <cfRule type="cellIs" dxfId="2625" priority="1065" stopIfTrue="1" operator="greaterThanOrEqual">
      <formula>9000</formula>
    </cfRule>
  </conditionalFormatting>
  <conditionalFormatting sqref="Q128">
    <cfRule type="cellIs" dxfId="2624" priority="1060" stopIfTrue="1" operator="lessThanOrEqual">
      <formula>3000</formula>
    </cfRule>
    <cfRule type="cellIs" dxfId="2623" priority="1061" stopIfTrue="1" operator="between">
      <formula>3000</formula>
      <formula>9000</formula>
    </cfRule>
    <cfRule type="cellIs" dxfId="2622" priority="1062" stopIfTrue="1" operator="greaterThanOrEqual">
      <formula>9000</formula>
    </cfRule>
  </conditionalFormatting>
  <conditionalFormatting sqref="R128:S128">
    <cfRule type="cellIs" dxfId="2621" priority="1057" stopIfTrue="1" operator="lessThanOrEqual">
      <formula>3000</formula>
    </cfRule>
    <cfRule type="cellIs" dxfId="2620" priority="1058" stopIfTrue="1" operator="between">
      <formula>3000</formula>
      <formula>9000</formula>
    </cfRule>
    <cfRule type="cellIs" dxfId="2619" priority="1059" stopIfTrue="1" operator="greaterThanOrEqual">
      <formula>9000</formula>
    </cfRule>
  </conditionalFormatting>
  <conditionalFormatting sqref="Q134">
    <cfRule type="cellIs" dxfId="2618" priority="1054" stopIfTrue="1" operator="lessThanOrEqual">
      <formula>3000</formula>
    </cfRule>
    <cfRule type="cellIs" dxfId="2617" priority="1055" stopIfTrue="1" operator="between">
      <formula>3000</formula>
      <formula>9000</formula>
    </cfRule>
    <cfRule type="cellIs" dxfId="2616" priority="1056" stopIfTrue="1" operator="greaterThanOrEqual">
      <formula>9000</formula>
    </cfRule>
  </conditionalFormatting>
  <conditionalFormatting sqref="R134:S134">
    <cfRule type="cellIs" dxfId="2615" priority="1051" stopIfTrue="1" operator="lessThanOrEqual">
      <formula>3000</formula>
    </cfRule>
    <cfRule type="cellIs" dxfId="2614" priority="1052" stopIfTrue="1" operator="between">
      <formula>3000</formula>
      <formula>9000</formula>
    </cfRule>
    <cfRule type="cellIs" dxfId="2613" priority="1053" stopIfTrue="1" operator="greaterThanOrEqual">
      <formula>9000</formula>
    </cfRule>
  </conditionalFormatting>
  <conditionalFormatting sqref="Q140">
    <cfRule type="cellIs" dxfId="2612" priority="1048" stopIfTrue="1" operator="lessThanOrEqual">
      <formula>3000</formula>
    </cfRule>
    <cfRule type="cellIs" dxfId="2611" priority="1049" stopIfTrue="1" operator="between">
      <formula>3000</formula>
      <formula>9000</formula>
    </cfRule>
    <cfRule type="cellIs" dxfId="2610" priority="1050" stopIfTrue="1" operator="greaterThanOrEqual">
      <formula>9000</formula>
    </cfRule>
  </conditionalFormatting>
  <conditionalFormatting sqref="R140:S140">
    <cfRule type="cellIs" dxfId="2609" priority="1045" stopIfTrue="1" operator="lessThanOrEqual">
      <formula>3000</formula>
    </cfRule>
    <cfRule type="cellIs" dxfId="2608" priority="1046" stopIfTrue="1" operator="between">
      <formula>3000</formula>
      <formula>9000</formula>
    </cfRule>
    <cfRule type="cellIs" dxfId="2607" priority="1047" stopIfTrue="1" operator="greaterThanOrEqual">
      <formula>9000</formula>
    </cfRule>
  </conditionalFormatting>
  <conditionalFormatting sqref="Q146">
    <cfRule type="cellIs" dxfId="2606" priority="1042" stopIfTrue="1" operator="lessThanOrEqual">
      <formula>3000</formula>
    </cfRule>
    <cfRule type="cellIs" dxfId="2605" priority="1043" stopIfTrue="1" operator="between">
      <formula>3000</formula>
      <formula>9000</formula>
    </cfRule>
    <cfRule type="cellIs" dxfId="2604" priority="1044" stopIfTrue="1" operator="greaterThanOrEqual">
      <formula>9000</formula>
    </cfRule>
  </conditionalFormatting>
  <conditionalFormatting sqref="R146:S146">
    <cfRule type="cellIs" dxfId="2603" priority="1039" stopIfTrue="1" operator="lessThanOrEqual">
      <formula>3000</formula>
    </cfRule>
    <cfRule type="cellIs" dxfId="2602" priority="1040" stopIfTrue="1" operator="between">
      <formula>3000</formula>
      <formula>9000</formula>
    </cfRule>
    <cfRule type="cellIs" dxfId="2601" priority="1041" stopIfTrue="1" operator="greaterThanOrEqual">
      <formula>9000</formula>
    </cfRule>
  </conditionalFormatting>
  <conditionalFormatting sqref="Q152">
    <cfRule type="cellIs" dxfId="2600" priority="1036" stopIfTrue="1" operator="lessThanOrEqual">
      <formula>3000</formula>
    </cfRule>
    <cfRule type="cellIs" dxfId="2599" priority="1037" stopIfTrue="1" operator="between">
      <formula>3000</formula>
      <formula>9000</formula>
    </cfRule>
    <cfRule type="cellIs" dxfId="2598" priority="1038" stopIfTrue="1" operator="greaterThanOrEqual">
      <formula>9000</formula>
    </cfRule>
  </conditionalFormatting>
  <conditionalFormatting sqref="R152:S152">
    <cfRule type="cellIs" dxfId="2597" priority="1033" stopIfTrue="1" operator="lessThanOrEqual">
      <formula>3000</formula>
    </cfRule>
    <cfRule type="cellIs" dxfId="2596" priority="1034" stopIfTrue="1" operator="between">
      <formula>3000</formula>
      <formula>9000</formula>
    </cfRule>
    <cfRule type="cellIs" dxfId="2595" priority="1035" stopIfTrue="1" operator="greaterThanOrEqual">
      <formula>9000</formula>
    </cfRule>
  </conditionalFormatting>
  <conditionalFormatting sqref="Q158">
    <cfRule type="cellIs" dxfId="2594" priority="1030" stopIfTrue="1" operator="lessThanOrEqual">
      <formula>3000</formula>
    </cfRule>
    <cfRule type="cellIs" dxfId="2593" priority="1031" stopIfTrue="1" operator="between">
      <formula>3000</formula>
      <formula>9000</formula>
    </cfRule>
    <cfRule type="cellIs" dxfId="2592" priority="1032" stopIfTrue="1" operator="greaterThanOrEqual">
      <formula>9000</formula>
    </cfRule>
  </conditionalFormatting>
  <conditionalFormatting sqref="R158:S158">
    <cfRule type="cellIs" dxfId="2591" priority="1027" stopIfTrue="1" operator="lessThanOrEqual">
      <formula>3000</formula>
    </cfRule>
    <cfRule type="cellIs" dxfId="2590" priority="1028" stopIfTrue="1" operator="between">
      <formula>3000</formula>
      <formula>9000</formula>
    </cfRule>
    <cfRule type="cellIs" dxfId="2589" priority="1029" stopIfTrue="1" operator="greaterThanOrEqual">
      <formula>9000</formula>
    </cfRule>
  </conditionalFormatting>
  <conditionalFormatting sqref="Q164">
    <cfRule type="cellIs" dxfId="2588" priority="1024" stopIfTrue="1" operator="lessThanOrEqual">
      <formula>3000</formula>
    </cfRule>
    <cfRule type="cellIs" dxfId="2587" priority="1025" stopIfTrue="1" operator="between">
      <formula>3000</formula>
      <formula>9000</formula>
    </cfRule>
    <cfRule type="cellIs" dxfId="2586" priority="1026" stopIfTrue="1" operator="greaterThanOrEqual">
      <formula>9000</formula>
    </cfRule>
  </conditionalFormatting>
  <conditionalFormatting sqref="R164:S164">
    <cfRule type="cellIs" dxfId="2585" priority="1021" stopIfTrue="1" operator="lessThanOrEqual">
      <formula>3000</formula>
    </cfRule>
    <cfRule type="cellIs" dxfId="2584" priority="1022" stopIfTrue="1" operator="between">
      <formula>3000</formula>
      <formula>9000</formula>
    </cfRule>
    <cfRule type="cellIs" dxfId="2583" priority="1023" stopIfTrue="1" operator="greaterThanOrEqual">
      <formula>9000</formula>
    </cfRule>
  </conditionalFormatting>
  <conditionalFormatting sqref="Q170">
    <cfRule type="cellIs" dxfId="2582" priority="1018" stopIfTrue="1" operator="lessThanOrEqual">
      <formula>3000</formula>
    </cfRule>
    <cfRule type="cellIs" dxfId="2581" priority="1019" stopIfTrue="1" operator="between">
      <formula>3000</formula>
      <formula>9000</formula>
    </cfRule>
    <cfRule type="cellIs" dxfId="2580" priority="1020" stopIfTrue="1" operator="greaterThanOrEqual">
      <formula>9000</formula>
    </cfRule>
  </conditionalFormatting>
  <conditionalFormatting sqref="R170:S170">
    <cfRule type="cellIs" dxfId="2579" priority="1015" stopIfTrue="1" operator="lessThanOrEqual">
      <formula>3000</formula>
    </cfRule>
    <cfRule type="cellIs" dxfId="2578" priority="1016" stopIfTrue="1" operator="between">
      <formula>3000</formula>
      <formula>9000</formula>
    </cfRule>
    <cfRule type="cellIs" dxfId="2577" priority="1017" stopIfTrue="1" operator="greaterThanOrEqual">
      <formula>9000</formula>
    </cfRule>
  </conditionalFormatting>
  <conditionalFormatting sqref="Q176">
    <cfRule type="cellIs" dxfId="2576" priority="1012" stopIfTrue="1" operator="lessThanOrEqual">
      <formula>3000</formula>
    </cfRule>
    <cfRule type="cellIs" dxfId="2575" priority="1013" stopIfTrue="1" operator="between">
      <formula>3000</formula>
      <formula>9000</formula>
    </cfRule>
    <cfRule type="cellIs" dxfId="2574" priority="1014" stopIfTrue="1" operator="greaterThanOrEqual">
      <formula>9000</formula>
    </cfRule>
  </conditionalFormatting>
  <conditionalFormatting sqref="R176:S176">
    <cfRule type="cellIs" dxfId="2573" priority="1009" stopIfTrue="1" operator="lessThanOrEqual">
      <formula>3000</formula>
    </cfRule>
    <cfRule type="cellIs" dxfId="2572" priority="1010" stopIfTrue="1" operator="between">
      <formula>3000</formula>
      <formula>9000</formula>
    </cfRule>
    <cfRule type="cellIs" dxfId="2571" priority="1011" stopIfTrue="1" operator="greaterThanOrEqual">
      <formula>9000</formula>
    </cfRule>
  </conditionalFormatting>
  <conditionalFormatting sqref="Q182">
    <cfRule type="cellIs" dxfId="2570" priority="1006" stopIfTrue="1" operator="lessThanOrEqual">
      <formula>3000</formula>
    </cfRule>
    <cfRule type="cellIs" dxfId="2569" priority="1007" stopIfTrue="1" operator="between">
      <formula>3000</formula>
      <formula>9000</formula>
    </cfRule>
    <cfRule type="cellIs" dxfId="2568" priority="1008" stopIfTrue="1" operator="greaterThanOrEqual">
      <formula>9000</formula>
    </cfRule>
  </conditionalFormatting>
  <conditionalFormatting sqref="R182:S182">
    <cfRule type="cellIs" dxfId="2567" priority="1003" stopIfTrue="1" operator="lessThanOrEqual">
      <formula>3000</formula>
    </cfRule>
    <cfRule type="cellIs" dxfId="2566" priority="1004" stopIfTrue="1" operator="between">
      <formula>3000</formula>
      <formula>9000</formula>
    </cfRule>
    <cfRule type="cellIs" dxfId="2565" priority="1005" stopIfTrue="1" operator="greaterThanOrEqual">
      <formula>9000</formula>
    </cfRule>
  </conditionalFormatting>
  <conditionalFormatting sqref="Q188">
    <cfRule type="cellIs" dxfId="2564" priority="1000" stopIfTrue="1" operator="lessThanOrEqual">
      <formula>3000</formula>
    </cfRule>
    <cfRule type="cellIs" dxfId="2563" priority="1001" stopIfTrue="1" operator="between">
      <formula>3000</formula>
      <formula>9000</formula>
    </cfRule>
    <cfRule type="cellIs" dxfId="2562" priority="1002" stopIfTrue="1" operator="greaterThanOrEqual">
      <formula>9000</formula>
    </cfRule>
  </conditionalFormatting>
  <conditionalFormatting sqref="R188:S188">
    <cfRule type="cellIs" dxfId="2561" priority="997" stopIfTrue="1" operator="lessThanOrEqual">
      <formula>3000</formula>
    </cfRule>
    <cfRule type="cellIs" dxfId="2560" priority="998" stopIfTrue="1" operator="between">
      <formula>3000</formula>
      <formula>9000</formula>
    </cfRule>
    <cfRule type="cellIs" dxfId="2559" priority="999" stopIfTrue="1" operator="greaterThanOrEqual">
      <formula>9000</formula>
    </cfRule>
  </conditionalFormatting>
  <conditionalFormatting sqref="Q194">
    <cfRule type="cellIs" dxfId="2558" priority="994" stopIfTrue="1" operator="lessThanOrEqual">
      <formula>3000</formula>
    </cfRule>
    <cfRule type="cellIs" dxfId="2557" priority="995" stopIfTrue="1" operator="between">
      <formula>3000</formula>
      <formula>9000</formula>
    </cfRule>
    <cfRule type="cellIs" dxfId="2556" priority="996" stopIfTrue="1" operator="greaterThanOrEqual">
      <formula>9000</formula>
    </cfRule>
  </conditionalFormatting>
  <conditionalFormatting sqref="R194">
    <cfRule type="cellIs" dxfId="2555" priority="991" stopIfTrue="1" operator="lessThanOrEqual">
      <formula>3000</formula>
    </cfRule>
    <cfRule type="cellIs" dxfId="2554" priority="992" stopIfTrue="1" operator="between">
      <formula>3000</formula>
      <formula>9000</formula>
    </cfRule>
    <cfRule type="cellIs" dxfId="2553" priority="993" stopIfTrue="1" operator="greaterThanOrEqual">
      <formula>9000</formula>
    </cfRule>
  </conditionalFormatting>
  <conditionalFormatting sqref="Q200">
    <cfRule type="cellIs" dxfId="2552" priority="988" stopIfTrue="1" operator="lessThanOrEqual">
      <formula>3000</formula>
    </cfRule>
    <cfRule type="cellIs" dxfId="2551" priority="989" stopIfTrue="1" operator="between">
      <formula>3000</formula>
      <formula>9000</formula>
    </cfRule>
    <cfRule type="cellIs" dxfId="2550" priority="990" stopIfTrue="1" operator="greaterThanOrEqual">
      <formula>9000</formula>
    </cfRule>
  </conditionalFormatting>
  <conditionalFormatting sqref="R200">
    <cfRule type="cellIs" dxfId="2549" priority="985" stopIfTrue="1" operator="lessThanOrEqual">
      <formula>3000</formula>
    </cfRule>
    <cfRule type="cellIs" dxfId="2548" priority="986" stopIfTrue="1" operator="between">
      <formula>3000</formula>
      <formula>9000</formula>
    </cfRule>
    <cfRule type="cellIs" dxfId="2547" priority="987" stopIfTrue="1" operator="greaterThanOrEqual">
      <formula>9000</formula>
    </cfRule>
  </conditionalFormatting>
  <conditionalFormatting sqref="Q206">
    <cfRule type="cellIs" dxfId="2546" priority="982" stopIfTrue="1" operator="lessThanOrEqual">
      <formula>3000</formula>
    </cfRule>
    <cfRule type="cellIs" dxfId="2545" priority="983" stopIfTrue="1" operator="between">
      <formula>3000</formula>
      <formula>9000</formula>
    </cfRule>
    <cfRule type="cellIs" dxfId="2544" priority="984" stopIfTrue="1" operator="greaterThanOrEqual">
      <formula>9000</formula>
    </cfRule>
  </conditionalFormatting>
  <conditionalFormatting sqref="R206">
    <cfRule type="cellIs" dxfId="2543" priority="979" stopIfTrue="1" operator="lessThanOrEqual">
      <formula>3000</formula>
    </cfRule>
    <cfRule type="cellIs" dxfId="2542" priority="980" stopIfTrue="1" operator="between">
      <formula>3000</formula>
      <formula>9000</formula>
    </cfRule>
    <cfRule type="cellIs" dxfId="2541" priority="981" stopIfTrue="1" operator="greaterThanOrEqual">
      <formula>9000</formula>
    </cfRule>
  </conditionalFormatting>
  <conditionalFormatting sqref="Q8">
    <cfRule type="cellIs" dxfId="2540" priority="976" stopIfTrue="1" operator="lessThanOrEqual">
      <formula>3000</formula>
    </cfRule>
    <cfRule type="cellIs" dxfId="2539" priority="977" stopIfTrue="1" operator="between">
      <formula>3000</formula>
      <formula>9000</formula>
    </cfRule>
    <cfRule type="cellIs" dxfId="2538" priority="978" stopIfTrue="1" operator="greaterThanOrEqual">
      <formula>9000</formula>
    </cfRule>
  </conditionalFormatting>
  <conditionalFormatting sqref="R8:S8">
    <cfRule type="cellIs" dxfId="2537" priority="973" stopIfTrue="1" operator="lessThanOrEqual">
      <formula>3000</formula>
    </cfRule>
    <cfRule type="cellIs" dxfId="2536" priority="974" stopIfTrue="1" operator="between">
      <formula>3000</formula>
      <formula>9000</formula>
    </cfRule>
    <cfRule type="cellIs" dxfId="2535" priority="975" stopIfTrue="1" operator="greaterThanOrEqual">
      <formula>9000</formula>
    </cfRule>
  </conditionalFormatting>
  <conditionalFormatting sqref="Q14">
    <cfRule type="cellIs" dxfId="2534" priority="970" stopIfTrue="1" operator="lessThanOrEqual">
      <formula>3000</formula>
    </cfRule>
    <cfRule type="cellIs" dxfId="2533" priority="971" stopIfTrue="1" operator="between">
      <formula>3000</formula>
      <formula>9000</formula>
    </cfRule>
    <cfRule type="cellIs" dxfId="2532" priority="972" stopIfTrue="1" operator="greaterThanOrEqual">
      <formula>9000</formula>
    </cfRule>
  </conditionalFormatting>
  <conditionalFormatting sqref="R14:S14">
    <cfRule type="cellIs" dxfId="2531" priority="967" stopIfTrue="1" operator="lessThanOrEqual">
      <formula>3000</formula>
    </cfRule>
    <cfRule type="cellIs" dxfId="2530" priority="968" stopIfTrue="1" operator="between">
      <formula>3000</formula>
      <formula>9000</formula>
    </cfRule>
    <cfRule type="cellIs" dxfId="2529" priority="969" stopIfTrue="1" operator="greaterThanOrEqual">
      <formula>9000</formula>
    </cfRule>
  </conditionalFormatting>
  <conditionalFormatting sqref="Q20">
    <cfRule type="cellIs" dxfId="2528" priority="964" stopIfTrue="1" operator="lessThanOrEqual">
      <formula>3000</formula>
    </cfRule>
    <cfRule type="cellIs" dxfId="2527" priority="965" stopIfTrue="1" operator="between">
      <formula>3000</formula>
      <formula>9000</formula>
    </cfRule>
    <cfRule type="cellIs" dxfId="2526" priority="966" stopIfTrue="1" operator="greaterThanOrEqual">
      <formula>9000</formula>
    </cfRule>
  </conditionalFormatting>
  <conditionalFormatting sqref="R20:S20">
    <cfRule type="cellIs" dxfId="2525" priority="961" stopIfTrue="1" operator="lessThanOrEqual">
      <formula>3000</formula>
    </cfRule>
    <cfRule type="cellIs" dxfId="2524" priority="962" stopIfTrue="1" operator="between">
      <formula>3000</formula>
      <formula>9000</formula>
    </cfRule>
    <cfRule type="cellIs" dxfId="2523" priority="963" stopIfTrue="1" operator="greaterThanOrEqual">
      <formula>9000</formula>
    </cfRule>
  </conditionalFormatting>
  <conditionalFormatting sqref="Q26">
    <cfRule type="cellIs" dxfId="2522" priority="958" stopIfTrue="1" operator="lessThanOrEqual">
      <formula>3000</formula>
    </cfRule>
    <cfRule type="cellIs" dxfId="2521" priority="959" stopIfTrue="1" operator="between">
      <formula>3000</formula>
      <formula>9000</formula>
    </cfRule>
    <cfRule type="cellIs" dxfId="2520" priority="960" stopIfTrue="1" operator="greaterThanOrEqual">
      <formula>9000</formula>
    </cfRule>
  </conditionalFormatting>
  <conditionalFormatting sqref="R26:S26">
    <cfRule type="cellIs" dxfId="2519" priority="955" stopIfTrue="1" operator="lessThanOrEqual">
      <formula>3000</formula>
    </cfRule>
    <cfRule type="cellIs" dxfId="2518" priority="956" stopIfTrue="1" operator="between">
      <formula>3000</formula>
      <formula>9000</formula>
    </cfRule>
    <cfRule type="cellIs" dxfId="2517" priority="957" stopIfTrue="1" operator="greaterThanOrEqual">
      <formula>9000</formula>
    </cfRule>
  </conditionalFormatting>
  <conditionalFormatting sqref="Q32">
    <cfRule type="cellIs" dxfId="2516" priority="952" stopIfTrue="1" operator="lessThanOrEqual">
      <formula>3000</formula>
    </cfRule>
    <cfRule type="cellIs" dxfId="2515" priority="953" stopIfTrue="1" operator="between">
      <formula>3000</formula>
      <formula>9000</formula>
    </cfRule>
    <cfRule type="cellIs" dxfId="2514" priority="954" stopIfTrue="1" operator="greaterThanOrEqual">
      <formula>9000</formula>
    </cfRule>
  </conditionalFormatting>
  <conditionalFormatting sqref="R32:S32">
    <cfRule type="cellIs" dxfId="2513" priority="949" stopIfTrue="1" operator="lessThanOrEqual">
      <formula>3000</formula>
    </cfRule>
    <cfRule type="cellIs" dxfId="2512" priority="950" stopIfTrue="1" operator="between">
      <formula>3000</formula>
      <formula>9000</formula>
    </cfRule>
    <cfRule type="cellIs" dxfId="2511" priority="951" stopIfTrue="1" operator="greaterThanOrEqual">
      <formula>9000</formula>
    </cfRule>
  </conditionalFormatting>
  <conditionalFormatting sqref="Q38">
    <cfRule type="cellIs" dxfId="2510" priority="946" stopIfTrue="1" operator="lessThanOrEqual">
      <formula>3000</formula>
    </cfRule>
    <cfRule type="cellIs" dxfId="2509" priority="947" stopIfTrue="1" operator="between">
      <formula>3000</formula>
      <formula>9000</formula>
    </cfRule>
    <cfRule type="cellIs" dxfId="2508" priority="948" stopIfTrue="1" operator="greaterThanOrEqual">
      <formula>9000</formula>
    </cfRule>
  </conditionalFormatting>
  <conditionalFormatting sqref="R38:S38">
    <cfRule type="cellIs" dxfId="2507" priority="943" stopIfTrue="1" operator="lessThanOrEqual">
      <formula>3000</formula>
    </cfRule>
    <cfRule type="cellIs" dxfId="2506" priority="944" stopIfTrue="1" operator="between">
      <formula>3000</formula>
      <formula>9000</formula>
    </cfRule>
    <cfRule type="cellIs" dxfId="2505" priority="945" stopIfTrue="1" operator="greaterThanOrEqual">
      <formula>9000</formula>
    </cfRule>
  </conditionalFormatting>
  <conditionalFormatting sqref="Q44">
    <cfRule type="cellIs" dxfId="2504" priority="940" stopIfTrue="1" operator="lessThanOrEqual">
      <formula>3000</formula>
    </cfRule>
    <cfRule type="cellIs" dxfId="2503" priority="941" stopIfTrue="1" operator="between">
      <formula>3000</formula>
      <formula>9000</formula>
    </cfRule>
    <cfRule type="cellIs" dxfId="2502" priority="942" stopIfTrue="1" operator="greaterThanOrEqual">
      <formula>9000</formula>
    </cfRule>
  </conditionalFormatting>
  <conditionalFormatting sqref="R44:S44">
    <cfRule type="cellIs" dxfId="2501" priority="937" stopIfTrue="1" operator="lessThanOrEqual">
      <formula>3000</formula>
    </cfRule>
    <cfRule type="cellIs" dxfId="2500" priority="938" stopIfTrue="1" operator="between">
      <formula>3000</formula>
      <formula>9000</formula>
    </cfRule>
    <cfRule type="cellIs" dxfId="2499" priority="939" stopIfTrue="1" operator="greaterThanOrEqual">
      <formula>9000</formula>
    </cfRule>
  </conditionalFormatting>
  <conditionalFormatting sqref="Q50">
    <cfRule type="cellIs" dxfId="2498" priority="934" stopIfTrue="1" operator="lessThanOrEqual">
      <formula>3000</formula>
    </cfRule>
    <cfRule type="cellIs" dxfId="2497" priority="935" stopIfTrue="1" operator="between">
      <formula>3000</formula>
      <formula>9000</formula>
    </cfRule>
    <cfRule type="cellIs" dxfId="2496" priority="936" stopIfTrue="1" operator="greaterThanOrEqual">
      <formula>9000</formula>
    </cfRule>
  </conditionalFormatting>
  <conditionalFormatting sqref="R50:S50">
    <cfRule type="cellIs" dxfId="2495" priority="931" stopIfTrue="1" operator="lessThanOrEqual">
      <formula>3000</formula>
    </cfRule>
    <cfRule type="cellIs" dxfId="2494" priority="932" stopIfTrue="1" operator="between">
      <formula>3000</formula>
      <formula>9000</formula>
    </cfRule>
    <cfRule type="cellIs" dxfId="2493" priority="933" stopIfTrue="1" operator="greaterThanOrEqual">
      <formula>9000</formula>
    </cfRule>
  </conditionalFormatting>
  <conditionalFormatting sqref="Q56">
    <cfRule type="cellIs" dxfId="2492" priority="928" stopIfTrue="1" operator="lessThanOrEqual">
      <formula>3000</formula>
    </cfRule>
    <cfRule type="cellIs" dxfId="2491" priority="929" stopIfTrue="1" operator="between">
      <formula>3000</formula>
      <formula>9000</formula>
    </cfRule>
    <cfRule type="cellIs" dxfId="2490" priority="930" stopIfTrue="1" operator="greaterThanOrEqual">
      <formula>9000</formula>
    </cfRule>
  </conditionalFormatting>
  <conditionalFormatting sqref="R56:S56">
    <cfRule type="cellIs" dxfId="2489" priority="925" stopIfTrue="1" operator="lessThanOrEqual">
      <formula>3000</formula>
    </cfRule>
    <cfRule type="cellIs" dxfId="2488" priority="926" stopIfTrue="1" operator="between">
      <formula>3000</formula>
      <formula>9000</formula>
    </cfRule>
    <cfRule type="cellIs" dxfId="2487" priority="927" stopIfTrue="1" operator="greaterThanOrEqual">
      <formula>9000</formula>
    </cfRule>
  </conditionalFormatting>
  <conditionalFormatting sqref="Q224:S224">
    <cfRule type="cellIs" dxfId="2486" priority="877" stopIfTrue="1" operator="lessThanOrEqual">
      <formula>3000</formula>
    </cfRule>
    <cfRule type="cellIs" dxfId="2485" priority="878" stopIfTrue="1" operator="between">
      <formula>3000</formula>
      <formula>9000</formula>
    </cfRule>
    <cfRule type="cellIs" dxfId="2484" priority="879" stopIfTrue="1" operator="greaterThanOrEqual">
      <formula>9000</formula>
    </cfRule>
  </conditionalFormatting>
  <conditionalFormatting sqref="J218">
    <cfRule type="cellIs" dxfId="2483" priority="922" stopIfTrue="1" operator="lessThanOrEqual">
      <formula>3000</formula>
    </cfRule>
    <cfRule type="cellIs" dxfId="2482" priority="923" stopIfTrue="1" operator="between">
      <formula>3000</formula>
      <formula>9000</formula>
    </cfRule>
    <cfRule type="cellIs" dxfId="2481" priority="924" stopIfTrue="1" operator="greaterThanOrEqual">
      <formula>9000</formula>
    </cfRule>
  </conditionalFormatting>
  <conditionalFormatting sqref="E218:H218">
    <cfRule type="cellIs" dxfId="2480" priority="919" stopIfTrue="1" operator="lessThanOrEqual">
      <formula>3000</formula>
    </cfRule>
    <cfRule type="cellIs" dxfId="2479" priority="920" stopIfTrue="1" operator="between">
      <formula>3000</formula>
      <formula>9000</formula>
    </cfRule>
    <cfRule type="cellIs" dxfId="2478" priority="921" stopIfTrue="1" operator="greaterThanOrEqual">
      <formula>9000</formula>
    </cfRule>
  </conditionalFormatting>
  <conditionalFormatting sqref="K218">
    <cfRule type="cellIs" dxfId="2477" priority="916" stopIfTrue="1" operator="lessThanOrEqual">
      <formula>3000</formula>
    </cfRule>
    <cfRule type="cellIs" dxfId="2476" priority="917" stopIfTrue="1" operator="between">
      <formula>3000</formula>
      <formula>9000</formula>
    </cfRule>
    <cfRule type="cellIs" dxfId="2475" priority="918" stopIfTrue="1" operator="greaterThanOrEqual">
      <formula>9000</formula>
    </cfRule>
  </conditionalFormatting>
  <conditionalFormatting sqref="L218">
    <cfRule type="cellIs" dxfId="2474" priority="913" stopIfTrue="1" operator="lessThanOrEqual">
      <formula>3000</formula>
    </cfRule>
    <cfRule type="cellIs" dxfId="2473" priority="914" stopIfTrue="1" operator="between">
      <formula>3000</formula>
      <formula>9000</formula>
    </cfRule>
    <cfRule type="cellIs" dxfId="2472" priority="915" stopIfTrue="1" operator="greaterThanOrEqual">
      <formula>9000</formula>
    </cfRule>
  </conditionalFormatting>
  <conditionalFormatting sqref="M218">
    <cfRule type="cellIs" dxfId="2471" priority="910" stopIfTrue="1" operator="lessThanOrEqual">
      <formula>3000</formula>
    </cfRule>
    <cfRule type="cellIs" dxfId="2470" priority="911" stopIfTrue="1" operator="between">
      <formula>3000</formula>
      <formula>9000</formula>
    </cfRule>
    <cfRule type="cellIs" dxfId="2469" priority="912" stopIfTrue="1" operator="greaterThanOrEqual">
      <formula>9000</formula>
    </cfRule>
  </conditionalFormatting>
  <conditionalFormatting sqref="O218">
    <cfRule type="cellIs" dxfId="2468" priority="907" stopIfTrue="1" operator="lessThanOrEqual">
      <formula>3000</formula>
    </cfRule>
    <cfRule type="cellIs" dxfId="2467" priority="908" stopIfTrue="1" operator="between">
      <formula>3000</formula>
      <formula>9000</formula>
    </cfRule>
    <cfRule type="cellIs" dxfId="2466" priority="909" stopIfTrue="1" operator="greaterThanOrEqual">
      <formula>9000</formula>
    </cfRule>
  </conditionalFormatting>
  <conditionalFormatting sqref="P218">
    <cfRule type="cellIs" dxfId="2465" priority="904" stopIfTrue="1" operator="lessThanOrEqual">
      <formula>3000</formula>
    </cfRule>
    <cfRule type="cellIs" dxfId="2464" priority="905" stopIfTrue="1" operator="between">
      <formula>3000</formula>
      <formula>9000</formula>
    </cfRule>
    <cfRule type="cellIs" dxfId="2463" priority="906" stopIfTrue="1" operator="greaterThanOrEqual">
      <formula>9000</formula>
    </cfRule>
  </conditionalFormatting>
  <conditionalFormatting sqref="Q218:S218">
    <cfRule type="cellIs" dxfId="2462" priority="901" stopIfTrue="1" operator="lessThanOrEqual">
      <formula>3000</formula>
    </cfRule>
    <cfRule type="cellIs" dxfId="2461" priority="902" stopIfTrue="1" operator="between">
      <formula>3000</formula>
      <formula>9000</formula>
    </cfRule>
    <cfRule type="cellIs" dxfId="2460" priority="903" stopIfTrue="1" operator="greaterThanOrEqual">
      <formula>9000</formula>
    </cfRule>
  </conditionalFormatting>
  <conditionalFormatting sqref="J224">
    <cfRule type="cellIs" dxfId="2459" priority="898" stopIfTrue="1" operator="lessThanOrEqual">
      <formula>3000</formula>
    </cfRule>
    <cfRule type="cellIs" dxfId="2458" priority="899" stopIfTrue="1" operator="between">
      <formula>3000</formula>
      <formula>9000</formula>
    </cfRule>
    <cfRule type="cellIs" dxfId="2457" priority="900" stopIfTrue="1" operator="greaterThanOrEqual">
      <formula>9000</formula>
    </cfRule>
  </conditionalFormatting>
  <conditionalFormatting sqref="E224:H224">
    <cfRule type="cellIs" dxfId="2456" priority="895" stopIfTrue="1" operator="lessThanOrEqual">
      <formula>3000</formula>
    </cfRule>
    <cfRule type="cellIs" dxfId="2455" priority="896" stopIfTrue="1" operator="between">
      <formula>3000</formula>
      <formula>9000</formula>
    </cfRule>
    <cfRule type="cellIs" dxfId="2454" priority="897" stopIfTrue="1" operator="greaterThanOrEqual">
      <formula>9000</formula>
    </cfRule>
  </conditionalFormatting>
  <conditionalFormatting sqref="K224">
    <cfRule type="cellIs" dxfId="2453" priority="892" stopIfTrue="1" operator="lessThanOrEqual">
      <formula>3000</formula>
    </cfRule>
    <cfRule type="cellIs" dxfId="2452" priority="893" stopIfTrue="1" operator="between">
      <formula>3000</formula>
      <formula>9000</formula>
    </cfRule>
    <cfRule type="cellIs" dxfId="2451" priority="894" stopIfTrue="1" operator="greaterThanOrEqual">
      <formula>9000</formula>
    </cfRule>
  </conditionalFormatting>
  <conditionalFormatting sqref="L224">
    <cfRule type="cellIs" dxfId="2450" priority="889" stopIfTrue="1" operator="lessThanOrEqual">
      <formula>3000</formula>
    </cfRule>
    <cfRule type="cellIs" dxfId="2449" priority="890" stopIfTrue="1" operator="between">
      <formula>3000</formula>
      <formula>9000</formula>
    </cfRule>
    <cfRule type="cellIs" dxfId="2448" priority="891" stopIfTrue="1" operator="greaterThanOrEqual">
      <formula>9000</formula>
    </cfRule>
  </conditionalFormatting>
  <conditionalFormatting sqref="M224">
    <cfRule type="cellIs" dxfId="2447" priority="886" stopIfTrue="1" operator="lessThanOrEqual">
      <formula>3000</formula>
    </cfRule>
    <cfRule type="cellIs" dxfId="2446" priority="887" stopIfTrue="1" operator="between">
      <formula>3000</formula>
      <formula>9000</formula>
    </cfRule>
    <cfRule type="cellIs" dxfId="2445" priority="888" stopIfTrue="1" operator="greaterThanOrEqual">
      <formula>9000</formula>
    </cfRule>
  </conditionalFormatting>
  <conditionalFormatting sqref="O224">
    <cfRule type="cellIs" dxfId="2444" priority="883" stopIfTrue="1" operator="lessThanOrEqual">
      <formula>3000</formula>
    </cfRule>
    <cfRule type="cellIs" dxfId="2443" priority="884" stopIfTrue="1" operator="between">
      <formula>3000</formula>
      <formula>9000</formula>
    </cfRule>
    <cfRule type="cellIs" dxfId="2442" priority="885" stopIfTrue="1" operator="greaterThanOrEqual">
      <formula>9000</formula>
    </cfRule>
  </conditionalFormatting>
  <conditionalFormatting sqref="P224">
    <cfRule type="cellIs" dxfId="2441" priority="880" stopIfTrue="1" operator="lessThanOrEqual">
      <formula>3000</formula>
    </cfRule>
    <cfRule type="cellIs" dxfId="2440" priority="881" stopIfTrue="1" operator="between">
      <formula>3000</formula>
      <formula>9000</formula>
    </cfRule>
    <cfRule type="cellIs" dxfId="2439" priority="882" stopIfTrue="1" operator="greaterThanOrEqual">
      <formula>9000</formula>
    </cfRule>
  </conditionalFormatting>
  <conditionalFormatting sqref="Q230:S230">
    <cfRule type="cellIs" dxfId="2438" priority="853" stopIfTrue="1" operator="lessThanOrEqual">
      <formula>3000</formula>
    </cfRule>
    <cfRule type="cellIs" dxfId="2437" priority="854" stopIfTrue="1" operator="between">
      <formula>3000</formula>
      <formula>9000</formula>
    </cfRule>
    <cfRule type="cellIs" dxfId="2436" priority="855" stopIfTrue="1" operator="greaterThanOrEqual">
      <formula>9000</formula>
    </cfRule>
  </conditionalFormatting>
  <conditionalFormatting sqref="J230">
    <cfRule type="cellIs" dxfId="2435" priority="874" stopIfTrue="1" operator="lessThanOrEqual">
      <formula>3000</formula>
    </cfRule>
    <cfRule type="cellIs" dxfId="2434" priority="875" stopIfTrue="1" operator="between">
      <formula>3000</formula>
      <formula>9000</formula>
    </cfRule>
    <cfRule type="cellIs" dxfId="2433" priority="876" stopIfTrue="1" operator="greaterThanOrEqual">
      <formula>9000</formula>
    </cfRule>
  </conditionalFormatting>
  <conditionalFormatting sqref="E230:H230">
    <cfRule type="cellIs" dxfId="2432" priority="871" stopIfTrue="1" operator="lessThanOrEqual">
      <formula>3000</formula>
    </cfRule>
    <cfRule type="cellIs" dxfId="2431" priority="872" stopIfTrue="1" operator="between">
      <formula>3000</formula>
      <formula>9000</formula>
    </cfRule>
    <cfRule type="cellIs" dxfId="2430" priority="873" stopIfTrue="1" operator="greaterThanOrEqual">
      <formula>9000</formula>
    </cfRule>
  </conditionalFormatting>
  <conditionalFormatting sqref="K230">
    <cfRule type="cellIs" dxfId="2429" priority="868" stopIfTrue="1" operator="lessThanOrEqual">
      <formula>3000</formula>
    </cfRule>
    <cfRule type="cellIs" dxfId="2428" priority="869" stopIfTrue="1" operator="between">
      <formula>3000</formula>
      <formula>9000</formula>
    </cfRule>
    <cfRule type="cellIs" dxfId="2427" priority="870" stopIfTrue="1" operator="greaterThanOrEqual">
      <formula>9000</formula>
    </cfRule>
  </conditionalFormatting>
  <conditionalFormatting sqref="L230">
    <cfRule type="cellIs" dxfId="2426" priority="865" stopIfTrue="1" operator="lessThanOrEqual">
      <formula>3000</formula>
    </cfRule>
    <cfRule type="cellIs" dxfId="2425" priority="866" stopIfTrue="1" operator="between">
      <formula>3000</formula>
      <formula>9000</formula>
    </cfRule>
    <cfRule type="cellIs" dxfId="2424" priority="867" stopIfTrue="1" operator="greaterThanOrEqual">
      <formula>9000</formula>
    </cfRule>
  </conditionalFormatting>
  <conditionalFormatting sqref="M230">
    <cfRule type="cellIs" dxfId="2423" priority="862" stopIfTrue="1" operator="lessThanOrEqual">
      <formula>3000</formula>
    </cfRule>
    <cfRule type="cellIs" dxfId="2422" priority="863" stopIfTrue="1" operator="between">
      <formula>3000</formula>
      <formula>9000</formula>
    </cfRule>
    <cfRule type="cellIs" dxfId="2421" priority="864" stopIfTrue="1" operator="greaterThanOrEqual">
      <formula>9000</formula>
    </cfRule>
  </conditionalFormatting>
  <conditionalFormatting sqref="O230">
    <cfRule type="cellIs" dxfId="2420" priority="859" stopIfTrue="1" operator="lessThanOrEqual">
      <formula>3000</formula>
    </cfRule>
    <cfRule type="cellIs" dxfId="2419" priority="860" stopIfTrue="1" operator="between">
      <formula>3000</formula>
      <formula>9000</formula>
    </cfRule>
    <cfRule type="cellIs" dxfId="2418" priority="861" stopIfTrue="1" operator="greaterThanOrEqual">
      <formula>9000</formula>
    </cfRule>
  </conditionalFormatting>
  <conditionalFormatting sqref="P230">
    <cfRule type="cellIs" dxfId="2417" priority="856" stopIfTrue="1" operator="lessThanOrEqual">
      <formula>3000</formula>
    </cfRule>
    <cfRule type="cellIs" dxfId="2416" priority="857" stopIfTrue="1" operator="between">
      <formula>3000</formula>
      <formula>9000</formula>
    </cfRule>
    <cfRule type="cellIs" dxfId="2415" priority="858" stopIfTrue="1" operator="greaterThanOrEqual">
      <formula>9000</formula>
    </cfRule>
  </conditionalFormatting>
  <conditionalFormatting sqref="Q236:S236">
    <cfRule type="cellIs" dxfId="2414" priority="841" stopIfTrue="1" operator="lessThanOrEqual">
      <formula>3000</formula>
    </cfRule>
    <cfRule type="cellIs" dxfId="2413" priority="842" stopIfTrue="1" operator="between">
      <formula>3000</formula>
      <formula>9000</formula>
    </cfRule>
    <cfRule type="cellIs" dxfId="2412" priority="843" stopIfTrue="1" operator="greaterThanOrEqual">
      <formula>9000</formula>
    </cfRule>
  </conditionalFormatting>
  <conditionalFormatting sqref="E236:H236">
    <cfRule type="cellIs" dxfId="2411" priority="850" stopIfTrue="1" operator="lessThanOrEqual">
      <formula>3000</formula>
    </cfRule>
    <cfRule type="cellIs" dxfId="2410" priority="851" stopIfTrue="1" operator="between">
      <formula>3000</formula>
      <formula>9000</formula>
    </cfRule>
    <cfRule type="cellIs" dxfId="2409" priority="852" stopIfTrue="1" operator="greaterThanOrEqual">
      <formula>9000</formula>
    </cfRule>
  </conditionalFormatting>
  <conditionalFormatting sqref="O236">
    <cfRule type="cellIs" dxfId="2408" priority="847" stopIfTrue="1" operator="lessThanOrEqual">
      <formula>3000</formula>
    </cfRule>
    <cfRule type="cellIs" dxfId="2407" priority="848" stopIfTrue="1" operator="between">
      <formula>3000</formula>
      <formula>9000</formula>
    </cfRule>
    <cfRule type="cellIs" dxfId="2406" priority="849" stopIfTrue="1" operator="greaterThanOrEqual">
      <formula>9000</formula>
    </cfRule>
  </conditionalFormatting>
  <conditionalFormatting sqref="P236">
    <cfRule type="cellIs" dxfId="2405" priority="844" stopIfTrue="1" operator="lessThanOrEqual">
      <formula>3000</formula>
    </cfRule>
    <cfRule type="cellIs" dxfId="2404" priority="845" stopIfTrue="1" operator="between">
      <formula>3000</formula>
      <formula>9000</formula>
    </cfRule>
    <cfRule type="cellIs" dxfId="2403" priority="846" stopIfTrue="1" operator="greaterThanOrEqual">
      <formula>9000</formula>
    </cfRule>
  </conditionalFormatting>
  <conditionalFormatting sqref="E242:H242">
    <cfRule type="cellIs" dxfId="2402" priority="838" stopIfTrue="1" operator="lessThanOrEqual">
      <formula>3000</formula>
    </cfRule>
    <cfRule type="cellIs" dxfId="2401" priority="839" stopIfTrue="1" operator="between">
      <formula>3000</formula>
      <formula>9000</formula>
    </cfRule>
    <cfRule type="cellIs" dxfId="2400" priority="840" stopIfTrue="1" operator="greaterThanOrEqual">
      <formula>9000</formula>
    </cfRule>
  </conditionalFormatting>
  <conditionalFormatting sqref="J236">
    <cfRule type="cellIs" dxfId="2399" priority="835" stopIfTrue="1" operator="lessThanOrEqual">
      <formula>3000</formula>
    </cfRule>
    <cfRule type="cellIs" dxfId="2398" priority="836" stopIfTrue="1" operator="between">
      <formula>3000</formula>
      <formula>9000</formula>
    </cfRule>
    <cfRule type="cellIs" dxfId="2397" priority="837" stopIfTrue="1" operator="greaterThanOrEqual">
      <formula>9000</formula>
    </cfRule>
  </conditionalFormatting>
  <conditionalFormatting sqref="K236">
    <cfRule type="cellIs" dxfId="2396" priority="832" stopIfTrue="1" operator="lessThanOrEqual">
      <formula>3000</formula>
    </cfRule>
    <cfRule type="cellIs" dxfId="2395" priority="833" stopIfTrue="1" operator="between">
      <formula>3000</formula>
      <formula>9000</formula>
    </cfRule>
    <cfRule type="cellIs" dxfId="2394" priority="834" stopIfTrue="1" operator="greaterThanOrEqual">
      <formula>9000</formula>
    </cfRule>
  </conditionalFormatting>
  <conditionalFormatting sqref="L236">
    <cfRule type="cellIs" dxfId="2393" priority="829" stopIfTrue="1" operator="lessThanOrEqual">
      <formula>3000</formula>
    </cfRule>
    <cfRule type="cellIs" dxfId="2392" priority="830" stopIfTrue="1" operator="between">
      <formula>3000</formula>
      <formula>9000</formula>
    </cfRule>
    <cfRule type="cellIs" dxfId="2391" priority="831" stopIfTrue="1" operator="greaterThanOrEqual">
      <formula>9000</formula>
    </cfRule>
  </conditionalFormatting>
  <conditionalFormatting sqref="M236">
    <cfRule type="cellIs" dxfId="2390" priority="826" stopIfTrue="1" operator="lessThanOrEqual">
      <formula>3000</formula>
    </cfRule>
    <cfRule type="cellIs" dxfId="2389" priority="827" stopIfTrue="1" operator="between">
      <formula>3000</formula>
      <formula>9000</formula>
    </cfRule>
    <cfRule type="cellIs" dxfId="2388" priority="828" stopIfTrue="1" operator="greaterThanOrEqual">
      <formula>9000</formula>
    </cfRule>
  </conditionalFormatting>
  <conditionalFormatting sqref="J242">
    <cfRule type="cellIs" dxfId="2387" priority="823" stopIfTrue="1" operator="lessThanOrEqual">
      <formula>3000</formula>
    </cfRule>
    <cfRule type="cellIs" dxfId="2386" priority="824" stopIfTrue="1" operator="between">
      <formula>3000</formula>
      <formula>9000</formula>
    </cfRule>
    <cfRule type="cellIs" dxfId="2385" priority="825" stopIfTrue="1" operator="greaterThanOrEqual">
      <formula>9000</formula>
    </cfRule>
  </conditionalFormatting>
  <conditionalFormatting sqref="K242">
    <cfRule type="cellIs" dxfId="2384" priority="820" stopIfTrue="1" operator="lessThanOrEqual">
      <formula>3000</formula>
    </cfRule>
    <cfRule type="cellIs" dxfId="2383" priority="821" stopIfTrue="1" operator="between">
      <formula>3000</formula>
      <formula>9000</formula>
    </cfRule>
    <cfRule type="cellIs" dxfId="2382" priority="822" stopIfTrue="1" operator="greaterThanOrEqual">
      <formula>9000</formula>
    </cfRule>
  </conditionalFormatting>
  <conditionalFormatting sqref="L242">
    <cfRule type="cellIs" dxfId="2381" priority="817" stopIfTrue="1" operator="lessThanOrEqual">
      <formula>3000</formula>
    </cfRule>
    <cfRule type="cellIs" dxfId="2380" priority="818" stopIfTrue="1" operator="between">
      <formula>3000</formula>
      <formula>9000</formula>
    </cfRule>
    <cfRule type="cellIs" dxfId="2379" priority="819" stopIfTrue="1" operator="greaterThanOrEqual">
      <formula>9000</formula>
    </cfRule>
  </conditionalFormatting>
  <conditionalFormatting sqref="M242">
    <cfRule type="cellIs" dxfId="2378" priority="814" stopIfTrue="1" operator="lessThanOrEqual">
      <formula>3000</formula>
    </cfRule>
    <cfRule type="cellIs" dxfId="2377" priority="815" stopIfTrue="1" operator="between">
      <formula>3000</formula>
      <formula>9000</formula>
    </cfRule>
    <cfRule type="cellIs" dxfId="2376" priority="816" stopIfTrue="1" operator="greaterThanOrEqual">
      <formula>9000</formula>
    </cfRule>
  </conditionalFormatting>
  <conditionalFormatting sqref="Q242:S242">
    <cfRule type="cellIs" dxfId="2375" priority="805" stopIfTrue="1" operator="lessThanOrEqual">
      <formula>3000</formula>
    </cfRule>
    <cfRule type="cellIs" dxfId="2374" priority="806" stopIfTrue="1" operator="between">
      <formula>3000</formula>
      <formula>9000</formula>
    </cfRule>
    <cfRule type="cellIs" dxfId="2373" priority="807" stopIfTrue="1" operator="greaterThanOrEqual">
      <formula>9000</formula>
    </cfRule>
  </conditionalFormatting>
  <conditionalFormatting sqref="O242">
    <cfRule type="cellIs" dxfId="2372" priority="811" stopIfTrue="1" operator="lessThanOrEqual">
      <formula>3000</formula>
    </cfRule>
    <cfRule type="cellIs" dxfId="2371" priority="812" stopIfTrue="1" operator="between">
      <formula>3000</formula>
      <formula>9000</formula>
    </cfRule>
    <cfRule type="cellIs" dxfId="2370" priority="813" stopIfTrue="1" operator="greaterThanOrEqual">
      <formula>9000</formula>
    </cfRule>
  </conditionalFormatting>
  <conditionalFormatting sqref="P242">
    <cfRule type="cellIs" dxfId="2369" priority="808" stopIfTrue="1" operator="lessThanOrEqual">
      <formula>3000</formula>
    </cfRule>
    <cfRule type="cellIs" dxfId="2368" priority="809" stopIfTrue="1" operator="between">
      <formula>3000</formula>
      <formula>9000</formula>
    </cfRule>
    <cfRule type="cellIs" dxfId="2367" priority="810" stopIfTrue="1" operator="greaterThanOrEqual">
      <formula>9000</formula>
    </cfRule>
  </conditionalFormatting>
  <conditionalFormatting sqref="E248:H248">
    <cfRule type="cellIs" dxfId="2366" priority="802" stopIfTrue="1" operator="lessThanOrEqual">
      <formula>3000</formula>
    </cfRule>
    <cfRule type="cellIs" dxfId="2365" priority="803" stopIfTrue="1" operator="between">
      <formula>3000</formula>
      <formula>9000</formula>
    </cfRule>
    <cfRule type="cellIs" dxfId="2364" priority="804" stopIfTrue="1" operator="greaterThanOrEqual">
      <formula>9000</formula>
    </cfRule>
  </conditionalFormatting>
  <conditionalFormatting sqref="J248">
    <cfRule type="cellIs" dxfId="2363" priority="799" stopIfTrue="1" operator="lessThanOrEqual">
      <formula>3000</formula>
    </cfRule>
    <cfRule type="cellIs" dxfId="2362" priority="800" stopIfTrue="1" operator="between">
      <formula>3000</formula>
      <formula>9000</formula>
    </cfRule>
    <cfRule type="cellIs" dxfId="2361" priority="801" stopIfTrue="1" operator="greaterThanOrEqual">
      <formula>9000</formula>
    </cfRule>
  </conditionalFormatting>
  <conditionalFormatting sqref="K248">
    <cfRule type="cellIs" dxfId="2360" priority="796" stopIfTrue="1" operator="lessThanOrEqual">
      <formula>3000</formula>
    </cfRule>
    <cfRule type="cellIs" dxfId="2359" priority="797" stopIfTrue="1" operator="between">
      <formula>3000</formula>
      <formula>9000</formula>
    </cfRule>
    <cfRule type="cellIs" dxfId="2358" priority="798" stopIfTrue="1" operator="greaterThanOrEqual">
      <formula>9000</formula>
    </cfRule>
  </conditionalFormatting>
  <conditionalFormatting sqref="L248">
    <cfRule type="cellIs" dxfId="2357" priority="793" stopIfTrue="1" operator="lessThanOrEqual">
      <formula>3000</formula>
    </cfRule>
    <cfRule type="cellIs" dxfId="2356" priority="794" stopIfTrue="1" operator="between">
      <formula>3000</formula>
      <formula>9000</formula>
    </cfRule>
    <cfRule type="cellIs" dxfId="2355" priority="795" stopIfTrue="1" operator="greaterThanOrEqual">
      <formula>9000</formula>
    </cfRule>
  </conditionalFormatting>
  <conditionalFormatting sqref="M248">
    <cfRule type="cellIs" dxfId="2354" priority="790" stopIfTrue="1" operator="lessThanOrEqual">
      <formula>3000</formula>
    </cfRule>
    <cfRule type="cellIs" dxfId="2353" priority="791" stopIfTrue="1" operator="between">
      <formula>3000</formula>
      <formula>9000</formula>
    </cfRule>
    <cfRule type="cellIs" dxfId="2352" priority="792" stopIfTrue="1" operator="greaterThanOrEqual">
      <formula>9000</formula>
    </cfRule>
  </conditionalFormatting>
  <conditionalFormatting sqref="Q248:S248">
    <cfRule type="cellIs" dxfId="2351" priority="781" stopIfTrue="1" operator="lessThanOrEqual">
      <formula>3000</formula>
    </cfRule>
    <cfRule type="cellIs" dxfId="2350" priority="782" stopIfTrue="1" operator="between">
      <formula>3000</formula>
      <formula>9000</formula>
    </cfRule>
    <cfRule type="cellIs" dxfId="2349" priority="783" stopIfTrue="1" operator="greaterThanOrEqual">
      <formula>9000</formula>
    </cfRule>
  </conditionalFormatting>
  <conditionalFormatting sqref="O248">
    <cfRule type="cellIs" dxfId="2348" priority="787" stopIfTrue="1" operator="lessThanOrEqual">
      <formula>3000</formula>
    </cfRule>
    <cfRule type="cellIs" dxfId="2347" priority="788" stopIfTrue="1" operator="between">
      <formula>3000</formula>
      <formula>9000</formula>
    </cfRule>
    <cfRule type="cellIs" dxfId="2346" priority="789" stopIfTrue="1" operator="greaterThanOrEqual">
      <formula>9000</formula>
    </cfRule>
  </conditionalFormatting>
  <conditionalFormatting sqref="P248">
    <cfRule type="cellIs" dxfId="2345" priority="784" stopIfTrue="1" operator="lessThanOrEqual">
      <formula>3000</formula>
    </cfRule>
    <cfRule type="cellIs" dxfId="2344" priority="785" stopIfTrue="1" operator="between">
      <formula>3000</formula>
      <formula>9000</formula>
    </cfRule>
    <cfRule type="cellIs" dxfId="2343" priority="786" stopIfTrue="1" operator="greaterThanOrEqual">
      <formula>9000</formula>
    </cfRule>
  </conditionalFormatting>
  <conditionalFormatting sqref="AA212">
    <cfRule type="cellIs" dxfId="2342" priority="778" stopIfTrue="1" operator="lessThanOrEqual">
      <formula>3000</formula>
    </cfRule>
    <cfRule type="cellIs" dxfId="2341" priority="779" stopIfTrue="1" operator="between">
      <formula>3000</formula>
      <formula>9000</formula>
    </cfRule>
    <cfRule type="cellIs" dxfId="2340" priority="780" stopIfTrue="1" operator="greaterThanOrEqual">
      <formula>9000</formula>
    </cfRule>
  </conditionalFormatting>
  <conditionalFormatting sqref="V212:Y212">
    <cfRule type="cellIs" dxfId="2339" priority="775" stopIfTrue="1" operator="lessThanOrEqual">
      <formula>3000</formula>
    </cfRule>
    <cfRule type="cellIs" dxfId="2338" priority="776" stopIfTrue="1" operator="between">
      <formula>3000</formula>
      <formula>9000</formula>
    </cfRule>
    <cfRule type="cellIs" dxfId="2337" priority="777" stopIfTrue="1" operator="greaterThanOrEqual">
      <formula>9000</formula>
    </cfRule>
  </conditionalFormatting>
  <conditionalFormatting sqref="AB212">
    <cfRule type="cellIs" dxfId="2336" priority="772" stopIfTrue="1" operator="lessThanOrEqual">
      <formula>3000</formula>
    </cfRule>
    <cfRule type="cellIs" dxfId="2335" priority="773" stopIfTrue="1" operator="between">
      <formula>3000</formula>
      <formula>9000</formula>
    </cfRule>
    <cfRule type="cellIs" dxfId="2334" priority="774" stopIfTrue="1" operator="greaterThanOrEqual">
      <formula>9000</formula>
    </cfRule>
  </conditionalFormatting>
  <conditionalFormatting sqref="AC212">
    <cfRule type="cellIs" dxfId="2333" priority="769" stopIfTrue="1" operator="lessThanOrEqual">
      <formula>3000</formula>
    </cfRule>
    <cfRule type="cellIs" dxfId="2332" priority="770" stopIfTrue="1" operator="between">
      <formula>3000</formula>
      <formula>9000</formula>
    </cfRule>
    <cfRule type="cellIs" dxfId="2331" priority="771" stopIfTrue="1" operator="greaterThanOrEqual">
      <formula>9000</formula>
    </cfRule>
  </conditionalFormatting>
  <conditionalFormatting sqref="AD212">
    <cfRule type="cellIs" dxfId="2330" priority="766" stopIfTrue="1" operator="lessThanOrEqual">
      <formula>3000</formula>
    </cfRule>
    <cfRule type="cellIs" dxfId="2329" priority="767" stopIfTrue="1" operator="between">
      <formula>3000</formula>
      <formula>9000</formula>
    </cfRule>
    <cfRule type="cellIs" dxfId="2328" priority="768" stopIfTrue="1" operator="greaterThanOrEqual">
      <formula>9000</formula>
    </cfRule>
  </conditionalFormatting>
  <conditionalFormatting sqref="AF212">
    <cfRule type="cellIs" dxfId="2327" priority="763" stopIfTrue="1" operator="lessThanOrEqual">
      <formula>3000</formula>
    </cfRule>
    <cfRule type="cellIs" dxfId="2326" priority="764" stopIfTrue="1" operator="between">
      <formula>3000</formula>
      <formula>9000</formula>
    </cfRule>
    <cfRule type="cellIs" dxfId="2325" priority="765" stopIfTrue="1" operator="greaterThanOrEqual">
      <formula>9000</formula>
    </cfRule>
  </conditionalFormatting>
  <conditionalFormatting sqref="AG212">
    <cfRule type="cellIs" dxfId="2324" priority="760" stopIfTrue="1" operator="lessThanOrEqual">
      <formula>3000</formula>
    </cfRule>
    <cfRule type="cellIs" dxfId="2323" priority="761" stopIfTrue="1" operator="between">
      <formula>3000</formula>
      <formula>9000</formula>
    </cfRule>
    <cfRule type="cellIs" dxfId="2322" priority="762" stopIfTrue="1" operator="greaterThanOrEqual">
      <formula>9000</formula>
    </cfRule>
  </conditionalFormatting>
  <conditionalFormatting sqref="AH212:AJ212">
    <cfRule type="cellIs" dxfId="2321" priority="757" stopIfTrue="1" operator="lessThanOrEqual">
      <formula>3000</formula>
    </cfRule>
    <cfRule type="cellIs" dxfId="2320" priority="758" stopIfTrue="1" operator="between">
      <formula>3000</formula>
      <formula>9000</formula>
    </cfRule>
    <cfRule type="cellIs" dxfId="2319" priority="759" stopIfTrue="1" operator="greaterThanOrEqual">
      <formula>9000</formula>
    </cfRule>
  </conditionalFormatting>
  <conditionalFormatting sqref="AF32">
    <cfRule type="cellIs" dxfId="2318" priority="700" stopIfTrue="1" operator="lessThanOrEqual">
      <formula>3000</formula>
    </cfRule>
    <cfRule type="cellIs" dxfId="2317" priority="701" stopIfTrue="1" operator="between">
      <formula>3000</formula>
      <formula>9000</formula>
    </cfRule>
    <cfRule type="cellIs" dxfId="2316" priority="702" stopIfTrue="1" operator="greaterThanOrEqual">
      <formula>9000</formula>
    </cfRule>
  </conditionalFormatting>
  <conditionalFormatting sqref="AG32">
    <cfRule type="cellIs" dxfId="2315" priority="697" stopIfTrue="1" operator="lessThanOrEqual">
      <formula>3000</formula>
    </cfRule>
    <cfRule type="cellIs" dxfId="2314" priority="698" stopIfTrue="1" operator="between">
      <formula>3000</formula>
      <formula>9000</formula>
    </cfRule>
    <cfRule type="cellIs" dxfId="2313" priority="699" stopIfTrue="1" operator="greaterThanOrEqual">
      <formula>9000</formula>
    </cfRule>
  </conditionalFormatting>
  <conditionalFormatting sqref="AA38:AD38">
    <cfRule type="cellIs" dxfId="2312" priority="694" stopIfTrue="1" operator="lessThanOrEqual">
      <formula>3000</formula>
    </cfRule>
    <cfRule type="cellIs" dxfId="2311" priority="695" stopIfTrue="1" operator="between">
      <formula>3000</formula>
      <formula>9000</formula>
    </cfRule>
    <cfRule type="cellIs" dxfId="2310" priority="696" stopIfTrue="1" operator="greaterThanOrEqual">
      <formula>9000</formula>
    </cfRule>
  </conditionalFormatting>
  <conditionalFormatting sqref="V38:Y38">
    <cfRule type="cellIs" dxfId="2309" priority="691" stopIfTrue="1" operator="lessThanOrEqual">
      <formula>3000</formula>
    </cfRule>
    <cfRule type="cellIs" dxfId="2308" priority="692" stopIfTrue="1" operator="between">
      <formula>3000</formula>
      <formula>9000</formula>
    </cfRule>
    <cfRule type="cellIs" dxfId="2307" priority="693" stopIfTrue="1" operator="greaterThanOrEqual">
      <formula>9000</formula>
    </cfRule>
  </conditionalFormatting>
  <conditionalFormatting sqref="AF38">
    <cfRule type="cellIs" dxfId="2306" priority="688" stopIfTrue="1" operator="lessThanOrEqual">
      <formula>3000</formula>
    </cfRule>
    <cfRule type="cellIs" dxfId="2305" priority="689" stopIfTrue="1" operator="between">
      <formula>3000</formula>
      <formula>9000</formula>
    </cfRule>
    <cfRule type="cellIs" dxfId="2304" priority="690" stopIfTrue="1" operator="greaterThanOrEqual">
      <formula>9000</formula>
    </cfRule>
  </conditionalFormatting>
  <conditionalFormatting sqref="AG38">
    <cfRule type="cellIs" dxfId="2303" priority="685" stopIfTrue="1" operator="lessThanOrEqual">
      <formula>3000</formula>
    </cfRule>
    <cfRule type="cellIs" dxfId="2302" priority="686" stopIfTrue="1" operator="between">
      <formula>3000</formula>
      <formula>9000</formula>
    </cfRule>
    <cfRule type="cellIs" dxfId="2301" priority="687" stopIfTrue="1" operator="greaterThanOrEqual">
      <formula>9000</formula>
    </cfRule>
  </conditionalFormatting>
  <conditionalFormatting sqref="AA44:AD44">
    <cfRule type="cellIs" dxfId="2300" priority="682" stopIfTrue="1" operator="lessThanOrEqual">
      <formula>3000</formula>
    </cfRule>
    <cfRule type="cellIs" dxfId="2299" priority="683" stopIfTrue="1" operator="between">
      <formula>3000</formula>
      <formula>9000</formula>
    </cfRule>
    <cfRule type="cellIs" dxfId="2298" priority="684" stopIfTrue="1" operator="greaterThanOrEqual">
      <formula>9000</formula>
    </cfRule>
  </conditionalFormatting>
  <conditionalFormatting sqref="V44:Y44">
    <cfRule type="cellIs" dxfId="2297" priority="679" stopIfTrue="1" operator="lessThanOrEqual">
      <formula>3000</formula>
    </cfRule>
    <cfRule type="cellIs" dxfId="2296" priority="680" stopIfTrue="1" operator="between">
      <formula>3000</formula>
      <formula>9000</formula>
    </cfRule>
    <cfRule type="cellIs" dxfId="2295" priority="681" stopIfTrue="1" operator="greaterThanOrEqual">
      <formula>9000</formula>
    </cfRule>
  </conditionalFormatting>
  <conditionalFormatting sqref="AF44">
    <cfRule type="cellIs" dxfId="2294" priority="676" stopIfTrue="1" operator="lessThanOrEqual">
      <formula>3000</formula>
    </cfRule>
    <cfRule type="cellIs" dxfId="2293" priority="677" stopIfTrue="1" operator="between">
      <formula>3000</formula>
      <formula>9000</formula>
    </cfRule>
    <cfRule type="cellIs" dxfId="2292" priority="678" stopIfTrue="1" operator="greaterThanOrEqual">
      <formula>9000</formula>
    </cfRule>
  </conditionalFormatting>
  <conditionalFormatting sqref="AG44">
    <cfRule type="cellIs" dxfId="2291" priority="673" stopIfTrue="1" operator="lessThanOrEqual">
      <formula>3000</formula>
    </cfRule>
    <cfRule type="cellIs" dxfId="2290" priority="674" stopIfTrue="1" operator="between">
      <formula>3000</formula>
      <formula>9000</formula>
    </cfRule>
    <cfRule type="cellIs" dxfId="2289" priority="675" stopIfTrue="1" operator="greaterThanOrEqual">
      <formula>9000</formula>
    </cfRule>
  </conditionalFormatting>
  <conditionalFormatting sqref="AA50:AD50">
    <cfRule type="cellIs" dxfId="2288" priority="670" stopIfTrue="1" operator="lessThanOrEqual">
      <formula>3000</formula>
    </cfRule>
    <cfRule type="cellIs" dxfId="2287" priority="671" stopIfTrue="1" operator="between">
      <formula>3000</formula>
      <formula>9000</formula>
    </cfRule>
    <cfRule type="cellIs" dxfId="2286" priority="672" stopIfTrue="1" operator="greaterThanOrEqual">
      <formula>9000</formula>
    </cfRule>
  </conditionalFormatting>
  <conditionalFormatting sqref="V50:Y50">
    <cfRule type="cellIs" dxfId="2285" priority="667" stopIfTrue="1" operator="lessThanOrEqual">
      <formula>3000</formula>
    </cfRule>
    <cfRule type="cellIs" dxfId="2284" priority="668" stopIfTrue="1" operator="between">
      <formula>3000</formula>
      <formula>9000</formula>
    </cfRule>
    <cfRule type="cellIs" dxfId="2283" priority="669" stopIfTrue="1" operator="greaterThanOrEqual">
      <formula>9000</formula>
    </cfRule>
  </conditionalFormatting>
  <conditionalFormatting sqref="AF50">
    <cfRule type="cellIs" dxfId="2282" priority="664" stopIfTrue="1" operator="lessThanOrEqual">
      <formula>3000</formula>
    </cfRule>
    <cfRule type="cellIs" dxfId="2281" priority="665" stopIfTrue="1" operator="between">
      <formula>3000</formula>
      <formula>9000</formula>
    </cfRule>
    <cfRule type="cellIs" dxfId="2280" priority="666" stopIfTrue="1" operator="greaterThanOrEqual">
      <formula>9000</formula>
    </cfRule>
  </conditionalFormatting>
  <conditionalFormatting sqref="AG50">
    <cfRule type="cellIs" dxfId="2279" priority="661" stopIfTrue="1" operator="lessThanOrEqual">
      <formula>3000</formula>
    </cfRule>
    <cfRule type="cellIs" dxfId="2278" priority="662" stopIfTrue="1" operator="between">
      <formula>3000</formula>
      <formula>9000</formula>
    </cfRule>
    <cfRule type="cellIs" dxfId="2277" priority="663" stopIfTrue="1" operator="greaterThanOrEqual">
      <formula>9000</formula>
    </cfRule>
  </conditionalFormatting>
  <conditionalFormatting sqref="AA56:AD56">
    <cfRule type="cellIs" dxfId="2276" priority="658" stopIfTrue="1" operator="lessThanOrEqual">
      <formula>3000</formula>
    </cfRule>
    <cfRule type="cellIs" dxfId="2275" priority="659" stopIfTrue="1" operator="between">
      <formula>3000</formula>
      <formula>9000</formula>
    </cfRule>
    <cfRule type="cellIs" dxfId="2274" priority="660" stopIfTrue="1" operator="greaterThanOrEqual">
      <formula>9000</formula>
    </cfRule>
  </conditionalFormatting>
  <conditionalFormatting sqref="V56:Y56">
    <cfRule type="cellIs" dxfId="2273" priority="655" stopIfTrue="1" operator="lessThanOrEqual">
      <formula>3000</formula>
    </cfRule>
    <cfRule type="cellIs" dxfId="2272" priority="656" stopIfTrue="1" operator="between">
      <formula>3000</formula>
      <formula>9000</formula>
    </cfRule>
    <cfRule type="cellIs" dxfId="2271" priority="657" stopIfTrue="1" operator="greaterThanOrEqual">
      <formula>9000</formula>
    </cfRule>
  </conditionalFormatting>
  <conditionalFormatting sqref="AF56">
    <cfRule type="cellIs" dxfId="2270" priority="652" stopIfTrue="1" operator="lessThanOrEqual">
      <formula>3000</formula>
    </cfRule>
    <cfRule type="cellIs" dxfId="2269" priority="653" stopIfTrue="1" operator="between">
      <formula>3000</formula>
      <formula>9000</formula>
    </cfRule>
    <cfRule type="cellIs" dxfId="2268" priority="654" stopIfTrue="1" operator="greaterThanOrEqual">
      <formula>9000</formula>
    </cfRule>
  </conditionalFormatting>
  <conditionalFormatting sqref="AG56">
    <cfRule type="cellIs" dxfId="2267" priority="649" stopIfTrue="1" operator="lessThanOrEqual">
      <formula>3000</formula>
    </cfRule>
    <cfRule type="cellIs" dxfId="2266" priority="650" stopIfTrue="1" operator="between">
      <formula>3000</formula>
      <formula>9000</formula>
    </cfRule>
    <cfRule type="cellIs" dxfId="2265" priority="651" stopIfTrue="1" operator="greaterThanOrEqual">
      <formula>9000</formula>
    </cfRule>
  </conditionalFormatting>
  <conditionalFormatting sqref="AA62:AD62">
    <cfRule type="cellIs" dxfId="2264" priority="646" stopIfTrue="1" operator="lessThanOrEqual">
      <formula>3000</formula>
    </cfRule>
    <cfRule type="cellIs" dxfId="2263" priority="647" stopIfTrue="1" operator="between">
      <formula>3000</formula>
      <formula>9000</formula>
    </cfRule>
    <cfRule type="cellIs" dxfId="2262" priority="648" stopIfTrue="1" operator="greaterThanOrEqual">
      <formula>9000</formula>
    </cfRule>
  </conditionalFormatting>
  <conditionalFormatting sqref="V62:Y62">
    <cfRule type="cellIs" dxfId="2261" priority="643" stopIfTrue="1" operator="lessThanOrEqual">
      <formula>3000</formula>
    </cfRule>
    <cfRule type="cellIs" dxfId="2260" priority="644" stopIfTrue="1" operator="between">
      <formula>3000</formula>
      <formula>9000</formula>
    </cfRule>
    <cfRule type="cellIs" dxfId="2259" priority="645" stopIfTrue="1" operator="greaterThanOrEqual">
      <formula>9000</formula>
    </cfRule>
  </conditionalFormatting>
  <conditionalFormatting sqref="AF62">
    <cfRule type="cellIs" dxfId="2258" priority="640" stopIfTrue="1" operator="lessThanOrEqual">
      <formula>3000</formula>
    </cfRule>
    <cfRule type="cellIs" dxfId="2257" priority="641" stopIfTrue="1" operator="between">
      <formula>3000</formula>
      <formula>9000</formula>
    </cfRule>
    <cfRule type="cellIs" dxfId="2256" priority="642" stopIfTrue="1" operator="greaterThanOrEqual">
      <formula>9000</formula>
    </cfRule>
  </conditionalFormatting>
  <conditionalFormatting sqref="AG62">
    <cfRule type="cellIs" dxfId="2255" priority="637" stopIfTrue="1" operator="lessThanOrEqual">
      <formula>3000</formula>
    </cfRule>
    <cfRule type="cellIs" dxfId="2254" priority="638" stopIfTrue="1" operator="between">
      <formula>3000</formula>
      <formula>9000</formula>
    </cfRule>
    <cfRule type="cellIs" dxfId="2253" priority="639" stopIfTrue="1" operator="greaterThanOrEqual">
      <formula>9000</formula>
    </cfRule>
  </conditionalFormatting>
  <conditionalFormatting sqref="AA68:AD68">
    <cfRule type="cellIs" dxfId="2252" priority="634" stopIfTrue="1" operator="lessThanOrEqual">
      <formula>3000</formula>
    </cfRule>
    <cfRule type="cellIs" dxfId="2251" priority="635" stopIfTrue="1" operator="between">
      <formula>3000</formula>
      <formula>9000</formula>
    </cfRule>
    <cfRule type="cellIs" dxfId="2250" priority="636" stopIfTrue="1" operator="greaterThanOrEqual">
      <formula>9000</formula>
    </cfRule>
  </conditionalFormatting>
  <conditionalFormatting sqref="V68:Y68">
    <cfRule type="cellIs" dxfId="2249" priority="631" stopIfTrue="1" operator="lessThanOrEqual">
      <formula>3000</formula>
    </cfRule>
    <cfRule type="cellIs" dxfId="2248" priority="632" stopIfTrue="1" operator="between">
      <formula>3000</formula>
      <formula>9000</formula>
    </cfRule>
    <cfRule type="cellIs" dxfId="2247" priority="633" stopIfTrue="1" operator="greaterThanOrEqual">
      <formula>9000</formula>
    </cfRule>
  </conditionalFormatting>
  <conditionalFormatting sqref="AF68">
    <cfRule type="cellIs" dxfId="2246" priority="628" stopIfTrue="1" operator="lessThanOrEqual">
      <formula>3000</formula>
    </cfRule>
    <cfRule type="cellIs" dxfId="2245" priority="629" stopIfTrue="1" operator="between">
      <formula>3000</formula>
      <formula>9000</formula>
    </cfRule>
    <cfRule type="cellIs" dxfId="2244" priority="630" stopIfTrue="1" operator="greaterThanOrEqual">
      <formula>9000</formula>
    </cfRule>
  </conditionalFormatting>
  <conditionalFormatting sqref="AG68">
    <cfRule type="cellIs" dxfId="2243" priority="625" stopIfTrue="1" operator="lessThanOrEqual">
      <formula>3000</formula>
    </cfRule>
    <cfRule type="cellIs" dxfId="2242" priority="626" stopIfTrue="1" operator="between">
      <formula>3000</formula>
      <formula>9000</formula>
    </cfRule>
    <cfRule type="cellIs" dxfId="2241" priority="627" stopIfTrue="1" operator="greaterThanOrEqual">
      <formula>9000</formula>
    </cfRule>
  </conditionalFormatting>
  <conditionalFormatting sqref="AA80:AD80">
    <cfRule type="cellIs" dxfId="2240" priority="622" stopIfTrue="1" operator="lessThanOrEqual">
      <formula>3000</formula>
    </cfRule>
    <cfRule type="cellIs" dxfId="2239" priority="623" stopIfTrue="1" operator="between">
      <formula>3000</formula>
      <formula>9000</formula>
    </cfRule>
    <cfRule type="cellIs" dxfId="2238" priority="624" stopIfTrue="1" operator="greaterThanOrEqual">
      <formula>9000</formula>
    </cfRule>
  </conditionalFormatting>
  <conditionalFormatting sqref="V80:Y80">
    <cfRule type="cellIs" dxfId="2237" priority="619" stopIfTrue="1" operator="lessThanOrEqual">
      <formula>3000</formula>
    </cfRule>
    <cfRule type="cellIs" dxfId="2236" priority="620" stopIfTrue="1" operator="between">
      <formula>3000</formula>
      <formula>9000</formula>
    </cfRule>
    <cfRule type="cellIs" dxfId="2235" priority="621" stopIfTrue="1" operator="greaterThanOrEqual">
      <formula>9000</formula>
    </cfRule>
  </conditionalFormatting>
  <conditionalFormatting sqref="AF80">
    <cfRule type="cellIs" dxfId="2234" priority="616" stopIfTrue="1" operator="lessThanOrEqual">
      <formula>3000</formula>
    </cfRule>
    <cfRule type="cellIs" dxfId="2233" priority="617" stopIfTrue="1" operator="between">
      <formula>3000</formula>
      <formula>9000</formula>
    </cfRule>
    <cfRule type="cellIs" dxfId="2232" priority="618" stopIfTrue="1" operator="greaterThanOrEqual">
      <formula>9000</formula>
    </cfRule>
  </conditionalFormatting>
  <conditionalFormatting sqref="AG80">
    <cfRule type="cellIs" dxfId="2231" priority="613" stopIfTrue="1" operator="lessThanOrEqual">
      <formula>3000</formula>
    </cfRule>
    <cfRule type="cellIs" dxfId="2230" priority="614" stopIfTrue="1" operator="between">
      <formula>3000</formula>
      <formula>9000</formula>
    </cfRule>
    <cfRule type="cellIs" dxfId="2229" priority="615" stopIfTrue="1" operator="greaterThanOrEqual">
      <formula>9000</formula>
    </cfRule>
  </conditionalFormatting>
  <conditionalFormatting sqref="AA86:AD86">
    <cfRule type="cellIs" dxfId="2228" priority="610" stopIfTrue="1" operator="lessThanOrEqual">
      <formula>3000</formula>
    </cfRule>
    <cfRule type="cellIs" dxfId="2227" priority="611" stopIfTrue="1" operator="between">
      <formula>3000</formula>
      <formula>9000</formula>
    </cfRule>
    <cfRule type="cellIs" dxfId="2226" priority="612" stopIfTrue="1" operator="greaterThanOrEqual">
      <formula>9000</formula>
    </cfRule>
  </conditionalFormatting>
  <conditionalFormatting sqref="V86:Y86">
    <cfRule type="cellIs" dxfId="2225" priority="607" stopIfTrue="1" operator="lessThanOrEqual">
      <formula>3000</formula>
    </cfRule>
    <cfRule type="cellIs" dxfId="2224" priority="608" stopIfTrue="1" operator="between">
      <formula>3000</formula>
      <formula>9000</formula>
    </cfRule>
    <cfRule type="cellIs" dxfId="2223" priority="609" stopIfTrue="1" operator="greaterThanOrEqual">
      <formula>9000</formula>
    </cfRule>
  </conditionalFormatting>
  <conditionalFormatting sqref="AF86">
    <cfRule type="cellIs" dxfId="2222" priority="604" stopIfTrue="1" operator="lessThanOrEqual">
      <formula>3000</formula>
    </cfRule>
    <cfRule type="cellIs" dxfId="2221" priority="605" stopIfTrue="1" operator="between">
      <formula>3000</formula>
      <formula>9000</formula>
    </cfRule>
    <cfRule type="cellIs" dxfId="2220" priority="606" stopIfTrue="1" operator="greaterThanOrEqual">
      <formula>9000</formula>
    </cfRule>
  </conditionalFormatting>
  <conditionalFormatting sqref="AG86">
    <cfRule type="cellIs" dxfId="2219" priority="601" stopIfTrue="1" operator="lessThanOrEqual">
      <formula>3000</formula>
    </cfRule>
    <cfRule type="cellIs" dxfId="2218" priority="602" stopIfTrue="1" operator="between">
      <formula>3000</formula>
      <formula>9000</formula>
    </cfRule>
    <cfRule type="cellIs" dxfId="2217" priority="603" stopIfTrue="1" operator="greaterThanOrEqual">
      <formula>9000</formula>
    </cfRule>
  </conditionalFormatting>
  <conditionalFormatting sqref="AA98:AD98">
    <cfRule type="cellIs" dxfId="2216" priority="598" stopIfTrue="1" operator="lessThanOrEqual">
      <formula>3000</formula>
    </cfRule>
    <cfRule type="cellIs" dxfId="2215" priority="599" stopIfTrue="1" operator="between">
      <formula>3000</formula>
      <formula>9000</formula>
    </cfRule>
    <cfRule type="cellIs" dxfId="2214" priority="600" stopIfTrue="1" operator="greaterThanOrEqual">
      <formula>9000</formula>
    </cfRule>
  </conditionalFormatting>
  <conditionalFormatting sqref="V98:Y98">
    <cfRule type="cellIs" dxfId="2213" priority="595" stopIfTrue="1" operator="lessThanOrEqual">
      <formula>3000</formula>
    </cfRule>
    <cfRule type="cellIs" dxfId="2212" priority="596" stopIfTrue="1" operator="between">
      <formula>3000</formula>
      <formula>9000</formula>
    </cfRule>
    <cfRule type="cellIs" dxfId="2211" priority="597" stopIfTrue="1" operator="greaterThanOrEqual">
      <formula>9000</formula>
    </cfRule>
  </conditionalFormatting>
  <conditionalFormatting sqref="AF98">
    <cfRule type="cellIs" dxfId="2210" priority="592" stopIfTrue="1" operator="lessThanOrEqual">
      <formula>3000</formula>
    </cfRule>
    <cfRule type="cellIs" dxfId="2209" priority="593" stopIfTrue="1" operator="between">
      <formula>3000</formula>
      <formula>9000</formula>
    </cfRule>
    <cfRule type="cellIs" dxfId="2208" priority="594" stopIfTrue="1" operator="greaterThanOrEqual">
      <formula>9000</formula>
    </cfRule>
  </conditionalFormatting>
  <conditionalFormatting sqref="AG98">
    <cfRule type="cellIs" dxfId="2207" priority="589" stopIfTrue="1" operator="lessThanOrEqual">
      <formula>3000</formula>
    </cfRule>
    <cfRule type="cellIs" dxfId="2206" priority="590" stopIfTrue="1" operator="between">
      <formula>3000</formula>
      <formula>9000</formula>
    </cfRule>
    <cfRule type="cellIs" dxfId="2205" priority="591" stopIfTrue="1" operator="greaterThanOrEqual">
      <formula>9000</formula>
    </cfRule>
  </conditionalFormatting>
  <conditionalFormatting sqref="AA104:AD104">
    <cfRule type="cellIs" dxfId="2204" priority="586" stopIfTrue="1" operator="lessThanOrEqual">
      <formula>3000</formula>
    </cfRule>
    <cfRule type="cellIs" dxfId="2203" priority="587" stopIfTrue="1" operator="between">
      <formula>3000</formula>
      <formula>9000</formula>
    </cfRule>
    <cfRule type="cellIs" dxfId="2202" priority="588" stopIfTrue="1" operator="greaterThanOrEqual">
      <formula>9000</formula>
    </cfRule>
  </conditionalFormatting>
  <conditionalFormatting sqref="V104:Y104">
    <cfRule type="cellIs" dxfId="2201" priority="583" stopIfTrue="1" operator="lessThanOrEqual">
      <formula>3000</formula>
    </cfRule>
    <cfRule type="cellIs" dxfId="2200" priority="584" stopIfTrue="1" operator="between">
      <formula>3000</formula>
      <formula>9000</formula>
    </cfRule>
    <cfRule type="cellIs" dxfId="2199" priority="585" stopIfTrue="1" operator="greaterThanOrEqual">
      <formula>9000</formula>
    </cfRule>
  </conditionalFormatting>
  <conditionalFormatting sqref="AF104">
    <cfRule type="cellIs" dxfId="2198" priority="580" stopIfTrue="1" operator="lessThanOrEqual">
      <formula>3000</formula>
    </cfRule>
    <cfRule type="cellIs" dxfId="2197" priority="581" stopIfTrue="1" operator="between">
      <formula>3000</formula>
      <formula>9000</formula>
    </cfRule>
    <cfRule type="cellIs" dxfId="2196" priority="582" stopIfTrue="1" operator="greaterThanOrEqual">
      <formula>9000</formula>
    </cfRule>
  </conditionalFormatting>
  <conditionalFormatting sqref="AG104">
    <cfRule type="cellIs" dxfId="2195" priority="577" stopIfTrue="1" operator="lessThanOrEqual">
      <formula>3000</formula>
    </cfRule>
    <cfRule type="cellIs" dxfId="2194" priority="578" stopIfTrue="1" operator="between">
      <formula>3000</formula>
      <formula>9000</formula>
    </cfRule>
    <cfRule type="cellIs" dxfId="2193" priority="579" stopIfTrue="1" operator="greaterThanOrEqual">
      <formula>9000</formula>
    </cfRule>
  </conditionalFormatting>
  <conditionalFormatting sqref="AA110:AD110">
    <cfRule type="cellIs" dxfId="2192" priority="574" stopIfTrue="1" operator="lessThanOrEqual">
      <formula>3000</formula>
    </cfRule>
    <cfRule type="cellIs" dxfId="2191" priority="575" stopIfTrue="1" operator="between">
      <formula>3000</formula>
      <formula>9000</formula>
    </cfRule>
    <cfRule type="cellIs" dxfId="2190" priority="576" stopIfTrue="1" operator="greaterThanOrEqual">
      <formula>9000</formula>
    </cfRule>
  </conditionalFormatting>
  <conditionalFormatting sqref="V110:Y110">
    <cfRule type="cellIs" dxfId="2189" priority="571" stopIfTrue="1" operator="lessThanOrEqual">
      <formula>3000</formula>
    </cfRule>
    <cfRule type="cellIs" dxfId="2188" priority="572" stopIfTrue="1" operator="between">
      <formula>3000</formula>
      <formula>9000</formula>
    </cfRule>
    <cfRule type="cellIs" dxfId="2187" priority="573" stopIfTrue="1" operator="greaterThanOrEqual">
      <formula>9000</formula>
    </cfRule>
  </conditionalFormatting>
  <conditionalFormatting sqref="AF110">
    <cfRule type="cellIs" dxfId="2186" priority="568" stopIfTrue="1" operator="lessThanOrEqual">
      <formula>3000</formula>
    </cfRule>
    <cfRule type="cellIs" dxfId="2185" priority="569" stopIfTrue="1" operator="between">
      <formula>3000</formula>
      <formula>9000</formula>
    </cfRule>
    <cfRule type="cellIs" dxfId="2184" priority="570" stopIfTrue="1" operator="greaterThanOrEqual">
      <formula>9000</formula>
    </cfRule>
  </conditionalFormatting>
  <conditionalFormatting sqref="AG110">
    <cfRule type="cellIs" dxfId="2183" priority="565" stopIfTrue="1" operator="lessThanOrEqual">
      <formula>3000</formula>
    </cfRule>
    <cfRule type="cellIs" dxfId="2182" priority="566" stopIfTrue="1" operator="between">
      <formula>3000</formula>
      <formula>9000</formula>
    </cfRule>
    <cfRule type="cellIs" dxfId="2181" priority="567" stopIfTrue="1" operator="greaterThanOrEqual">
      <formula>9000</formula>
    </cfRule>
  </conditionalFormatting>
  <conditionalFormatting sqref="AA116:AD116">
    <cfRule type="cellIs" dxfId="2180" priority="562" stopIfTrue="1" operator="lessThanOrEqual">
      <formula>3000</formula>
    </cfRule>
    <cfRule type="cellIs" dxfId="2179" priority="563" stopIfTrue="1" operator="between">
      <formula>3000</formula>
      <formula>9000</formula>
    </cfRule>
    <cfRule type="cellIs" dxfId="2178" priority="564" stopIfTrue="1" operator="greaterThanOrEqual">
      <formula>9000</formula>
    </cfRule>
  </conditionalFormatting>
  <conditionalFormatting sqref="V116:Y116">
    <cfRule type="cellIs" dxfId="2177" priority="559" stopIfTrue="1" operator="lessThanOrEqual">
      <formula>3000</formula>
    </cfRule>
    <cfRule type="cellIs" dxfId="2176" priority="560" stopIfTrue="1" operator="between">
      <formula>3000</formula>
      <formula>9000</formula>
    </cfRule>
    <cfRule type="cellIs" dxfId="2175" priority="561" stopIfTrue="1" operator="greaterThanOrEqual">
      <formula>9000</formula>
    </cfRule>
  </conditionalFormatting>
  <conditionalFormatting sqref="AF116">
    <cfRule type="cellIs" dxfId="2174" priority="556" stopIfTrue="1" operator="lessThanOrEqual">
      <formula>3000</formula>
    </cfRule>
    <cfRule type="cellIs" dxfId="2173" priority="557" stopIfTrue="1" operator="between">
      <formula>3000</formula>
      <formula>9000</formula>
    </cfRule>
    <cfRule type="cellIs" dxfId="2172" priority="558" stopIfTrue="1" operator="greaterThanOrEqual">
      <formula>9000</formula>
    </cfRule>
  </conditionalFormatting>
  <conditionalFormatting sqref="AG116">
    <cfRule type="cellIs" dxfId="2171" priority="553" stopIfTrue="1" operator="lessThanOrEqual">
      <formula>3000</formula>
    </cfRule>
    <cfRule type="cellIs" dxfId="2170" priority="554" stopIfTrue="1" operator="between">
      <formula>3000</formula>
      <formula>9000</formula>
    </cfRule>
    <cfRule type="cellIs" dxfId="2169" priority="555" stopIfTrue="1" operator="greaterThanOrEqual">
      <formula>9000</formula>
    </cfRule>
  </conditionalFormatting>
  <conditionalFormatting sqref="AA122:AD122">
    <cfRule type="cellIs" dxfId="2168" priority="550" stopIfTrue="1" operator="lessThanOrEqual">
      <formula>3000</formula>
    </cfRule>
    <cfRule type="cellIs" dxfId="2167" priority="551" stopIfTrue="1" operator="between">
      <formula>3000</formula>
      <formula>9000</formula>
    </cfRule>
    <cfRule type="cellIs" dxfId="2166" priority="552" stopIfTrue="1" operator="greaterThanOrEqual">
      <formula>9000</formula>
    </cfRule>
  </conditionalFormatting>
  <conditionalFormatting sqref="V122:Y122">
    <cfRule type="cellIs" dxfId="2165" priority="547" stopIfTrue="1" operator="lessThanOrEqual">
      <formula>3000</formula>
    </cfRule>
    <cfRule type="cellIs" dxfId="2164" priority="548" stopIfTrue="1" operator="between">
      <formula>3000</formula>
      <formula>9000</formula>
    </cfRule>
    <cfRule type="cellIs" dxfId="2163" priority="549" stopIfTrue="1" operator="greaterThanOrEqual">
      <formula>9000</formula>
    </cfRule>
  </conditionalFormatting>
  <conditionalFormatting sqref="AF122">
    <cfRule type="cellIs" dxfId="2162" priority="544" stopIfTrue="1" operator="lessThanOrEqual">
      <formula>3000</formula>
    </cfRule>
    <cfRule type="cellIs" dxfId="2161" priority="545" stopIfTrue="1" operator="between">
      <formula>3000</formula>
      <formula>9000</formula>
    </cfRule>
    <cfRule type="cellIs" dxfId="2160" priority="546" stopIfTrue="1" operator="greaterThanOrEqual">
      <formula>9000</formula>
    </cfRule>
  </conditionalFormatting>
  <conditionalFormatting sqref="AG122">
    <cfRule type="cellIs" dxfId="2159" priority="541" stopIfTrue="1" operator="lessThanOrEqual">
      <formula>3000</formula>
    </cfRule>
    <cfRule type="cellIs" dxfId="2158" priority="542" stopIfTrue="1" operator="between">
      <formula>3000</formula>
      <formula>9000</formula>
    </cfRule>
    <cfRule type="cellIs" dxfId="2157" priority="543" stopIfTrue="1" operator="greaterThanOrEqual">
      <formula>9000</formula>
    </cfRule>
  </conditionalFormatting>
  <conditionalFormatting sqref="AA128:AD128">
    <cfRule type="cellIs" dxfId="2156" priority="538" stopIfTrue="1" operator="lessThanOrEqual">
      <formula>3000</formula>
    </cfRule>
    <cfRule type="cellIs" dxfId="2155" priority="539" stopIfTrue="1" operator="between">
      <formula>3000</formula>
      <formula>9000</formula>
    </cfRule>
    <cfRule type="cellIs" dxfId="2154" priority="540" stopIfTrue="1" operator="greaterThanOrEqual">
      <formula>9000</formula>
    </cfRule>
  </conditionalFormatting>
  <conditionalFormatting sqref="V128:Y128">
    <cfRule type="cellIs" dxfId="2153" priority="535" stopIfTrue="1" operator="lessThanOrEqual">
      <formula>3000</formula>
    </cfRule>
    <cfRule type="cellIs" dxfId="2152" priority="536" stopIfTrue="1" operator="between">
      <formula>3000</formula>
      <formula>9000</formula>
    </cfRule>
    <cfRule type="cellIs" dxfId="2151" priority="537" stopIfTrue="1" operator="greaterThanOrEqual">
      <formula>9000</formula>
    </cfRule>
  </conditionalFormatting>
  <conditionalFormatting sqref="AF128">
    <cfRule type="cellIs" dxfId="2150" priority="532" stopIfTrue="1" operator="lessThanOrEqual">
      <formula>3000</formula>
    </cfRule>
    <cfRule type="cellIs" dxfId="2149" priority="533" stopIfTrue="1" operator="between">
      <formula>3000</formula>
      <formula>9000</formula>
    </cfRule>
    <cfRule type="cellIs" dxfId="2148" priority="534" stopIfTrue="1" operator="greaterThanOrEqual">
      <formula>9000</formula>
    </cfRule>
  </conditionalFormatting>
  <conditionalFormatting sqref="AG128">
    <cfRule type="cellIs" dxfId="2147" priority="529" stopIfTrue="1" operator="lessThanOrEqual">
      <formula>3000</formula>
    </cfRule>
    <cfRule type="cellIs" dxfId="2146" priority="530" stopIfTrue="1" operator="between">
      <formula>3000</formula>
      <formula>9000</formula>
    </cfRule>
    <cfRule type="cellIs" dxfId="2145" priority="531" stopIfTrue="1" operator="greaterThanOrEqual">
      <formula>9000</formula>
    </cfRule>
  </conditionalFormatting>
  <conditionalFormatting sqref="AA134:AD134">
    <cfRule type="cellIs" dxfId="2144" priority="526" stopIfTrue="1" operator="lessThanOrEqual">
      <formula>3000</formula>
    </cfRule>
    <cfRule type="cellIs" dxfId="2143" priority="527" stopIfTrue="1" operator="between">
      <formula>3000</formula>
      <formula>9000</formula>
    </cfRule>
    <cfRule type="cellIs" dxfId="2142" priority="528" stopIfTrue="1" operator="greaterThanOrEqual">
      <formula>9000</formula>
    </cfRule>
  </conditionalFormatting>
  <conditionalFormatting sqref="V134:Y134">
    <cfRule type="cellIs" dxfId="2141" priority="523" stopIfTrue="1" operator="lessThanOrEqual">
      <formula>3000</formula>
    </cfRule>
    <cfRule type="cellIs" dxfId="2140" priority="524" stopIfTrue="1" operator="between">
      <formula>3000</formula>
      <formula>9000</formula>
    </cfRule>
    <cfRule type="cellIs" dxfId="2139" priority="525" stopIfTrue="1" operator="greaterThanOrEqual">
      <formula>9000</formula>
    </cfRule>
  </conditionalFormatting>
  <conditionalFormatting sqref="AF134">
    <cfRule type="cellIs" dxfId="2138" priority="520" stopIfTrue="1" operator="lessThanOrEqual">
      <formula>3000</formula>
    </cfRule>
    <cfRule type="cellIs" dxfId="2137" priority="521" stopIfTrue="1" operator="between">
      <formula>3000</formula>
      <formula>9000</formula>
    </cfRule>
    <cfRule type="cellIs" dxfId="2136" priority="522" stopIfTrue="1" operator="greaterThanOrEqual">
      <formula>9000</formula>
    </cfRule>
  </conditionalFormatting>
  <conditionalFormatting sqref="AG134">
    <cfRule type="cellIs" dxfId="2135" priority="517" stopIfTrue="1" operator="lessThanOrEqual">
      <formula>3000</formula>
    </cfRule>
    <cfRule type="cellIs" dxfId="2134" priority="518" stopIfTrue="1" operator="between">
      <formula>3000</formula>
      <formula>9000</formula>
    </cfRule>
    <cfRule type="cellIs" dxfId="2133" priority="519" stopIfTrue="1" operator="greaterThanOrEqual">
      <formula>9000</formula>
    </cfRule>
  </conditionalFormatting>
  <conditionalFormatting sqref="AA140:AD140">
    <cfRule type="cellIs" dxfId="2132" priority="514" stopIfTrue="1" operator="lessThanOrEqual">
      <formula>3000</formula>
    </cfRule>
    <cfRule type="cellIs" dxfId="2131" priority="515" stopIfTrue="1" operator="between">
      <formula>3000</formula>
      <formula>9000</formula>
    </cfRule>
    <cfRule type="cellIs" dxfId="2130" priority="516" stopIfTrue="1" operator="greaterThanOrEqual">
      <formula>9000</formula>
    </cfRule>
  </conditionalFormatting>
  <conditionalFormatting sqref="V140:Y140">
    <cfRule type="cellIs" dxfId="2129" priority="511" stopIfTrue="1" operator="lessThanOrEqual">
      <formula>3000</formula>
    </cfRule>
    <cfRule type="cellIs" dxfId="2128" priority="512" stopIfTrue="1" operator="between">
      <formula>3000</formula>
      <formula>9000</formula>
    </cfRule>
    <cfRule type="cellIs" dxfId="2127" priority="513" stopIfTrue="1" operator="greaterThanOrEqual">
      <formula>9000</formula>
    </cfRule>
  </conditionalFormatting>
  <conditionalFormatting sqref="AF140">
    <cfRule type="cellIs" dxfId="2126" priority="508" stopIfTrue="1" operator="lessThanOrEqual">
      <formula>3000</formula>
    </cfRule>
    <cfRule type="cellIs" dxfId="2125" priority="509" stopIfTrue="1" operator="between">
      <formula>3000</formula>
      <formula>9000</formula>
    </cfRule>
    <cfRule type="cellIs" dxfId="2124" priority="510" stopIfTrue="1" operator="greaterThanOrEqual">
      <formula>9000</formula>
    </cfRule>
  </conditionalFormatting>
  <conditionalFormatting sqref="AG140">
    <cfRule type="cellIs" dxfId="2123" priority="505" stopIfTrue="1" operator="lessThanOrEqual">
      <formula>3000</formula>
    </cfRule>
    <cfRule type="cellIs" dxfId="2122" priority="506" stopIfTrue="1" operator="between">
      <formula>3000</formula>
      <formula>9000</formula>
    </cfRule>
    <cfRule type="cellIs" dxfId="2121" priority="507" stopIfTrue="1" operator="greaterThanOrEqual">
      <formula>9000</formula>
    </cfRule>
  </conditionalFormatting>
  <conditionalFormatting sqref="AA146:AD146">
    <cfRule type="cellIs" dxfId="2120" priority="502" stopIfTrue="1" operator="lessThanOrEqual">
      <formula>3000</formula>
    </cfRule>
    <cfRule type="cellIs" dxfId="2119" priority="503" stopIfTrue="1" operator="between">
      <formula>3000</formula>
      <formula>9000</formula>
    </cfRule>
    <cfRule type="cellIs" dxfId="2118" priority="504" stopIfTrue="1" operator="greaterThanOrEqual">
      <formula>9000</formula>
    </cfRule>
  </conditionalFormatting>
  <conditionalFormatting sqref="V146:Y146">
    <cfRule type="cellIs" dxfId="2117" priority="499" stopIfTrue="1" operator="lessThanOrEqual">
      <formula>3000</formula>
    </cfRule>
    <cfRule type="cellIs" dxfId="2116" priority="500" stopIfTrue="1" operator="between">
      <formula>3000</formula>
      <formula>9000</formula>
    </cfRule>
    <cfRule type="cellIs" dxfId="2115" priority="501" stopIfTrue="1" operator="greaterThanOrEqual">
      <formula>9000</formula>
    </cfRule>
  </conditionalFormatting>
  <conditionalFormatting sqref="AF146">
    <cfRule type="cellIs" dxfId="2114" priority="496" stopIfTrue="1" operator="lessThanOrEqual">
      <formula>3000</formula>
    </cfRule>
    <cfRule type="cellIs" dxfId="2113" priority="497" stopIfTrue="1" operator="between">
      <formula>3000</formula>
      <formula>9000</formula>
    </cfRule>
    <cfRule type="cellIs" dxfId="2112" priority="498" stopIfTrue="1" operator="greaterThanOrEqual">
      <formula>9000</formula>
    </cfRule>
  </conditionalFormatting>
  <conditionalFormatting sqref="AG146">
    <cfRule type="cellIs" dxfId="2111" priority="493" stopIfTrue="1" operator="lessThanOrEqual">
      <formula>3000</formula>
    </cfRule>
    <cfRule type="cellIs" dxfId="2110" priority="494" stopIfTrue="1" operator="between">
      <formula>3000</formula>
      <formula>9000</formula>
    </cfRule>
    <cfRule type="cellIs" dxfId="2109" priority="495" stopIfTrue="1" operator="greaterThanOrEqual">
      <formula>9000</formula>
    </cfRule>
  </conditionalFormatting>
  <conditionalFormatting sqref="AA152:AD152">
    <cfRule type="cellIs" dxfId="2108" priority="490" stopIfTrue="1" operator="lessThanOrEqual">
      <formula>3000</formula>
    </cfRule>
    <cfRule type="cellIs" dxfId="2107" priority="491" stopIfTrue="1" operator="between">
      <formula>3000</formula>
      <formula>9000</formula>
    </cfRule>
    <cfRule type="cellIs" dxfId="2106" priority="492" stopIfTrue="1" operator="greaterThanOrEqual">
      <formula>9000</formula>
    </cfRule>
  </conditionalFormatting>
  <conditionalFormatting sqref="V152:Y152">
    <cfRule type="cellIs" dxfId="2105" priority="487" stopIfTrue="1" operator="lessThanOrEqual">
      <formula>3000</formula>
    </cfRule>
    <cfRule type="cellIs" dxfId="2104" priority="488" stopIfTrue="1" operator="between">
      <formula>3000</formula>
      <formula>9000</formula>
    </cfRule>
    <cfRule type="cellIs" dxfId="2103" priority="489" stopIfTrue="1" operator="greaterThanOrEqual">
      <formula>9000</formula>
    </cfRule>
  </conditionalFormatting>
  <conditionalFormatting sqref="AF152">
    <cfRule type="cellIs" dxfId="2102" priority="484" stopIfTrue="1" operator="lessThanOrEqual">
      <formula>3000</formula>
    </cfRule>
    <cfRule type="cellIs" dxfId="2101" priority="485" stopIfTrue="1" operator="between">
      <formula>3000</formula>
      <formula>9000</formula>
    </cfRule>
    <cfRule type="cellIs" dxfId="2100" priority="486" stopIfTrue="1" operator="greaterThanOrEqual">
      <formula>9000</formula>
    </cfRule>
  </conditionalFormatting>
  <conditionalFormatting sqref="AG152">
    <cfRule type="cellIs" dxfId="2099" priority="481" stopIfTrue="1" operator="lessThanOrEqual">
      <formula>3000</formula>
    </cfRule>
    <cfRule type="cellIs" dxfId="2098" priority="482" stopIfTrue="1" operator="between">
      <formula>3000</formula>
      <formula>9000</formula>
    </cfRule>
    <cfRule type="cellIs" dxfId="2097" priority="483" stopIfTrue="1" operator="greaterThanOrEqual">
      <formula>9000</formula>
    </cfRule>
  </conditionalFormatting>
  <conditionalFormatting sqref="AA158:AD158">
    <cfRule type="cellIs" dxfId="2096" priority="478" stopIfTrue="1" operator="lessThanOrEqual">
      <formula>3000</formula>
    </cfRule>
    <cfRule type="cellIs" dxfId="2095" priority="479" stopIfTrue="1" operator="between">
      <formula>3000</formula>
      <formula>9000</formula>
    </cfRule>
    <cfRule type="cellIs" dxfId="2094" priority="480" stopIfTrue="1" operator="greaterThanOrEqual">
      <formula>9000</formula>
    </cfRule>
  </conditionalFormatting>
  <conditionalFormatting sqref="V158:Y158">
    <cfRule type="cellIs" dxfId="2093" priority="475" stopIfTrue="1" operator="lessThanOrEqual">
      <formula>3000</formula>
    </cfRule>
    <cfRule type="cellIs" dxfId="2092" priority="476" stopIfTrue="1" operator="between">
      <formula>3000</formula>
      <formula>9000</formula>
    </cfRule>
    <cfRule type="cellIs" dxfId="2091" priority="477" stopIfTrue="1" operator="greaterThanOrEqual">
      <formula>9000</formula>
    </cfRule>
  </conditionalFormatting>
  <conditionalFormatting sqref="AF158">
    <cfRule type="cellIs" dxfId="2090" priority="472" stopIfTrue="1" operator="lessThanOrEqual">
      <formula>3000</formula>
    </cfRule>
    <cfRule type="cellIs" dxfId="2089" priority="473" stopIfTrue="1" operator="between">
      <formula>3000</formula>
      <formula>9000</formula>
    </cfRule>
    <cfRule type="cellIs" dxfId="2088" priority="474" stopIfTrue="1" operator="greaterThanOrEqual">
      <formula>9000</formula>
    </cfRule>
  </conditionalFormatting>
  <conditionalFormatting sqref="AG158">
    <cfRule type="cellIs" dxfId="2087" priority="469" stopIfTrue="1" operator="lessThanOrEqual">
      <formula>3000</formula>
    </cfRule>
    <cfRule type="cellIs" dxfId="2086" priority="470" stopIfTrue="1" operator="between">
      <formula>3000</formula>
      <formula>9000</formula>
    </cfRule>
    <cfRule type="cellIs" dxfId="2085" priority="471" stopIfTrue="1" operator="greaterThanOrEqual">
      <formula>9000</formula>
    </cfRule>
  </conditionalFormatting>
  <conditionalFormatting sqref="AA170:AD170">
    <cfRule type="cellIs" dxfId="2084" priority="466" stopIfTrue="1" operator="lessThanOrEqual">
      <formula>3000</formula>
    </cfRule>
    <cfRule type="cellIs" dxfId="2083" priority="467" stopIfTrue="1" operator="between">
      <formula>3000</formula>
      <formula>9000</formula>
    </cfRule>
    <cfRule type="cellIs" dxfId="2082" priority="468" stopIfTrue="1" operator="greaterThanOrEqual">
      <formula>9000</formula>
    </cfRule>
  </conditionalFormatting>
  <conditionalFormatting sqref="V170:Y170">
    <cfRule type="cellIs" dxfId="2081" priority="463" stopIfTrue="1" operator="lessThanOrEqual">
      <formula>3000</formula>
    </cfRule>
    <cfRule type="cellIs" dxfId="2080" priority="464" stopIfTrue="1" operator="between">
      <formula>3000</formula>
      <formula>9000</formula>
    </cfRule>
    <cfRule type="cellIs" dxfId="2079" priority="465" stopIfTrue="1" operator="greaterThanOrEqual">
      <formula>9000</formula>
    </cfRule>
  </conditionalFormatting>
  <conditionalFormatting sqref="AF170">
    <cfRule type="cellIs" dxfId="2078" priority="460" stopIfTrue="1" operator="lessThanOrEqual">
      <formula>3000</formula>
    </cfRule>
    <cfRule type="cellIs" dxfId="2077" priority="461" stopIfTrue="1" operator="between">
      <formula>3000</formula>
      <formula>9000</formula>
    </cfRule>
    <cfRule type="cellIs" dxfId="2076" priority="462" stopIfTrue="1" operator="greaterThanOrEqual">
      <formula>9000</formula>
    </cfRule>
  </conditionalFormatting>
  <conditionalFormatting sqref="AG170">
    <cfRule type="cellIs" dxfId="2075" priority="457" stopIfTrue="1" operator="lessThanOrEqual">
      <formula>3000</formula>
    </cfRule>
    <cfRule type="cellIs" dxfId="2074" priority="458" stopIfTrue="1" operator="between">
      <formula>3000</formula>
      <formula>9000</formula>
    </cfRule>
    <cfRule type="cellIs" dxfId="2073" priority="459" stopIfTrue="1" operator="greaterThanOrEqual">
      <formula>9000</formula>
    </cfRule>
  </conditionalFormatting>
  <conditionalFormatting sqref="AA176:AD176">
    <cfRule type="cellIs" dxfId="2072" priority="454" stopIfTrue="1" operator="lessThanOrEqual">
      <formula>3000</formula>
    </cfRule>
    <cfRule type="cellIs" dxfId="2071" priority="455" stopIfTrue="1" operator="between">
      <formula>3000</formula>
      <formula>9000</formula>
    </cfRule>
    <cfRule type="cellIs" dxfId="2070" priority="456" stopIfTrue="1" operator="greaterThanOrEqual">
      <formula>9000</formula>
    </cfRule>
  </conditionalFormatting>
  <conditionalFormatting sqref="V176:Y176">
    <cfRule type="cellIs" dxfId="2069" priority="451" stopIfTrue="1" operator="lessThanOrEqual">
      <formula>3000</formula>
    </cfRule>
    <cfRule type="cellIs" dxfId="2068" priority="452" stopIfTrue="1" operator="between">
      <formula>3000</formula>
      <formula>9000</formula>
    </cfRule>
    <cfRule type="cellIs" dxfId="2067" priority="453" stopIfTrue="1" operator="greaterThanOrEqual">
      <formula>9000</formula>
    </cfRule>
  </conditionalFormatting>
  <conditionalFormatting sqref="AF176">
    <cfRule type="cellIs" dxfId="2066" priority="448" stopIfTrue="1" operator="lessThanOrEqual">
      <formula>3000</formula>
    </cfRule>
    <cfRule type="cellIs" dxfId="2065" priority="449" stopIfTrue="1" operator="between">
      <formula>3000</formula>
      <formula>9000</formula>
    </cfRule>
    <cfRule type="cellIs" dxfId="2064" priority="450" stopIfTrue="1" operator="greaterThanOrEqual">
      <formula>9000</formula>
    </cfRule>
  </conditionalFormatting>
  <conditionalFormatting sqref="AG176">
    <cfRule type="cellIs" dxfId="2063" priority="445" stopIfTrue="1" operator="lessThanOrEqual">
      <formula>3000</formula>
    </cfRule>
    <cfRule type="cellIs" dxfId="2062" priority="446" stopIfTrue="1" operator="between">
      <formula>3000</formula>
      <formula>9000</formula>
    </cfRule>
    <cfRule type="cellIs" dxfId="2061" priority="447" stopIfTrue="1" operator="greaterThanOrEqual">
      <formula>9000</formula>
    </cfRule>
  </conditionalFormatting>
  <conditionalFormatting sqref="AA182:AD182">
    <cfRule type="cellIs" dxfId="2060" priority="442" stopIfTrue="1" operator="lessThanOrEqual">
      <formula>3000</formula>
    </cfRule>
    <cfRule type="cellIs" dxfId="2059" priority="443" stopIfTrue="1" operator="between">
      <formula>3000</formula>
      <formula>9000</formula>
    </cfRule>
    <cfRule type="cellIs" dxfId="2058" priority="444" stopIfTrue="1" operator="greaterThanOrEqual">
      <formula>9000</formula>
    </cfRule>
  </conditionalFormatting>
  <conditionalFormatting sqref="V182:Y182">
    <cfRule type="cellIs" dxfId="2057" priority="439" stopIfTrue="1" operator="lessThanOrEqual">
      <formula>3000</formula>
    </cfRule>
    <cfRule type="cellIs" dxfId="2056" priority="440" stopIfTrue="1" operator="between">
      <formula>3000</formula>
      <formula>9000</formula>
    </cfRule>
    <cfRule type="cellIs" dxfId="2055" priority="441" stopIfTrue="1" operator="greaterThanOrEqual">
      <formula>9000</formula>
    </cfRule>
  </conditionalFormatting>
  <conditionalFormatting sqref="AF182">
    <cfRule type="cellIs" dxfId="2054" priority="436" stopIfTrue="1" operator="lessThanOrEqual">
      <formula>3000</formula>
    </cfRule>
    <cfRule type="cellIs" dxfId="2053" priority="437" stopIfTrue="1" operator="between">
      <formula>3000</formula>
      <formula>9000</formula>
    </cfRule>
    <cfRule type="cellIs" dxfId="2052" priority="438" stopIfTrue="1" operator="greaterThanOrEqual">
      <formula>9000</formula>
    </cfRule>
  </conditionalFormatting>
  <conditionalFormatting sqref="AG182">
    <cfRule type="cellIs" dxfId="2051" priority="433" stopIfTrue="1" operator="lessThanOrEqual">
      <formula>3000</formula>
    </cfRule>
    <cfRule type="cellIs" dxfId="2050" priority="434" stopIfTrue="1" operator="between">
      <formula>3000</formula>
      <formula>9000</formula>
    </cfRule>
    <cfRule type="cellIs" dxfId="2049" priority="435" stopIfTrue="1" operator="greaterThanOrEqual">
      <formula>9000</formula>
    </cfRule>
  </conditionalFormatting>
  <conditionalFormatting sqref="AA188:AD188">
    <cfRule type="cellIs" dxfId="2048" priority="430" stopIfTrue="1" operator="lessThanOrEqual">
      <formula>3000</formula>
    </cfRule>
    <cfRule type="cellIs" dxfId="2047" priority="431" stopIfTrue="1" operator="between">
      <formula>3000</formula>
      <formula>9000</formula>
    </cfRule>
    <cfRule type="cellIs" dxfId="2046" priority="432" stopIfTrue="1" operator="greaterThanOrEqual">
      <formula>9000</formula>
    </cfRule>
  </conditionalFormatting>
  <conditionalFormatting sqref="V188:Y188">
    <cfRule type="cellIs" dxfId="2045" priority="427" stopIfTrue="1" operator="lessThanOrEqual">
      <formula>3000</formula>
    </cfRule>
    <cfRule type="cellIs" dxfId="2044" priority="428" stopIfTrue="1" operator="between">
      <formula>3000</formula>
      <formula>9000</formula>
    </cfRule>
    <cfRule type="cellIs" dxfId="2043" priority="429" stopIfTrue="1" operator="greaterThanOrEqual">
      <formula>9000</formula>
    </cfRule>
  </conditionalFormatting>
  <conditionalFormatting sqref="AF188">
    <cfRule type="cellIs" dxfId="2042" priority="424" stopIfTrue="1" operator="lessThanOrEqual">
      <formula>3000</formula>
    </cfRule>
    <cfRule type="cellIs" dxfId="2041" priority="425" stopIfTrue="1" operator="between">
      <formula>3000</formula>
      <formula>9000</formula>
    </cfRule>
    <cfRule type="cellIs" dxfId="2040" priority="426" stopIfTrue="1" operator="greaterThanOrEqual">
      <formula>9000</formula>
    </cfRule>
  </conditionalFormatting>
  <conditionalFormatting sqref="AG188">
    <cfRule type="cellIs" dxfId="2039" priority="421" stopIfTrue="1" operator="lessThanOrEqual">
      <formula>3000</formula>
    </cfRule>
    <cfRule type="cellIs" dxfId="2038" priority="422" stopIfTrue="1" operator="between">
      <formula>3000</formula>
      <formula>9000</formula>
    </cfRule>
    <cfRule type="cellIs" dxfId="2037" priority="423" stopIfTrue="1" operator="greaterThanOrEqual">
      <formula>9000</formula>
    </cfRule>
  </conditionalFormatting>
  <conditionalFormatting sqref="AA194:AD194">
    <cfRule type="cellIs" dxfId="2036" priority="418" stopIfTrue="1" operator="lessThanOrEqual">
      <formula>3000</formula>
    </cfRule>
    <cfRule type="cellIs" dxfId="2035" priority="419" stopIfTrue="1" operator="between">
      <formula>3000</formula>
      <formula>9000</formula>
    </cfRule>
    <cfRule type="cellIs" dxfId="2034" priority="420" stopIfTrue="1" operator="greaterThanOrEqual">
      <formula>9000</formula>
    </cfRule>
  </conditionalFormatting>
  <conditionalFormatting sqref="V194:Y194">
    <cfRule type="cellIs" dxfId="2033" priority="415" stopIfTrue="1" operator="lessThanOrEqual">
      <formula>3000</formula>
    </cfRule>
    <cfRule type="cellIs" dxfId="2032" priority="416" stopIfTrue="1" operator="between">
      <formula>3000</formula>
      <formula>9000</formula>
    </cfRule>
    <cfRule type="cellIs" dxfId="2031" priority="417" stopIfTrue="1" operator="greaterThanOrEqual">
      <formula>9000</formula>
    </cfRule>
  </conditionalFormatting>
  <conditionalFormatting sqref="AF194">
    <cfRule type="cellIs" dxfId="2030" priority="412" stopIfTrue="1" operator="lessThanOrEqual">
      <formula>3000</formula>
    </cfRule>
    <cfRule type="cellIs" dxfId="2029" priority="413" stopIfTrue="1" operator="between">
      <formula>3000</formula>
      <formula>9000</formula>
    </cfRule>
    <cfRule type="cellIs" dxfId="2028" priority="414" stopIfTrue="1" operator="greaterThanOrEqual">
      <formula>9000</formula>
    </cfRule>
  </conditionalFormatting>
  <conditionalFormatting sqref="AG194">
    <cfRule type="cellIs" dxfId="2027" priority="409" stopIfTrue="1" operator="lessThanOrEqual">
      <formula>3000</formula>
    </cfRule>
    <cfRule type="cellIs" dxfId="2026" priority="410" stopIfTrue="1" operator="between">
      <formula>3000</formula>
      <formula>9000</formula>
    </cfRule>
    <cfRule type="cellIs" dxfId="2025" priority="411" stopIfTrue="1" operator="greaterThanOrEqual">
      <formula>9000</formula>
    </cfRule>
  </conditionalFormatting>
  <conditionalFormatting sqref="AA200:AD200">
    <cfRule type="cellIs" dxfId="2024" priority="406" stopIfTrue="1" operator="lessThanOrEqual">
      <formula>3000</formula>
    </cfRule>
    <cfRule type="cellIs" dxfId="2023" priority="407" stopIfTrue="1" operator="between">
      <formula>3000</formula>
      <formula>9000</formula>
    </cfRule>
    <cfRule type="cellIs" dxfId="2022" priority="408" stopIfTrue="1" operator="greaterThanOrEqual">
      <formula>9000</formula>
    </cfRule>
  </conditionalFormatting>
  <conditionalFormatting sqref="V200:Y200">
    <cfRule type="cellIs" dxfId="2021" priority="403" stopIfTrue="1" operator="lessThanOrEqual">
      <formula>3000</formula>
    </cfRule>
    <cfRule type="cellIs" dxfId="2020" priority="404" stopIfTrue="1" operator="between">
      <formula>3000</formula>
      <formula>9000</formula>
    </cfRule>
    <cfRule type="cellIs" dxfId="2019" priority="405" stopIfTrue="1" operator="greaterThanOrEqual">
      <formula>9000</formula>
    </cfRule>
  </conditionalFormatting>
  <conditionalFormatting sqref="AF200">
    <cfRule type="cellIs" dxfId="2018" priority="400" stopIfTrue="1" operator="lessThanOrEqual">
      <formula>3000</formula>
    </cfRule>
    <cfRule type="cellIs" dxfId="2017" priority="401" stopIfTrue="1" operator="between">
      <formula>3000</formula>
      <formula>9000</formula>
    </cfRule>
    <cfRule type="cellIs" dxfId="2016" priority="402" stopIfTrue="1" operator="greaterThanOrEqual">
      <formula>9000</formula>
    </cfRule>
  </conditionalFormatting>
  <conditionalFormatting sqref="AG200">
    <cfRule type="cellIs" dxfId="2015" priority="397" stopIfTrue="1" operator="lessThanOrEqual">
      <formula>3000</formula>
    </cfRule>
    <cfRule type="cellIs" dxfId="2014" priority="398" stopIfTrue="1" operator="between">
      <formula>3000</formula>
      <formula>9000</formula>
    </cfRule>
    <cfRule type="cellIs" dxfId="2013" priority="399" stopIfTrue="1" operator="greaterThanOrEqual">
      <formula>9000</formula>
    </cfRule>
  </conditionalFormatting>
  <conditionalFormatting sqref="AA206:AD206">
    <cfRule type="cellIs" dxfId="2012" priority="394" stopIfTrue="1" operator="lessThanOrEqual">
      <formula>3000</formula>
    </cfRule>
    <cfRule type="cellIs" dxfId="2011" priority="395" stopIfTrue="1" operator="between">
      <formula>3000</formula>
      <formula>9000</formula>
    </cfRule>
    <cfRule type="cellIs" dxfId="2010" priority="396" stopIfTrue="1" operator="greaterThanOrEqual">
      <formula>9000</formula>
    </cfRule>
  </conditionalFormatting>
  <conditionalFormatting sqref="V206:Y206">
    <cfRule type="cellIs" dxfId="2009" priority="391" stopIfTrue="1" operator="lessThanOrEqual">
      <formula>3000</formula>
    </cfRule>
    <cfRule type="cellIs" dxfId="2008" priority="392" stopIfTrue="1" operator="between">
      <formula>3000</formula>
      <formula>9000</formula>
    </cfRule>
    <cfRule type="cellIs" dxfId="2007" priority="393" stopIfTrue="1" operator="greaterThanOrEqual">
      <formula>9000</formula>
    </cfRule>
  </conditionalFormatting>
  <conditionalFormatting sqref="AF206">
    <cfRule type="cellIs" dxfId="2006" priority="388" stopIfTrue="1" operator="lessThanOrEqual">
      <formula>3000</formula>
    </cfRule>
    <cfRule type="cellIs" dxfId="2005" priority="389" stopIfTrue="1" operator="between">
      <formula>3000</formula>
      <formula>9000</formula>
    </cfRule>
    <cfRule type="cellIs" dxfId="2004" priority="390" stopIfTrue="1" operator="greaterThanOrEqual">
      <formula>9000</formula>
    </cfRule>
  </conditionalFormatting>
  <conditionalFormatting sqref="AG206">
    <cfRule type="cellIs" dxfId="2003" priority="385" stopIfTrue="1" operator="lessThanOrEqual">
      <formula>3000</formula>
    </cfRule>
    <cfRule type="cellIs" dxfId="2002" priority="386" stopIfTrue="1" operator="between">
      <formula>3000</formula>
      <formula>9000</formula>
    </cfRule>
    <cfRule type="cellIs" dxfId="2001" priority="387" stopIfTrue="1" operator="greaterThanOrEqual">
      <formula>9000</formula>
    </cfRule>
  </conditionalFormatting>
  <conditionalFormatting sqref="AA74:AD74">
    <cfRule type="cellIs" dxfId="2000" priority="382" stopIfTrue="1" operator="lessThanOrEqual">
      <formula>3000</formula>
    </cfRule>
    <cfRule type="cellIs" dxfId="1999" priority="383" stopIfTrue="1" operator="between">
      <formula>3000</formula>
      <formula>9000</formula>
    </cfRule>
    <cfRule type="cellIs" dxfId="1998" priority="384" stopIfTrue="1" operator="greaterThanOrEqual">
      <formula>9000</formula>
    </cfRule>
  </conditionalFormatting>
  <conditionalFormatting sqref="V74:Y74">
    <cfRule type="cellIs" dxfId="1997" priority="379" stopIfTrue="1" operator="lessThanOrEqual">
      <formula>3000</formula>
    </cfRule>
    <cfRule type="cellIs" dxfId="1996" priority="380" stopIfTrue="1" operator="between">
      <formula>3000</formula>
      <formula>9000</formula>
    </cfRule>
    <cfRule type="cellIs" dxfId="1995" priority="381" stopIfTrue="1" operator="greaterThanOrEqual">
      <formula>9000</formula>
    </cfRule>
  </conditionalFormatting>
  <conditionalFormatting sqref="AF74">
    <cfRule type="cellIs" dxfId="1994" priority="376" stopIfTrue="1" operator="lessThanOrEqual">
      <formula>3000</formula>
    </cfRule>
    <cfRule type="cellIs" dxfId="1993" priority="377" stopIfTrue="1" operator="between">
      <formula>3000</formula>
      <formula>9000</formula>
    </cfRule>
    <cfRule type="cellIs" dxfId="1992" priority="378" stopIfTrue="1" operator="greaterThanOrEqual">
      <formula>9000</formula>
    </cfRule>
  </conditionalFormatting>
  <conditionalFormatting sqref="AG74">
    <cfRule type="cellIs" dxfId="1991" priority="373" stopIfTrue="1" operator="lessThanOrEqual">
      <formula>3000</formula>
    </cfRule>
    <cfRule type="cellIs" dxfId="1990" priority="374" stopIfTrue="1" operator="between">
      <formula>3000</formula>
      <formula>9000</formula>
    </cfRule>
    <cfRule type="cellIs" dxfId="1989" priority="375" stopIfTrue="1" operator="greaterThanOrEqual">
      <formula>9000</formula>
    </cfRule>
  </conditionalFormatting>
  <conditionalFormatting sqref="AA92:AD92">
    <cfRule type="cellIs" dxfId="1988" priority="370" stopIfTrue="1" operator="lessThanOrEqual">
      <formula>3000</formula>
    </cfRule>
    <cfRule type="cellIs" dxfId="1987" priority="371" stopIfTrue="1" operator="between">
      <formula>3000</formula>
      <formula>9000</formula>
    </cfRule>
    <cfRule type="cellIs" dxfId="1986" priority="372" stopIfTrue="1" operator="greaterThanOrEqual">
      <formula>9000</formula>
    </cfRule>
  </conditionalFormatting>
  <conditionalFormatting sqref="V92:Y92">
    <cfRule type="cellIs" dxfId="1985" priority="367" stopIfTrue="1" operator="lessThanOrEqual">
      <formula>3000</formula>
    </cfRule>
    <cfRule type="cellIs" dxfId="1984" priority="368" stopIfTrue="1" operator="between">
      <formula>3000</formula>
      <formula>9000</formula>
    </cfRule>
    <cfRule type="cellIs" dxfId="1983" priority="369" stopIfTrue="1" operator="greaterThanOrEqual">
      <formula>9000</formula>
    </cfRule>
  </conditionalFormatting>
  <conditionalFormatting sqref="AF92">
    <cfRule type="cellIs" dxfId="1982" priority="364" stopIfTrue="1" operator="lessThanOrEqual">
      <formula>3000</formula>
    </cfRule>
    <cfRule type="cellIs" dxfId="1981" priority="365" stopIfTrue="1" operator="between">
      <formula>3000</formula>
      <formula>9000</formula>
    </cfRule>
    <cfRule type="cellIs" dxfId="1980" priority="366" stopIfTrue="1" operator="greaterThanOrEqual">
      <formula>9000</formula>
    </cfRule>
  </conditionalFormatting>
  <conditionalFormatting sqref="AG92">
    <cfRule type="cellIs" dxfId="1979" priority="361" stopIfTrue="1" operator="lessThanOrEqual">
      <formula>3000</formula>
    </cfRule>
    <cfRule type="cellIs" dxfId="1978" priority="362" stopIfTrue="1" operator="between">
      <formula>3000</formula>
      <formula>9000</formula>
    </cfRule>
    <cfRule type="cellIs" dxfId="1977" priority="363" stopIfTrue="1" operator="greaterThanOrEqual">
      <formula>9000</formula>
    </cfRule>
  </conditionalFormatting>
  <conditionalFormatting sqref="AA164:AD164">
    <cfRule type="cellIs" dxfId="1976" priority="358" stopIfTrue="1" operator="lessThanOrEqual">
      <formula>3000</formula>
    </cfRule>
    <cfRule type="cellIs" dxfId="1975" priority="359" stopIfTrue="1" operator="between">
      <formula>3000</formula>
      <formula>9000</formula>
    </cfRule>
    <cfRule type="cellIs" dxfId="1974" priority="360" stopIfTrue="1" operator="greaterThanOrEqual">
      <formula>9000</formula>
    </cfRule>
  </conditionalFormatting>
  <conditionalFormatting sqref="V164:Y164">
    <cfRule type="cellIs" dxfId="1973" priority="355" stopIfTrue="1" operator="lessThanOrEqual">
      <formula>3000</formula>
    </cfRule>
    <cfRule type="cellIs" dxfId="1972" priority="356" stopIfTrue="1" operator="between">
      <formula>3000</formula>
      <formula>9000</formula>
    </cfRule>
    <cfRule type="cellIs" dxfId="1971" priority="357" stopIfTrue="1" operator="greaterThanOrEqual">
      <formula>9000</formula>
    </cfRule>
  </conditionalFormatting>
  <conditionalFormatting sqref="AF164">
    <cfRule type="cellIs" dxfId="1970" priority="352" stopIfTrue="1" operator="lessThanOrEqual">
      <formula>3000</formula>
    </cfRule>
    <cfRule type="cellIs" dxfId="1969" priority="353" stopIfTrue="1" operator="between">
      <formula>3000</formula>
      <formula>9000</formula>
    </cfRule>
    <cfRule type="cellIs" dxfId="1968" priority="354" stopIfTrue="1" operator="greaterThanOrEqual">
      <formula>9000</formula>
    </cfRule>
  </conditionalFormatting>
  <conditionalFormatting sqref="AG164">
    <cfRule type="cellIs" dxfId="1967" priority="349" stopIfTrue="1" operator="lessThanOrEqual">
      <formula>3000</formula>
    </cfRule>
    <cfRule type="cellIs" dxfId="1966" priority="350" stopIfTrue="1" operator="between">
      <formula>3000</formula>
      <formula>9000</formula>
    </cfRule>
    <cfRule type="cellIs" dxfId="1965" priority="351" stopIfTrue="1" operator="greaterThanOrEqual">
      <formula>9000</formula>
    </cfRule>
  </conditionalFormatting>
  <conditionalFormatting sqref="AA8:AD8">
    <cfRule type="cellIs" dxfId="1964" priority="754" stopIfTrue="1" operator="lessThanOrEqual">
      <formula>3000</formula>
    </cfRule>
    <cfRule type="cellIs" dxfId="1963" priority="755" stopIfTrue="1" operator="between">
      <formula>3000</formula>
      <formula>9000</formula>
    </cfRule>
    <cfRule type="cellIs" dxfId="1962" priority="756" stopIfTrue="1" operator="greaterThanOrEqual">
      <formula>9000</formula>
    </cfRule>
  </conditionalFormatting>
  <conditionalFormatting sqref="V8:Y8">
    <cfRule type="cellIs" dxfId="1961" priority="751" stopIfTrue="1" operator="lessThanOrEqual">
      <formula>3000</formula>
    </cfRule>
    <cfRule type="cellIs" dxfId="1960" priority="752" stopIfTrue="1" operator="between">
      <formula>3000</formula>
      <formula>9000</formula>
    </cfRule>
    <cfRule type="cellIs" dxfId="1959" priority="753" stopIfTrue="1" operator="greaterThanOrEqual">
      <formula>9000</formula>
    </cfRule>
  </conditionalFormatting>
  <conditionalFormatting sqref="AF8">
    <cfRule type="cellIs" dxfId="1958" priority="748" stopIfTrue="1" operator="lessThanOrEqual">
      <formula>3000</formula>
    </cfRule>
    <cfRule type="cellIs" dxfId="1957" priority="749" stopIfTrue="1" operator="between">
      <formula>3000</formula>
      <formula>9000</formula>
    </cfRule>
    <cfRule type="cellIs" dxfId="1956" priority="750" stopIfTrue="1" operator="greaterThanOrEqual">
      <formula>9000</formula>
    </cfRule>
  </conditionalFormatting>
  <conditionalFormatting sqref="AG8">
    <cfRule type="cellIs" dxfId="1955" priority="745" stopIfTrue="1" operator="lessThanOrEqual">
      <formula>3000</formula>
    </cfRule>
    <cfRule type="cellIs" dxfId="1954" priority="746" stopIfTrue="1" operator="between">
      <formula>3000</formula>
      <formula>9000</formula>
    </cfRule>
    <cfRule type="cellIs" dxfId="1953" priority="747" stopIfTrue="1" operator="greaterThanOrEqual">
      <formula>9000</formula>
    </cfRule>
  </conditionalFormatting>
  <conditionalFormatting sqref="AA14:AD14">
    <cfRule type="cellIs" dxfId="1952" priority="742" stopIfTrue="1" operator="lessThanOrEqual">
      <formula>3000</formula>
    </cfRule>
    <cfRule type="cellIs" dxfId="1951" priority="743" stopIfTrue="1" operator="between">
      <formula>3000</formula>
      <formula>9000</formula>
    </cfRule>
    <cfRule type="cellIs" dxfId="1950" priority="744" stopIfTrue="1" operator="greaterThanOrEqual">
      <formula>9000</formula>
    </cfRule>
  </conditionalFormatting>
  <conditionalFormatting sqref="V14:Y14">
    <cfRule type="cellIs" dxfId="1949" priority="739" stopIfTrue="1" operator="lessThanOrEqual">
      <formula>3000</formula>
    </cfRule>
    <cfRule type="cellIs" dxfId="1948" priority="740" stopIfTrue="1" operator="between">
      <formula>3000</formula>
      <formula>9000</formula>
    </cfRule>
    <cfRule type="cellIs" dxfId="1947" priority="741" stopIfTrue="1" operator="greaterThanOrEqual">
      <formula>9000</formula>
    </cfRule>
  </conditionalFormatting>
  <conditionalFormatting sqref="AF14">
    <cfRule type="cellIs" dxfId="1946" priority="736" stopIfTrue="1" operator="lessThanOrEqual">
      <formula>3000</formula>
    </cfRule>
    <cfRule type="cellIs" dxfId="1945" priority="737" stopIfTrue="1" operator="between">
      <formula>3000</formula>
      <formula>9000</formula>
    </cfRule>
    <cfRule type="cellIs" dxfId="1944" priority="738" stopIfTrue="1" operator="greaterThanOrEqual">
      <formula>9000</formula>
    </cfRule>
  </conditionalFormatting>
  <conditionalFormatting sqref="AG14">
    <cfRule type="cellIs" dxfId="1943" priority="733" stopIfTrue="1" operator="lessThanOrEqual">
      <formula>3000</formula>
    </cfRule>
    <cfRule type="cellIs" dxfId="1942" priority="734" stopIfTrue="1" operator="between">
      <formula>3000</formula>
      <formula>9000</formula>
    </cfRule>
    <cfRule type="cellIs" dxfId="1941" priority="735" stopIfTrue="1" operator="greaterThanOrEqual">
      <formula>9000</formula>
    </cfRule>
  </conditionalFormatting>
  <conditionalFormatting sqref="AA20:AD20">
    <cfRule type="cellIs" dxfId="1940" priority="730" stopIfTrue="1" operator="lessThanOrEqual">
      <formula>3000</formula>
    </cfRule>
    <cfRule type="cellIs" dxfId="1939" priority="731" stopIfTrue="1" operator="between">
      <formula>3000</formula>
      <formula>9000</formula>
    </cfRule>
    <cfRule type="cellIs" dxfId="1938" priority="732" stopIfTrue="1" operator="greaterThanOrEqual">
      <formula>9000</formula>
    </cfRule>
  </conditionalFormatting>
  <conditionalFormatting sqref="V20:Y20">
    <cfRule type="cellIs" dxfId="1937" priority="727" stopIfTrue="1" operator="lessThanOrEqual">
      <formula>3000</formula>
    </cfRule>
    <cfRule type="cellIs" dxfId="1936" priority="728" stopIfTrue="1" operator="between">
      <formula>3000</formula>
      <formula>9000</formula>
    </cfRule>
    <cfRule type="cellIs" dxfId="1935" priority="729" stopIfTrue="1" operator="greaterThanOrEqual">
      <formula>9000</formula>
    </cfRule>
  </conditionalFormatting>
  <conditionalFormatting sqref="AF20">
    <cfRule type="cellIs" dxfId="1934" priority="724" stopIfTrue="1" operator="lessThanOrEqual">
      <formula>3000</formula>
    </cfRule>
    <cfRule type="cellIs" dxfId="1933" priority="725" stopIfTrue="1" operator="between">
      <formula>3000</formula>
      <formula>9000</formula>
    </cfRule>
    <cfRule type="cellIs" dxfId="1932" priority="726" stopIfTrue="1" operator="greaterThanOrEqual">
      <formula>9000</formula>
    </cfRule>
  </conditionalFormatting>
  <conditionalFormatting sqref="AG20">
    <cfRule type="cellIs" dxfId="1931" priority="721" stopIfTrue="1" operator="lessThanOrEqual">
      <formula>3000</formula>
    </cfRule>
    <cfRule type="cellIs" dxfId="1930" priority="722" stopIfTrue="1" operator="between">
      <formula>3000</formula>
      <formula>9000</formula>
    </cfRule>
    <cfRule type="cellIs" dxfId="1929" priority="723" stopIfTrue="1" operator="greaterThanOrEqual">
      <formula>9000</formula>
    </cfRule>
  </conditionalFormatting>
  <conditionalFormatting sqref="AA26:AD26">
    <cfRule type="cellIs" dxfId="1928" priority="718" stopIfTrue="1" operator="lessThanOrEqual">
      <formula>3000</formula>
    </cfRule>
    <cfRule type="cellIs" dxfId="1927" priority="719" stopIfTrue="1" operator="between">
      <formula>3000</formula>
      <formula>9000</formula>
    </cfRule>
    <cfRule type="cellIs" dxfId="1926" priority="720" stopIfTrue="1" operator="greaterThanOrEqual">
      <formula>9000</formula>
    </cfRule>
  </conditionalFormatting>
  <conditionalFormatting sqref="V26:Y26">
    <cfRule type="cellIs" dxfId="1925" priority="715" stopIfTrue="1" operator="lessThanOrEqual">
      <formula>3000</formula>
    </cfRule>
    <cfRule type="cellIs" dxfId="1924" priority="716" stopIfTrue="1" operator="between">
      <formula>3000</formula>
      <formula>9000</formula>
    </cfRule>
    <cfRule type="cellIs" dxfId="1923" priority="717" stopIfTrue="1" operator="greaterThanOrEqual">
      <formula>9000</formula>
    </cfRule>
  </conditionalFormatting>
  <conditionalFormatting sqref="AF26">
    <cfRule type="cellIs" dxfId="1922" priority="712" stopIfTrue="1" operator="lessThanOrEqual">
      <formula>3000</formula>
    </cfRule>
    <cfRule type="cellIs" dxfId="1921" priority="713" stopIfTrue="1" operator="between">
      <formula>3000</formula>
      <formula>9000</formula>
    </cfRule>
    <cfRule type="cellIs" dxfId="1920" priority="714" stopIfTrue="1" operator="greaterThanOrEqual">
      <formula>9000</formula>
    </cfRule>
  </conditionalFormatting>
  <conditionalFormatting sqref="AG26">
    <cfRule type="cellIs" dxfId="1919" priority="709" stopIfTrue="1" operator="lessThanOrEqual">
      <formula>3000</formula>
    </cfRule>
    <cfRule type="cellIs" dxfId="1918" priority="710" stopIfTrue="1" operator="between">
      <formula>3000</formula>
      <formula>9000</formula>
    </cfRule>
    <cfRule type="cellIs" dxfId="1917" priority="711" stopIfTrue="1" operator="greaterThanOrEqual">
      <formula>9000</formula>
    </cfRule>
  </conditionalFormatting>
  <conditionalFormatting sqref="AA32:AD32">
    <cfRule type="cellIs" dxfId="1916" priority="706" stopIfTrue="1" operator="lessThanOrEqual">
      <formula>3000</formula>
    </cfRule>
    <cfRule type="cellIs" dxfId="1915" priority="707" stopIfTrue="1" operator="between">
      <formula>3000</formula>
      <formula>9000</formula>
    </cfRule>
    <cfRule type="cellIs" dxfId="1914" priority="708" stopIfTrue="1" operator="greaterThanOrEqual">
      <formula>9000</formula>
    </cfRule>
  </conditionalFormatting>
  <conditionalFormatting sqref="V32:Y32">
    <cfRule type="cellIs" dxfId="1913" priority="703" stopIfTrue="1" operator="lessThanOrEqual">
      <formula>3000</formula>
    </cfRule>
    <cfRule type="cellIs" dxfId="1912" priority="704" stopIfTrue="1" operator="between">
      <formula>3000</formula>
      <formula>9000</formula>
    </cfRule>
    <cfRule type="cellIs" dxfId="1911" priority="705" stopIfTrue="1" operator="greaterThanOrEqual">
      <formula>9000</formula>
    </cfRule>
  </conditionalFormatting>
  <conditionalFormatting sqref="AH62">
    <cfRule type="cellIs" dxfId="1910" priority="346" stopIfTrue="1" operator="lessThanOrEqual">
      <formula>3000</formula>
    </cfRule>
    <cfRule type="cellIs" dxfId="1909" priority="347" stopIfTrue="1" operator="between">
      <formula>3000</formula>
      <formula>9000</formula>
    </cfRule>
    <cfRule type="cellIs" dxfId="1908" priority="348" stopIfTrue="1" operator="greaterThanOrEqual">
      <formula>9000</formula>
    </cfRule>
  </conditionalFormatting>
  <conditionalFormatting sqref="AI62:AJ62">
    <cfRule type="cellIs" dxfId="1907" priority="343" stopIfTrue="1" operator="lessThanOrEqual">
      <formula>3000</formula>
    </cfRule>
    <cfRule type="cellIs" dxfId="1906" priority="344" stopIfTrue="1" operator="between">
      <formula>3000</formula>
      <formula>9000</formula>
    </cfRule>
    <cfRule type="cellIs" dxfId="1905" priority="345" stopIfTrue="1" operator="greaterThanOrEqual">
      <formula>9000</formula>
    </cfRule>
  </conditionalFormatting>
  <conditionalFormatting sqref="AH68">
    <cfRule type="cellIs" dxfId="1904" priority="340" stopIfTrue="1" operator="lessThanOrEqual">
      <formula>3000</formula>
    </cfRule>
    <cfRule type="cellIs" dxfId="1903" priority="341" stopIfTrue="1" operator="between">
      <formula>3000</formula>
      <formula>9000</formula>
    </cfRule>
    <cfRule type="cellIs" dxfId="1902" priority="342" stopIfTrue="1" operator="greaterThanOrEqual">
      <formula>9000</formula>
    </cfRule>
  </conditionalFormatting>
  <conditionalFormatting sqref="AI68:AJ68">
    <cfRule type="cellIs" dxfId="1901" priority="337" stopIfTrue="1" operator="lessThanOrEqual">
      <formula>3000</formula>
    </cfRule>
    <cfRule type="cellIs" dxfId="1900" priority="338" stopIfTrue="1" operator="between">
      <formula>3000</formula>
      <formula>9000</formula>
    </cfRule>
    <cfRule type="cellIs" dxfId="1899" priority="339" stopIfTrue="1" operator="greaterThanOrEqual">
      <formula>9000</formula>
    </cfRule>
  </conditionalFormatting>
  <conditionalFormatting sqref="AH74">
    <cfRule type="cellIs" dxfId="1898" priority="334" stopIfTrue="1" operator="lessThanOrEqual">
      <formula>3000</formula>
    </cfRule>
    <cfRule type="cellIs" dxfId="1897" priority="335" stopIfTrue="1" operator="between">
      <formula>3000</formula>
      <formula>9000</formula>
    </cfRule>
    <cfRule type="cellIs" dxfId="1896" priority="336" stopIfTrue="1" operator="greaterThanOrEqual">
      <formula>9000</formula>
    </cfRule>
  </conditionalFormatting>
  <conditionalFormatting sqref="AI74:AJ74">
    <cfRule type="cellIs" dxfId="1895" priority="331" stopIfTrue="1" operator="lessThanOrEqual">
      <formula>3000</formula>
    </cfRule>
    <cfRule type="cellIs" dxfId="1894" priority="332" stopIfTrue="1" operator="between">
      <formula>3000</formula>
      <formula>9000</formula>
    </cfRule>
    <cfRule type="cellIs" dxfId="1893" priority="333" stopIfTrue="1" operator="greaterThanOrEqual">
      <formula>9000</formula>
    </cfRule>
  </conditionalFormatting>
  <conditionalFormatting sqref="AH80">
    <cfRule type="cellIs" dxfId="1892" priority="328" stopIfTrue="1" operator="lessThanOrEqual">
      <formula>3000</formula>
    </cfRule>
    <cfRule type="cellIs" dxfId="1891" priority="329" stopIfTrue="1" operator="between">
      <formula>3000</formula>
      <formula>9000</formula>
    </cfRule>
    <cfRule type="cellIs" dxfId="1890" priority="330" stopIfTrue="1" operator="greaterThanOrEqual">
      <formula>9000</formula>
    </cfRule>
  </conditionalFormatting>
  <conditionalFormatting sqref="AI80:AJ80">
    <cfRule type="cellIs" dxfId="1889" priority="325" stopIfTrue="1" operator="lessThanOrEqual">
      <formula>3000</formula>
    </cfRule>
    <cfRule type="cellIs" dxfId="1888" priority="326" stopIfTrue="1" operator="between">
      <formula>3000</formula>
      <formula>9000</formula>
    </cfRule>
    <cfRule type="cellIs" dxfId="1887" priority="327" stopIfTrue="1" operator="greaterThanOrEqual">
      <formula>9000</formula>
    </cfRule>
  </conditionalFormatting>
  <conditionalFormatting sqref="AH86">
    <cfRule type="cellIs" dxfId="1886" priority="322" stopIfTrue="1" operator="lessThanOrEqual">
      <formula>3000</formula>
    </cfRule>
    <cfRule type="cellIs" dxfId="1885" priority="323" stopIfTrue="1" operator="between">
      <formula>3000</formula>
      <formula>9000</formula>
    </cfRule>
    <cfRule type="cellIs" dxfId="1884" priority="324" stopIfTrue="1" operator="greaterThanOrEqual">
      <formula>9000</formula>
    </cfRule>
  </conditionalFormatting>
  <conditionalFormatting sqref="AI86:AJ86">
    <cfRule type="cellIs" dxfId="1883" priority="319" stopIfTrue="1" operator="lessThanOrEqual">
      <formula>3000</formula>
    </cfRule>
    <cfRule type="cellIs" dxfId="1882" priority="320" stopIfTrue="1" operator="between">
      <formula>3000</formula>
      <formula>9000</formula>
    </cfRule>
    <cfRule type="cellIs" dxfId="1881" priority="321" stopIfTrue="1" operator="greaterThanOrEqual">
      <formula>9000</formula>
    </cfRule>
  </conditionalFormatting>
  <conditionalFormatting sqref="AH92">
    <cfRule type="cellIs" dxfId="1880" priority="316" stopIfTrue="1" operator="lessThanOrEqual">
      <formula>3000</formula>
    </cfRule>
    <cfRule type="cellIs" dxfId="1879" priority="317" stopIfTrue="1" operator="between">
      <formula>3000</formula>
      <formula>9000</formula>
    </cfRule>
    <cfRule type="cellIs" dxfId="1878" priority="318" stopIfTrue="1" operator="greaterThanOrEqual">
      <formula>9000</formula>
    </cfRule>
  </conditionalFormatting>
  <conditionalFormatting sqref="AI92:AJ92">
    <cfRule type="cellIs" dxfId="1877" priority="313" stopIfTrue="1" operator="lessThanOrEqual">
      <formula>3000</formula>
    </cfRule>
    <cfRule type="cellIs" dxfId="1876" priority="314" stopIfTrue="1" operator="between">
      <formula>3000</formula>
      <formula>9000</formula>
    </cfRule>
    <cfRule type="cellIs" dxfId="1875" priority="315" stopIfTrue="1" operator="greaterThanOrEqual">
      <formula>9000</formula>
    </cfRule>
  </conditionalFormatting>
  <conditionalFormatting sqref="AH98">
    <cfRule type="cellIs" dxfId="1874" priority="310" stopIfTrue="1" operator="lessThanOrEqual">
      <formula>3000</formula>
    </cfRule>
    <cfRule type="cellIs" dxfId="1873" priority="311" stopIfTrue="1" operator="between">
      <formula>3000</formula>
      <formula>9000</formula>
    </cfRule>
    <cfRule type="cellIs" dxfId="1872" priority="312" stopIfTrue="1" operator="greaterThanOrEqual">
      <formula>9000</formula>
    </cfRule>
  </conditionalFormatting>
  <conditionalFormatting sqref="AI98:AJ98">
    <cfRule type="cellIs" dxfId="1871" priority="307" stopIfTrue="1" operator="lessThanOrEqual">
      <formula>3000</formula>
    </cfRule>
    <cfRule type="cellIs" dxfId="1870" priority="308" stopIfTrue="1" operator="between">
      <formula>3000</formula>
      <formula>9000</formula>
    </cfRule>
    <cfRule type="cellIs" dxfId="1869" priority="309" stopIfTrue="1" operator="greaterThanOrEqual">
      <formula>9000</formula>
    </cfRule>
  </conditionalFormatting>
  <conditionalFormatting sqref="AH104">
    <cfRule type="cellIs" dxfId="1868" priority="304" stopIfTrue="1" operator="lessThanOrEqual">
      <formula>3000</formula>
    </cfRule>
    <cfRule type="cellIs" dxfId="1867" priority="305" stopIfTrue="1" operator="between">
      <formula>3000</formula>
      <formula>9000</formula>
    </cfRule>
    <cfRule type="cellIs" dxfId="1866" priority="306" stopIfTrue="1" operator="greaterThanOrEqual">
      <formula>9000</formula>
    </cfRule>
  </conditionalFormatting>
  <conditionalFormatting sqref="AI104:AJ104">
    <cfRule type="cellIs" dxfId="1865" priority="301" stopIfTrue="1" operator="lessThanOrEqual">
      <formula>3000</formula>
    </cfRule>
    <cfRule type="cellIs" dxfId="1864" priority="302" stopIfTrue="1" operator="between">
      <formula>3000</formula>
      <formula>9000</formula>
    </cfRule>
    <cfRule type="cellIs" dxfId="1863" priority="303" stopIfTrue="1" operator="greaterThanOrEqual">
      <formula>9000</formula>
    </cfRule>
  </conditionalFormatting>
  <conditionalFormatting sqref="AH110">
    <cfRule type="cellIs" dxfId="1862" priority="298" stopIfTrue="1" operator="lessThanOrEqual">
      <formula>3000</formula>
    </cfRule>
    <cfRule type="cellIs" dxfId="1861" priority="299" stopIfTrue="1" operator="between">
      <formula>3000</formula>
      <formula>9000</formula>
    </cfRule>
    <cfRule type="cellIs" dxfId="1860" priority="300" stopIfTrue="1" operator="greaterThanOrEqual">
      <formula>9000</formula>
    </cfRule>
  </conditionalFormatting>
  <conditionalFormatting sqref="AI110:AJ110">
    <cfRule type="cellIs" dxfId="1859" priority="295" stopIfTrue="1" operator="lessThanOrEqual">
      <formula>3000</formula>
    </cfRule>
    <cfRule type="cellIs" dxfId="1858" priority="296" stopIfTrue="1" operator="between">
      <formula>3000</formula>
      <formula>9000</formula>
    </cfRule>
    <cfRule type="cellIs" dxfId="1857" priority="297" stopIfTrue="1" operator="greaterThanOrEqual">
      <formula>9000</formula>
    </cfRule>
  </conditionalFormatting>
  <conditionalFormatting sqref="AH116">
    <cfRule type="cellIs" dxfId="1856" priority="292" stopIfTrue="1" operator="lessThanOrEqual">
      <formula>3000</formula>
    </cfRule>
    <cfRule type="cellIs" dxfId="1855" priority="293" stopIfTrue="1" operator="between">
      <formula>3000</formula>
      <formula>9000</formula>
    </cfRule>
    <cfRule type="cellIs" dxfId="1854" priority="294" stopIfTrue="1" operator="greaterThanOrEqual">
      <formula>9000</formula>
    </cfRule>
  </conditionalFormatting>
  <conditionalFormatting sqref="AI116:AJ116">
    <cfRule type="cellIs" dxfId="1853" priority="289" stopIfTrue="1" operator="lessThanOrEqual">
      <formula>3000</formula>
    </cfRule>
    <cfRule type="cellIs" dxfId="1852" priority="290" stopIfTrue="1" operator="between">
      <formula>3000</formula>
      <formula>9000</formula>
    </cfRule>
    <cfRule type="cellIs" dxfId="1851" priority="291" stopIfTrue="1" operator="greaterThanOrEqual">
      <formula>9000</formula>
    </cfRule>
  </conditionalFormatting>
  <conditionalFormatting sqref="AH122">
    <cfRule type="cellIs" dxfId="1850" priority="286" stopIfTrue="1" operator="lessThanOrEqual">
      <formula>3000</formula>
    </cfRule>
    <cfRule type="cellIs" dxfId="1849" priority="287" stopIfTrue="1" operator="between">
      <formula>3000</formula>
      <formula>9000</formula>
    </cfRule>
    <cfRule type="cellIs" dxfId="1848" priority="288" stopIfTrue="1" operator="greaterThanOrEqual">
      <formula>9000</formula>
    </cfRule>
  </conditionalFormatting>
  <conditionalFormatting sqref="AI122:AJ122">
    <cfRule type="cellIs" dxfId="1847" priority="283" stopIfTrue="1" operator="lessThanOrEqual">
      <formula>3000</formula>
    </cfRule>
    <cfRule type="cellIs" dxfId="1846" priority="284" stopIfTrue="1" operator="between">
      <formula>3000</formula>
      <formula>9000</formula>
    </cfRule>
    <cfRule type="cellIs" dxfId="1845" priority="285" stopIfTrue="1" operator="greaterThanOrEqual">
      <formula>9000</formula>
    </cfRule>
  </conditionalFormatting>
  <conditionalFormatting sqref="AH128">
    <cfRule type="cellIs" dxfId="1844" priority="280" stopIfTrue="1" operator="lessThanOrEqual">
      <formula>3000</formula>
    </cfRule>
    <cfRule type="cellIs" dxfId="1843" priority="281" stopIfTrue="1" operator="between">
      <formula>3000</formula>
      <formula>9000</formula>
    </cfRule>
    <cfRule type="cellIs" dxfId="1842" priority="282" stopIfTrue="1" operator="greaterThanOrEqual">
      <formula>9000</formula>
    </cfRule>
  </conditionalFormatting>
  <conditionalFormatting sqref="AI128:AJ128">
    <cfRule type="cellIs" dxfId="1841" priority="277" stopIfTrue="1" operator="lessThanOrEqual">
      <formula>3000</formula>
    </cfRule>
    <cfRule type="cellIs" dxfId="1840" priority="278" stopIfTrue="1" operator="between">
      <formula>3000</formula>
      <formula>9000</formula>
    </cfRule>
    <cfRule type="cellIs" dxfId="1839" priority="279" stopIfTrue="1" operator="greaterThanOrEqual">
      <formula>9000</formula>
    </cfRule>
  </conditionalFormatting>
  <conditionalFormatting sqref="AH134">
    <cfRule type="cellIs" dxfId="1838" priority="274" stopIfTrue="1" operator="lessThanOrEqual">
      <formula>3000</formula>
    </cfRule>
    <cfRule type="cellIs" dxfId="1837" priority="275" stopIfTrue="1" operator="between">
      <formula>3000</formula>
      <formula>9000</formula>
    </cfRule>
    <cfRule type="cellIs" dxfId="1836" priority="276" stopIfTrue="1" operator="greaterThanOrEqual">
      <formula>9000</formula>
    </cfRule>
  </conditionalFormatting>
  <conditionalFormatting sqref="AI134:AJ134">
    <cfRule type="cellIs" dxfId="1835" priority="271" stopIfTrue="1" operator="lessThanOrEqual">
      <formula>3000</formula>
    </cfRule>
    <cfRule type="cellIs" dxfId="1834" priority="272" stopIfTrue="1" operator="between">
      <formula>3000</formula>
      <formula>9000</formula>
    </cfRule>
    <cfRule type="cellIs" dxfId="1833" priority="273" stopIfTrue="1" operator="greaterThanOrEqual">
      <formula>9000</formula>
    </cfRule>
  </conditionalFormatting>
  <conditionalFormatting sqref="AH140">
    <cfRule type="cellIs" dxfId="1832" priority="268" stopIfTrue="1" operator="lessThanOrEqual">
      <formula>3000</formula>
    </cfRule>
    <cfRule type="cellIs" dxfId="1831" priority="269" stopIfTrue="1" operator="between">
      <formula>3000</formula>
      <formula>9000</formula>
    </cfRule>
    <cfRule type="cellIs" dxfId="1830" priority="270" stopIfTrue="1" operator="greaterThanOrEqual">
      <formula>9000</formula>
    </cfRule>
  </conditionalFormatting>
  <conditionalFormatting sqref="AI140:AJ140">
    <cfRule type="cellIs" dxfId="1829" priority="265" stopIfTrue="1" operator="lessThanOrEqual">
      <formula>3000</formula>
    </cfRule>
    <cfRule type="cellIs" dxfId="1828" priority="266" stopIfTrue="1" operator="between">
      <formula>3000</formula>
      <formula>9000</formula>
    </cfRule>
    <cfRule type="cellIs" dxfId="1827" priority="267" stopIfTrue="1" operator="greaterThanOrEqual">
      <formula>9000</formula>
    </cfRule>
  </conditionalFormatting>
  <conditionalFormatting sqref="AH146">
    <cfRule type="cellIs" dxfId="1826" priority="262" stopIfTrue="1" operator="lessThanOrEqual">
      <formula>3000</formula>
    </cfRule>
    <cfRule type="cellIs" dxfId="1825" priority="263" stopIfTrue="1" operator="between">
      <formula>3000</formula>
      <formula>9000</formula>
    </cfRule>
    <cfRule type="cellIs" dxfId="1824" priority="264" stopIfTrue="1" operator="greaterThanOrEqual">
      <formula>9000</formula>
    </cfRule>
  </conditionalFormatting>
  <conditionalFormatting sqref="AI146:AJ146">
    <cfRule type="cellIs" dxfId="1823" priority="259" stopIfTrue="1" operator="lessThanOrEqual">
      <formula>3000</formula>
    </cfRule>
    <cfRule type="cellIs" dxfId="1822" priority="260" stopIfTrue="1" operator="between">
      <formula>3000</formula>
      <formula>9000</formula>
    </cfRule>
    <cfRule type="cellIs" dxfId="1821" priority="261" stopIfTrue="1" operator="greaterThanOrEqual">
      <formula>9000</formula>
    </cfRule>
  </conditionalFormatting>
  <conditionalFormatting sqref="AH152">
    <cfRule type="cellIs" dxfId="1820" priority="256" stopIfTrue="1" operator="lessThanOrEqual">
      <formula>3000</formula>
    </cfRule>
    <cfRule type="cellIs" dxfId="1819" priority="257" stopIfTrue="1" operator="between">
      <formula>3000</formula>
      <formula>9000</formula>
    </cfRule>
    <cfRule type="cellIs" dxfId="1818" priority="258" stopIfTrue="1" operator="greaterThanOrEqual">
      <formula>9000</formula>
    </cfRule>
  </conditionalFormatting>
  <conditionalFormatting sqref="AI152:AJ152">
    <cfRule type="cellIs" dxfId="1817" priority="253" stopIfTrue="1" operator="lessThanOrEqual">
      <formula>3000</formula>
    </cfRule>
    <cfRule type="cellIs" dxfId="1816" priority="254" stopIfTrue="1" operator="between">
      <formula>3000</formula>
      <formula>9000</formula>
    </cfRule>
    <cfRule type="cellIs" dxfId="1815" priority="255" stopIfTrue="1" operator="greaterThanOrEqual">
      <formula>9000</formula>
    </cfRule>
  </conditionalFormatting>
  <conditionalFormatting sqref="AH158">
    <cfRule type="cellIs" dxfId="1814" priority="250" stopIfTrue="1" operator="lessThanOrEqual">
      <formula>3000</formula>
    </cfRule>
    <cfRule type="cellIs" dxfId="1813" priority="251" stopIfTrue="1" operator="between">
      <formula>3000</formula>
      <formula>9000</formula>
    </cfRule>
    <cfRule type="cellIs" dxfId="1812" priority="252" stopIfTrue="1" operator="greaterThanOrEqual">
      <formula>9000</formula>
    </cfRule>
  </conditionalFormatting>
  <conditionalFormatting sqref="AI158:AJ158">
    <cfRule type="cellIs" dxfId="1811" priority="247" stopIfTrue="1" operator="lessThanOrEqual">
      <formula>3000</formula>
    </cfRule>
    <cfRule type="cellIs" dxfId="1810" priority="248" stopIfTrue="1" operator="between">
      <formula>3000</formula>
      <formula>9000</formula>
    </cfRule>
    <cfRule type="cellIs" dxfId="1809" priority="249" stopIfTrue="1" operator="greaterThanOrEqual">
      <formula>9000</formula>
    </cfRule>
  </conditionalFormatting>
  <conditionalFormatting sqref="AH164">
    <cfRule type="cellIs" dxfId="1808" priority="244" stopIfTrue="1" operator="lessThanOrEqual">
      <formula>3000</formula>
    </cfRule>
    <cfRule type="cellIs" dxfId="1807" priority="245" stopIfTrue="1" operator="between">
      <formula>3000</formula>
      <formula>9000</formula>
    </cfRule>
    <cfRule type="cellIs" dxfId="1806" priority="246" stopIfTrue="1" operator="greaterThanOrEqual">
      <formula>9000</formula>
    </cfRule>
  </conditionalFormatting>
  <conditionalFormatting sqref="AI164:AJ164">
    <cfRule type="cellIs" dxfId="1805" priority="241" stopIfTrue="1" operator="lessThanOrEqual">
      <formula>3000</formula>
    </cfRule>
    <cfRule type="cellIs" dxfId="1804" priority="242" stopIfTrue="1" operator="between">
      <formula>3000</formula>
      <formula>9000</formula>
    </cfRule>
    <cfRule type="cellIs" dxfId="1803" priority="243" stopIfTrue="1" operator="greaterThanOrEqual">
      <formula>9000</formula>
    </cfRule>
  </conditionalFormatting>
  <conditionalFormatting sqref="AH170">
    <cfRule type="cellIs" dxfId="1802" priority="238" stopIfTrue="1" operator="lessThanOrEqual">
      <formula>3000</formula>
    </cfRule>
    <cfRule type="cellIs" dxfId="1801" priority="239" stopIfTrue="1" operator="between">
      <formula>3000</formula>
      <formula>9000</formula>
    </cfRule>
    <cfRule type="cellIs" dxfId="1800" priority="240" stopIfTrue="1" operator="greaterThanOrEqual">
      <formula>9000</formula>
    </cfRule>
  </conditionalFormatting>
  <conditionalFormatting sqref="AI170:AJ170">
    <cfRule type="cellIs" dxfId="1799" priority="235" stopIfTrue="1" operator="lessThanOrEqual">
      <formula>3000</formula>
    </cfRule>
    <cfRule type="cellIs" dxfId="1798" priority="236" stopIfTrue="1" operator="between">
      <formula>3000</formula>
      <formula>9000</formula>
    </cfRule>
    <cfRule type="cellIs" dxfId="1797" priority="237" stopIfTrue="1" operator="greaterThanOrEqual">
      <formula>9000</formula>
    </cfRule>
  </conditionalFormatting>
  <conditionalFormatting sqref="AH176">
    <cfRule type="cellIs" dxfId="1796" priority="232" stopIfTrue="1" operator="lessThanOrEqual">
      <formula>3000</formula>
    </cfRule>
    <cfRule type="cellIs" dxfId="1795" priority="233" stopIfTrue="1" operator="between">
      <formula>3000</formula>
      <formula>9000</formula>
    </cfRule>
    <cfRule type="cellIs" dxfId="1794" priority="234" stopIfTrue="1" operator="greaterThanOrEqual">
      <formula>9000</formula>
    </cfRule>
  </conditionalFormatting>
  <conditionalFormatting sqref="AI176:AJ176">
    <cfRule type="cellIs" dxfId="1793" priority="229" stopIfTrue="1" operator="lessThanOrEqual">
      <formula>3000</formula>
    </cfRule>
    <cfRule type="cellIs" dxfId="1792" priority="230" stopIfTrue="1" operator="between">
      <formula>3000</formula>
      <formula>9000</formula>
    </cfRule>
    <cfRule type="cellIs" dxfId="1791" priority="231" stopIfTrue="1" operator="greaterThanOrEqual">
      <formula>9000</formula>
    </cfRule>
  </conditionalFormatting>
  <conditionalFormatting sqref="AH182">
    <cfRule type="cellIs" dxfId="1790" priority="226" stopIfTrue="1" operator="lessThanOrEqual">
      <formula>3000</formula>
    </cfRule>
    <cfRule type="cellIs" dxfId="1789" priority="227" stopIfTrue="1" operator="between">
      <formula>3000</formula>
      <formula>9000</formula>
    </cfRule>
    <cfRule type="cellIs" dxfId="1788" priority="228" stopIfTrue="1" operator="greaterThanOrEqual">
      <formula>9000</formula>
    </cfRule>
  </conditionalFormatting>
  <conditionalFormatting sqref="AI182:AJ182">
    <cfRule type="cellIs" dxfId="1787" priority="223" stopIfTrue="1" operator="lessThanOrEqual">
      <formula>3000</formula>
    </cfRule>
    <cfRule type="cellIs" dxfId="1786" priority="224" stopIfTrue="1" operator="between">
      <formula>3000</formula>
      <formula>9000</formula>
    </cfRule>
    <cfRule type="cellIs" dxfId="1785" priority="225" stopIfTrue="1" operator="greaterThanOrEqual">
      <formula>9000</formula>
    </cfRule>
  </conditionalFormatting>
  <conditionalFormatting sqref="AH188">
    <cfRule type="cellIs" dxfId="1784" priority="220" stopIfTrue="1" operator="lessThanOrEqual">
      <formula>3000</formula>
    </cfRule>
    <cfRule type="cellIs" dxfId="1783" priority="221" stopIfTrue="1" operator="between">
      <formula>3000</formula>
      <formula>9000</formula>
    </cfRule>
    <cfRule type="cellIs" dxfId="1782" priority="222" stopIfTrue="1" operator="greaterThanOrEqual">
      <formula>9000</formula>
    </cfRule>
  </conditionalFormatting>
  <conditionalFormatting sqref="AI188:AJ188">
    <cfRule type="cellIs" dxfId="1781" priority="217" stopIfTrue="1" operator="lessThanOrEqual">
      <formula>3000</formula>
    </cfRule>
    <cfRule type="cellIs" dxfId="1780" priority="218" stopIfTrue="1" operator="between">
      <formula>3000</formula>
      <formula>9000</formula>
    </cfRule>
    <cfRule type="cellIs" dxfId="1779" priority="219" stopIfTrue="1" operator="greaterThanOrEqual">
      <formula>9000</formula>
    </cfRule>
  </conditionalFormatting>
  <conditionalFormatting sqref="AH194">
    <cfRule type="cellIs" dxfId="1778" priority="214" stopIfTrue="1" operator="lessThanOrEqual">
      <formula>3000</formula>
    </cfRule>
    <cfRule type="cellIs" dxfId="1777" priority="215" stopIfTrue="1" operator="between">
      <formula>3000</formula>
      <formula>9000</formula>
    </cfRule>
    <cfRule type="cellIs" dxfId="1776" priority="216" stopIfTrue="1" operator="greaterThanOrEqual">
      <formula>9000</formula>
    </cfRule>
  </conditionalFormatting>
  <conditionalFormatting sqref="AI194">
    <cfRule type="cellIs" dxfId="1775" priority="211" stopIfTrue="1" operator="lessThanOrEqual">
      <formula>3000</formula>
    </cfRule>
    <cfRule type="cellIs" dxfId="1774" priority="212" stopIfTrue="1" operator="between">
      <formula>3000</formula>
      <formula>9000</formula>
    </cfRule>
    <cfRule type="cellIs" dxfId="1773" priority="213" stopIfTrue="1" operator="greaterThanOrEqual">
      <formula>9000</formula>
    </cfRule>
  </conditionalFormatting>
  <conditionalFormatting sqref="AH200">
    <cfRule type="cellIs" dxfId="1772" priority="208" stopIfTrue="1" operator="lessThanOrEqual">
      <formula>3000</formula>
    </cfRule>
    <cfRule type="cellIs" dxfId="1771" priority="209" stopIfTrue="1" operator="between">
      <formula>3000</formula>
      <formula>9000</formula>
    </cfRule>
    <cfRule type="cellIs" dxfId="1770" priority="210" stopIfTrue="1" operator="greaterThanOrEqual">
      <formula>9000</formula>
    </cfRule>
  </conditionalFormatting>
  <conditionalFormatting sqref="AI200">
    <cfRule type="cellIs" dxfId="1769" priority="205" stopIfTrue="1" operator="lessThanOrEqual">
      <formula>3000</formula>
    </cfRule>
    <cfRule type="cellIs" dxfId="1768" priority="206" stopIfTrue="1" operator="between">
      <formula>3000</formula>
      <formula>9000</formula>
    </cfRule>
    <cfRule type="cellIs" dxfId="1767" priority="207" stopIfTrue="1" operator="greaterThanOrEqual">
      <formula>9000</formula>
    </cfRule>
  </conditionalFormatting>
  <conditionalFormatting sqref="AH206">
    <cfRule type="cellIs" dxfId="1766" priority="202" stopIfTrue="1" operator="lessThanOrEqual">
      <formula>3000</formula>
    </cfRule>
    <cfRule type="cellIs" dxfId="1765" priority="203" stopIfTrue="1" operator="between">
      <formula>3000</formula>
      <formula>9000</formula>
    </cfRule>
    <cfRule type="cellIs" dxfId="1764" priority="204" stopIfTrue="1" operator="greaterThanOrEqual">
      <formula>9000</formula>
    </cfRule>
  </conditionalFormatting>
  <conditionalFormatting sqref="AI206">
    <cfRule type="cellIs" dxfId="1763" priority="199" stopIfTrue="1" operator="lessThanOrEqual">
      <formula>3000</formula>
    </cfRule>
    <cfRule type="cellIs" dxfId="1762" priority="200" stopIfTrue="1" operator="between">
      <formula>3000</formula>
      <formula>9000</formula>
    </cfRule>
    <cfRule type="cellIs" dxfId="1761" priority="201" stopIfTrue="1" operator="greaterThanOrEqual">
      <formula>9000</formula>
    </cfRule>
  </conditionalFormatting>
  <conditionalFormatting sqref="AH8">
    <cfRule type="cellIs" dxfId="1760" priority="196" stopIfTrue="1" operator="lessThanOrEqual">
      <formula>3000</formula>
    </cfRule>
    <cfRule type="cellIs" dxfId="1759" priority="197" stopIfTrue="1" operator="between">
      <formula>3000</formula>
      <formula>9000</formula>
    </cfRule>
    <cfRule type="cellIs" dxfId="1758" priority="198" stopIfTrue="1" operator="greaterThanOrEqual">
      <formula>9000</formula>
    </cfRule>
  </conditionalFormatting>
  <conditionalFormatting sqref="AI8:AJ8">
    <cfRule type="cellIs" dxfId="1757" priority="193" stopIfTrue="1" operator="lessThanOrEqual">
      <formula>3000</formula>
    </cfRule>
    <cfRule type="cellIs" dxfId="1756" priority="194" stopIfTrue="1" operator="between">
      <formula>3000</formula>
      <formula>9000</formula>
    </cfRule>
    <cfRule type="cellIs" dxfId="1755" priority="195" stopIfTrue="1" operator="greaterThanOrEqual">
      <formula>9000</formula>
    </cfRule>
  </conditionalFormatting>
  <conditionalFormatting sqref="AH14">
    <cfRule type="cellIs" dxfId="1754" priority="190" stopIfTrue="1" operator="lessThanOrEqual">
      <formula>3000</formula>
    </cfRule>
    <cfRule type="cellIs" dxfId="1753" priority="191" stopIfTrue="1" operator="between">
      <formula>3000</formula>
      <formula>9000</formula>
    </cfRule>
    <cfRule type="cellIs" dxfId="1752" priority="192" stopIfTrue="1" operator="greaterThanOrEqual">
      <formula>9000</formula>
    </cfRule>
  </conditionalFormatting>
  <conditionalFormatting sqref="AI14:AJ14">
    <cfRule type="cellIs" dxfId="1751" priority="187" stopIfTrue="1" operator="lessThanOrEqual">
      <formula>3000</formula>
    </cfRule>
    <cfRule type="cellIs" dxfId="1750" priority="188" stopIfTrue="1" operator="between">
      <formula>3000</formula>
      <formula>9000</formula>
    </cfRule>
    <cfRule type="cellIs" dxfId="1749" priority="189" stopIfTrue="1" operator="greaterThanOrEqual">
      <formula>9000</formula>
    </cfRule>
  </conditionalFormatting>
  <conditionalFormatting sqref="AH20">
    <cfRule type="cellIs" dxfId="1748" priority="184" stopIfTrue="1" operator="lessThanOrEqual">
      <formula>3000</formula>
    </cfRule>
    <cfRule type="cellIs" dxfId="1747" priority="185" stopIfTrue="1" operator="between">
      <formula>3000</formula>
      <formula>9000</formula>
    </cfRule>
    <cfRule type="cellIs" dxfId="1746" priority="186" stopIfTrue="1" operator="greaterThanOrEqual">
      <formula>9000</formula>
    </cfRule>
  </conditionalFormatting>
  <conditionalFormatting sqref="AI20:AJ20">
    <cfRule type="cellIs" dxfId="1745" priority="181" stopIfTrue="1" operator="lessThanOrEqual">
      <formula>3000</formula>
    </cfRule>
    <cfRule type="cellIs" dxfId="1744" priority="182" stopIfTrue="1" operator="between">
      <formula>3000</formula>
      <formula>9000</formula>
    </cfRule>
    <cfRule type="cellIs" dxfId="1743" priority="183" stopIfTrue="1" operator="greaterThanOrEqual">
      <formula>9000</formula>
    </cfRule>
  </conditionalFormatting>
  <conditionalFormatting sqref="AH26">
    <cfRule type="cellIs" dxfId="1742" priority="178" stopIfTrue="1" operator="lessThanOrEqual">
      <formula>3000</formula>
    </cfRule>
    <cfRule type="cellIs" dxfId="1741" priority="179" stopIfTrue="1" operator="between">
      <formula>3000</formula>
      <formula>9000</formula>
    </cfRule>
    <cfRule type="cellIs" dxfId="1740" priority="180" stopIfTrue="1" operator="greaterThanOrEqual">
      <formula>9000</formula>
    </cfRule>
  </conditionalFormatting>
  <conditionalFormatting sqref="AI26:AJ26">
    <cfRule type="cellIs" dxfId="1739" priority="175" stopIfTrue="1" operator="lessThanOrEqual">
      <formula>3000</formula>
    </cfRule>
    <cfRule type="cellIs" dxfId="1738" priority="176" stopIfTrue="1" operator="between">
      <formula>3000</formula>
      <formula>9000</formula>
    </cfRule>
    <cfRule type="cellIs" dxfId="1737" priority="177" stopIfTrue="1" operator="greaterThanOrEqual">
      <formula>9000</formula>
    </cfRule>
  </conditionalFormatting>
  <conditionalFormatting sqref="AH32">
    <cfRule type="cellIs" dxfId="1736" priority="172" stopIfTrue="1" operator="lessThanOrEqual">
      <formula>3000</formula>
    </cfRule>
    <cfRule type="cellIs" dxfId="1735" priority="173" stopIfTrue="1" operator="between">
      <formula>3000</formula>
      <formula>9000</formula>
    </cfRule>
    <cfRule type="cellIs" dxfId="1734" priority="174" stopIfTrue="1" operator="greaterThanOrEqual">
      <formula>9000</formula>
    </cfRule>
  </conditionalFormatting>
  <conditionalFormatting sqref="AI32:AJ32">
    <cfRule type="cellIs" dxfId="1733" priority="169" stopIfTrue="1" operator="lessThanOrEqual">
      <formula>3000</formula>
    </cfRule>
    <cfRule type="cellIs" dxfId="1732" priority="170" stopIfTrue="1" operator="between">
      <formula>3000</formula>
      <formula>9000</formula>
    </cfRule>
    <cfRule type="cellIs" dxfId="1731" priority="171" stopIfTrue="1" operator="greaterThanOrEqual">
      <formula>9000</formula>
    </cfRule>
  </conditionalFormatting>
  <conditionalFormatting sqref="AH38">
    <cfRule type="cellIs" dxfId="1730" priority="166" stopIfTrue="1" operator="lessThanOrEqual">
      <formula>3000</formula>
    </cfRule>
    <cfRule type="cellIs" dxfId="1729" priority="167" stopIfTrue="1" operator="between">
      <formula>3000</formula>
      <formula>9000</formula>
    </cfRule>
    <cfRule type="cellIs" dxfId="1728" priority="168" stopIfTrue="1" operator="greaterThanOrEqual">
      <formula>9000</formula>
    </cfRule>
  </conditionalFormatting>
  <conditionalFormatting sqref="AI38:AJ38">
    <cfRule type="cellIs" dxfId="1727" priority="163" stopIfTrue="1" operator="lessThanOrEqual">
      <formula>3000</formula>
    </cfRule>
    <cfRule type="cellIs" dxfId="1726" priority="164" stopIfTrue="1" operator="between">
      <formula>3000</formula>
      <formula>9000</formula>
    </cfRule>
    <cfRule type="cellIs" dxfId="1725" priority="165" stopIfTrue="1" operator="greaterThanOrEqual">
      <formula>9000</formula>
    </cfRule>
  </conditionalFormatting>
  <conditionalFormatting sqref="AH44">
    <cfRule type="cellIs" dxfId="1724" priority="160" stopIfTrue="1" operator="lessThanOrEqual">
      <formula>3000</formula>
    </cfRule>
    <cfRule type="cellIs" dxfId="1723" priority="161" stopIfTrue="1" operator="between">
      <formula>3000</formula>
      <formula>9000</formula>
    </cfRule>
    <cfRule type="cellIs" dxfId="1722" priority="162" stopIfTrue="1" operator="greaterThanOrEqual">
      <formula>9000</formula>
    </cfRule>
  </conditionalFormatting>
  <conditionalFormatting sqref="AI44:AJ44">
    <cfRule type="cellIs" dxfId="1721" priority="157" stopIfTrue="1" operator="lessThanOrEqual">
      <formula>3000</formula>
    </cfRule>
    <cfRule type="cellIs" dxfId="1720" priority="158" stopIfTrue="1" operator="between">
      <formula>3000</formula>
      <formula>9000</formula>
    </cfRule>
    <cfRule type="cellIs" dxfId="1719" priority="159" stopIfTrue="1" operator="greaterThanOrEqual">
      <formula>9000</formula>
    </cfRule>
  </conditionalFormatting>
  <conditionalFormatting sqref="AH50">
    <cfRule type="cellIs" dxfId="1718" priority="154" stopIfTrue="1" operator="lessThanOrEqual">
      <formula>3000</formula>
    </cfRule>
    <cfRule type="cellIs" dxfId="1717" priority="155" stopIfTrue="1" operator="between">
      <formula>3000</formula>
      <formula>9000</formula>
    </cfRule>
    <cfRule type="cellIs" dxfId="1716" priority="156" stopIfTrue="1" operator="greaterThanOrEqual">
      <formula>9000</formula>
    </cfRule>
  </conditionalFormatting>
  <conditionalFormatting sqref="AI50:AJ50">
    <cfRule type="cellIs" dxfId="1715" priority="151" stopIfTrue="1" operator="lessThanOrEqual">
      <formula>3000</formula>
    </cfRule>
    <cfRule type="cellIs" dxfId="1714" priority="152" stopIfTrue="1" operator="between">
      <formula>3000</formula>
      <formula>9000</formula>
    </cfRule>
    <cfRule type="cellIs" dxfId="1713" priority="153" stopIfTrue="1" operator="greaterThanOrEqual">
      <formula>9000</formula>
    </cfRule>
  </conditionalFormatting>
  <conditionalFormatting sqref="AH56">
    <cfRule type="cellIs" dxfId="1712" priority="148" stopIfTrue="1" operator="lessThanOrEqual">
      <formula>3000</formula>
    </cfRule>
    <cfRule type="cellIs" dxfId="1711" priority="149" stopIfTrue="1" operator="between">
      <formula>3000</formula>
      <formula>9000</formula>
    </cfRule>
    <cfRule type="cellIs" dxfId="1710" priority="150" stopIfTrue="1" operator="greaterThanOrEqual">
      <formula>9000</formula>
    </cfRule>
  </conditionalFormatting>
  <conditionalFormatting sqref="AI56:AJ56">
    <cfRule type="cellIs" dxfId="1709" priority="145" stopIfTrue="1" operator="lessThanOrEqual">
      <formula>3000</formula>
    </cfRule>
    <cfRule type="cellIs" dxfId="1708" priority="146" stopIfTrue="1" operator="between">
      <formula>3000</formula>
      <formula>9000</formula>
    </cfRule>
    <cfRule type="cellIs" dxfId="1707" priority="147" stopIfTrue="1" operator="greaterThanOrEqual">
      <formula>9000</formula>
    </cfRule>
  </conditionalFormatting>
  <conditionalFormatting sqref="AH224:AJ224">
    <cfRule type="cellIs" dxfId="1706" priority="97" stopIfTrue="1" operator="lessThanOrEqual">
      <formula>3000</formula>
    </cfRule>
    <cfRule type="cellIs" dxfId="1705" priority="98" stopIfTrue="1" operator="between">
      <formula>3000</formula>
      <formula>9000</formula>
    </cfRule>
    <cfRule type="cellIs" dxfId="1704" priority="99" stopIfTrue="1" operator="greaterThanOrEqual">
      <formula>9000</formula>
    </cfRule>
  </conditionalFormatting>
  <conditionalFormatting sqref="AA218">
    <cfRule type="cellIs" dxfId="1703" priority="142" stopIfTrue="1" operator="lessThanOrEqual">
      <formula>3000</formula>
    </cfRule>
    <cfRule type="cellIs" dxfId="1702" priority="143" stopIfTrue="1" operator="between">
      <formula>3000</formula>
      <formula>9000</formula>
    </cfRule>
    <cfRule type="cellIs" dxfId="1701" priority="144" stopIfTrue="1" operator="greaterThanOrEqual">
      <formula>9000</formula>
    </cfRule>
  </conditionalFormatting>
  <conditionalFormatting sqref="V218:Y218">
    <cfRule type="cellIs" dxfId="1700" priority="139" stopIfTrue="1" operator="lessThanOrEqual">
      <formula>3000</formula>
    </cfRule>
    <cfRule type="cellIs" dxfId="1699" priority="140" stopIfTrue="1" operator="between">
      <formula>3000</formula>
      <formula>9000</formula>
    </cfRule>
    <cfRule type="cellIs" dxfId="1698" priority="141" stopIfTrue="1" operator="greaterThanOrEqual">
      <formula>9000</formula>
    </cfRule>
  </conditionalFormatting>
  <conditionalFormatting sqref="AB218">
    <cfRule type="cellIs" dxfId="1697" priority="136" stopIfTrue="1" operator="lessThanOrEqual">
      <formula>3000</formula>
    </cfRule>
    <cfRule type="cellIs" dxfId="1696" priority="137" stopIfTrue="1" operator="between">
      <formula>3000</formula>
      <formula>9000</formula>
    </cfRule>
    <cfRule type="cellIs" dxfId="1695" priority="138" stopIfTrue="1" operator="greaterThanOrEqual">
      <formula>9000</formula>
    </cfRule>
  </conditionalFormatting>
  <conditionalFormatting sqref="AC218">
    <cfRule type="cellIs" dxfId="1694" priority="133" stopIfTrue="1" operator="lessThanOrEqual">
      <formula>3000</formula>
    </cfRule>
    <cfRule type="cellIs" dxfId="1693" priority="134" stopIfTrue="1" operator="between">
      <formula>3000</formula>
      <formula>9000</formula>
    </cfRule>
    <cfRule type="cellIs" dxfId="1692" priority="135" stopIfTrue="1" operator="greaterThanOrEqual">
      <formula>9000</formula>
    </cfRule>
  </conditionalFormatting>
  <conditionalFormatting sqref="AD218">
    <cfRule type="cellIs" dxfId="1691" priority="130" stopIfTrue="1" operator="lessThanOrEqual">
      <formula>3000</formula>
    </cfRule>
    <cfRule type="cellIs" dxfId="1690" priority="131" stopIfTrue="1" operator="between">
      <formula>3000</formula>
      <formula>9000</formula>
    </cfRule>
    <cfRule type="cellIs" dxfId="1689" priority="132" stopIfTrue="1" operator="greaterThanOrEqual">
      <formula>9000</formula>
    </cfRule>
  </conditionalFormatting>
  <conditionalFormatting sqref="AF218">
    <cfRule type="cellIs" dxfId="1688" priority="127" stopIfTrue="1" operator="lessThanOrEqual">
      <formula>3000</formula>
    </cfRule>
    <cfRule type="cellIs" dxfId="1687" priority="128" stopIfTrue="1" operator="between">
      <formula>3000</formula>
      <formula>9000</formula>
    </cfRule>
    <cfRule type="cellIs" dxfId="1686" priority="129" stopIfTrue="1" operator="greaterThanOrEqual">
      <formula>9000</formula>
    </cfRule>
  </conditionalFormatting>
  <conditionalFormatting sqref="AG218">
    <cfRule type="cellIs" dxfId="1685" priority="124" stopIfTrue="1" operator="lessThanOrEqual">
      <formula>3000</formula>
    </cfRule>
    <cfRule type="cellIs" dxfId="1684" priority="125" stopIfTrue="1" operator="between">
      <formula>3000</formula>
      <formula>9000</formula>
    </cfRule>
    <cfRule type="cellIs" dxfId="1683" priority="126" stopIfTrue="1" operator="greaterThanOrEqual">
      <formula>9000</formula>
    </cfRule>
  </conditionalFormatting>
  <conditionalFormatting sqref="AH218:AJ218">
    <cfRule type="cellIs" dxfId="1682" priority="121" stopIfTrue="1" operator="lessThanOrEqual">
      <formula>3000</formula>
    </cfRule>
    <cfRule type="cellIs" dxfId="1681" priority="122" stopIfTrue="1" operator="between">
      <formula>3000</formula>
      <formula>9000</formula>
    </cfRule>
    <cfRule type="cellIs" dxfId="1680" priority="123" stopIfTrue="1" operator="greaterThanOrEqual">
      <formula>9000</formula>
    </cfRule>
  </conditionalFormatting>
  <conditionalFormatting sqref="AA224">
    <cfRule type="cellIs" dxfId="1679" priority="118" stopIfTrue="1" operator="lessThanOrEqual">
      <formula>3000</formula>
    </cfRule>
    <cfRule type="cellIs" dxfId="1678" priority="119" stopIfTrue="1" operator="between">
      <formula>3000</formula>
      <formula>9000</formula>
    </cfRule>
    <cfRule type="cellIs" dxfId="1677" priority="120" stopIfTrue="1" operator="greaterThanOrEqual">
      <formula>9000</formula>
    </cfRule>
  </conditionalFormatting>
  <conditionalFormatting sqref="V224:Y224">
    <cfRule type="cellIs" dxfId="1676" priority="115" stopIfTrue="1" operator="lessThanOrEqual">
      <formula>3000</formula>
    </cfRule>
    <cfRule type="cellIs" dxfId="1675" priority="116" stopIfTrue="1" operator="between">
      <formula>3000</formula>
      <formula>9000</formula>
    </cfRule>
    <cfRule type="cellIs" dxfId="1674" priority="117" stopIfTrue="1" operator="greaterThanOrEqual">
      <formula>9000</formula>
    </cfRule>
  </conditionalFormatting>
  <conditionalFormatting sqref="AB224">
    <cfRule type="cellIs" dxfId="1673" priority="112" stopIfTrue="1" operator="lessThanOrEqual">
      <formula>3000</formula>
    </cfRule>
    <cfRule type="cellIs" dxfId="1672" priority="113" stopIfTrue="1" operator="between">
      <formula>3000</formula>
      <formula>9000</formula>
    </cfRule>
    <cfRule type="cellIs" dxfId="1671" priority="114" stopIfTrue="1" operator="greaterThanOrEqual">
      <formula>9000</formula>
    </cfRule>
  </conditionalFormatting>
  <conditionalFormatting sqref="AC224">
    <cfRule type="cellIs" dxfId="1670" priority="109" stopIfTrue="1" operator="lessThanOrEqual">
      <formula>3000</formula>
    </cfRule>
    <cfRule type="cellIs" dxfId="1669" priority="110" stopIfTrue="1" operator="between">
      <formula>3000</formula>
      <formula>9000</formula>
    </cfRule>
    <cfRule type="cellIs" dxfId="1668" priority="111" stopIfTrue="1" operator="greaterThanOrEqual">
      <formula>9000</formula>
    </cfRule>
  </conditionalFormatting>
  <conditionalFormatting sqref="AD224">
    <cfRule type="cellIs" dxfId="1667" priority="106" stopIfTrue="1" operator="lessThanOrEqual">
      <formula>3000</formula>
    </cfRule>
    <cfRule type="cellIs" dxfId="1666" priority="107" stopIfTrue="1" operator="between">
      <formula>3000</formula>
      <formula>9000</formula>
    </cfRule>
    <cfRule type="cellIs" dxfId="1665" priority="108" stopIfTrue="1" operator="greaterThanOrEqual">
      <formula>9000</formula>
    </cfRule>
  </conditionalFormatting>
  <conditionalFormatting sqref="AF224">
    <cfRule type="cellIs" dxfId="1664" priority="103" stopIfTrue="1" operator="lessThanOrEqual">
      <formula>3000</formula>
    </cfRule>
    <cfRule type="cellIs" dxfId="1663" priority="104" stopIfTrue="1" operator="between">
      <formula>3000</formula>
      <formula>9000</formula>
    </cfRule>
    <cfRule type="cellIs" dxfId="1662" priority="105" stopIfTrue="1" operator="greaterThanOrEqual">
      <formula>9000</formula>
    </cfRule>
  </conditionalFormatting>
  <conditionalFormatting sqref="AG224">
    <cfRule type="cellIs" dxfId="1661" priority="100" stopIfTrue="1" operator="lessThanOrEqual">
      <formula>3000</formula>
    </cfRule>
    <cfRule type="cellIs" dxfId="1660" priority="101" stopIfTrue="1" operator="between">
      <formula>3000</formula>
      <formula>9000</formula>
    </cfRule>
    <cfRule type="cellIs" dxfId="1659" priority="102" stopIfTrue="1" operator="greaterThanOrEqual">
      <formula>9000</formula>
    </cfRule>
  </conditionalFormatting>
  <conditionalFormatting sqref="AH230:AJ230">
    <cfRule type="cellIs" dxfId="1658" priority="73" stopIfTrue="1" operator="lessThanOrEqual">
      <formula>3000</formula>
    </cfRule>
    <cfRule type="cellIs" dxfId="1657" priority="74" stopIfTrue="1" operator="between">
      <formula>3000</formula>
      <formula>9000</formula>
    </cfRule>
    <cfRule type="cellIs" dxfId="1656" priority="75" stopIfTrue="1" operator="greaterThanOrEqual">
      <formula>9000</formula>
    </cfRule>
  </conditionalFormatting>
  <conditionalFormatting sqref="AA230">
    <cfRule type="cellIs" dxfId="1655" priority="94" stopIfTrue="1" operator="lessThanOrEqual">
      <formula>3000</formula>
    </cfRule>
    <cfRule type="cellIs" dxfId="1654" priority="95" stopIfTrue="1" operator="between">
      <formula>3000</formula>
      <formula>9000</formula>
    </cfRule>
    <cfRule type="cellIs" dxfId="1653" priority="96" stopIfTrue="1" operator="greaterThanOrEqual">
      <formula>9000</formula>
    </cfRule>
  </conditionalFormatting>
  <conditionalFormatting sqref="V230:Y230">
    <cfRule type="cellIs" dxfId="1652" priority="91" stopIfTrue="1" operator="lessThanOrEqual">
      <formula>3000</formula>
    </cfRule>
    <cfRule type="cellIs" dxfId="1651" priority="92" stopIfTrue="1" operator="between">
      <formula>3000</formula>
      <formula>9000</formula>
    </cfRule>
    <cfRule type="cellIs" dxfId="1650" priority="93" stopIfTrue="1" operator="greaterThanOrEqual">
      <formula>9000</formula>
    </cfRule>
  </conditionalFormatting>
  <conditionalFormatting sqref="AB230">
    <cfRule type="cellIs" dxfId="1649" priority="88" stopIfTrue="1" operator="lessThanOrEqual">
      <formula>3000</formula>
    </cfRule>
    <cfRule type="cellIs" dxfId="1648" priority="89" stopIfTrue="1" operator="between">
      <formula>3000</formula>
      <formula>9000</formula>
    </cfRule>
    <cfRule type="cellIs" dxfId="1647" priority="90" stopIfTrue="1" operator="greaterThanOrEqual">
      <formula>9000</formula>
    </cfRule>
  </conditionalFormatting>
  <conditionalFormatting sqref="AC230">
    <cfRule type="cellIs" dxfId="1646" priority="85" stopIfTrue="1" operator="lessThanOrEqual">
      <formula>3000</formula>
    </cfRule>
    <cfRule type="cellIs" dxfId="1645" priority="86" stopIfTrue="1" operator="between">
      <formula>3000</formula>
      <formula>9000</formula>
    </cfRule>
    <cfRule type="cellIs" dxfId="1644" priority="87" stopIfTrue="1" operator="greaterThanOrEqual">
      <formula>9000</formula>
    </cfRule>
  </conditionalFormatting>
  <conditionalFormatting sqref="AD230">
    <cfRule type="cellIs" dxfId="1643" priority="82" stopIfTrue="1" operator="lessThanOrEqual">
      <formula>3000</formula>
    </cfRule>
    <cfRule type="cellIs" dxfId="1642" priority="83" stopIfTrue="1" operator="between">
      <formula>3000</formula>
      <formula>9000</formula>
    </cfRule>
    <cfRule type="cellIs" dxfId="1641" priority="84" stopIfTrue="1" operator="greaterThanOrEqual">
      <formula>9000</formula>
    </cfRule>
  </conditionalFormatting>
  <conditionalFormatting sqref="AF230">
    <cfRule type="cellIs" dxfId="1640" priority="79" stopIfTrue="1" operator="lessThanOrEqual">
      <formula>3000</formula>
    </cfRule>
    <cfRule type="cellIs" dxfId="1639" priority="80" stopIfTrue="1" operator="between">
      <formula>3000</formula>
      <formula>9000</formula>
    </cfRule>
    <cfRule type="cellIs" dxfId="1638" priority="81" stopIfTrue="1" operator="greaterThanOrEqual">
      <formula>9000</formula>
    </cfRule>
  </conditionalFormatting>
  <conditionalFormatting sqref="AG230">
    <cfRule type="cellIs" dxfId="1637" priority="76" stopIfTrue="1" operator="lessThanOrEqual">
      <formula>3000</formula>
    </cfRule>
    <cfRule type="cellIs" dxfId="1636" priority="77" stopIfTrue="1" operator="between">
      <formula>3000</formula>
      <formula>9000</formula>
    </cfRule>
    <cfRule type="cellIs" dxfId="1635" priority="78" stopIfTrue="1" operator="greaterThanOrEqual">
      <formula>9000</formula>
    </cfRule>
  </conditionalFormatting>
  <conditionalFormatting sqref="AH236:AJ236">
    <cfRule type="cellIs" dxfId="1634" priority="61" stopIfTrue="1" operator="lessThanOrEqual">
      <formula>3000</formula>
    </cfRule>
    <cfRule type="cellIs" dxfId="1633" priority="62" stopIfTrue="1" operator="between">
      <formula>3000</formula>
      <formula>9000</formula>
    </cfRule>
    <cfRule type="cellIs" dxfId="1632" priority="63" stopIfTrue="1" operator="greaterThanOrEqual">
      <formula>9000</formula>
    </cfRule>
  </conditionalFormatting>
  <conditionalFormatting sqref="V236:Y236">
    <cfRule type="cellIs" dxfId="1631" priority="70" stopIfTrue="1" operator="lessThanOrEqual">
      <formula>3000</formula>
    </cfRule>
    <cfRule type="cellIs" dxfId="1630" priority="71" stopIfTrue="1" operator="between">
      <formula>3000</formula>
      <formula>9000</formula>
    </cfRule>
    <cfRule type="cellIs" dxfId="1629" priority="72" stopIfTrue="1" operator="greaterThanOrEqual">
      <formula>9000</formula>
    </cfRule>
  </conditionalFormatting>
  <conditionalFormatting sqref="AF236">
    <cfRule type="cellIs" dxfId="1628" priority="67" stopIfTrue="1" operator="lessThanOrEqual">
      <formula>3000</formula>
    </cfRule>
    <cfRule type="cellIs" dxfId="1627" priority="68" stopIfTrue="1" operator="between">
      <formula>3000</formula>
      <formula>9000</formula>
    </cfRule>
    <cfRule type="cellIs" dxfId="1626" priority="69" stopIfTrue="1" operator="greaterThanOrEqual">
      <formula>9000</formula>
    </cfRule>
  </conditionalFormatting>
  <conditionalFormatting sqref="AG236">
    <cfRule type="cellIs" dxfId="1625" priority="64" stopIfTrue="1" operator="lessThanOrEqual">
      <formula>3000</formula>
    </cfRule>
    <cfRule type="cellIs" dxfId="1624" priority="65" stopIfTrue="1" operator="between">
      <formula>3000</formula>
      <formula>9000</formula>
    </cfRule>
    <cfRule type="cellIs" dxfId="1623" priority="66" stopIfTrue="1" operator="greaterThanOrEqual">
      <formula>9000</formula>
    </cfRule>
  </conditionalFormatting>
  <conditionalFormatting sqref="V242:Y242">
    <cfRule type="cellIs" dxfId="1622" priority="58" stopIfTrue="1" operator="lessThanOrEqual">
      <formula>3000</formula>
    </cfRule>
    <cfRule type="cellIs" dxfId="1621" priority="59" stopIfTrue="1" operator="between">
      <formula>3000</formula>
      <formula>9000</formula>
    </cfRule>
    <cfRule type="cellIs" dxfId="1620" priority="60" stopIfTrue="1" operator="greaterThanOrEqual">
      <formula>9000</formula>
    </cfRule>
  </conditionalFormatting>
  <conditionalFormatting sqref="AA236">
    <cfRule type="cellIs" dxfId="1619" priority="55" stopIfTrue="1" operator="lessThanOrEqual">
      <formula>3000</formula>
    </cfRule>
    <cfRule type="cellIs" dxfId="1618" priority="56" stopIfTrue="1" operator="between">
      <formula>3000</formula>
      <formula>9000</formula>
    </cfRule>
    <cfRule type="cellIs" dxfId="1617" priority="57" stopIfTrue="1" operator="greaterThanOrEqual">
      <formula>9000</formula>
    </cfRule>
  </conditionalFormatting>
  <conditionalFormatting sqref="AB236">
    <cfRule type="cellIs" dxfId="1616" priority="52" stopIfTrue="1" operator="lessThanOrEqual">
      <formula>3000</formula>
    </cfRule>
    <cfRule type="cellIs" dxfId="1615" priority="53" stopIfTrue="1" operator="between">
      <formula>3000</formula>
      <formula>9000</formula>
    </cfRule>
    <cfRule type="cellIs" dxfId="1614" priority="54" stopIfTrue="1" operator="greaterThanOrEqual">
      <formula>9000</formula>
    </cfRule>
  </conditionalFormatting>
  <conditionalFormatting sqref="AC236">
    <cfRule type="cellIs" dxfId="1613" priority="49" stopIfTrue="1" operator="lessThanOrEqual">
      <formula>3000</formula>
    </cfRule>
    <cfRule type="cellIs" dxfId="1612" priority="50" stopIfTrue="1" operator="between">
      <formula>3000</formula>
      <formula>9000</formula>
    </cfRule>
    <cfRule type="cellIs" dxfId="1611" priority="51" stopIfTrue="1" operator="greaterThanOrEqual">
      <formula>9000</formula>
    </cfRule>
  </conditionalFormatting>
  <conditionalFormatting sqref="AD236">
    <cfRule type="cellIs" dxfId="1610" priority="46" stopIfTrue="1" operator="lessThanOrEqual">
      <formula>3000</formula>
    </cfRule>
    <cfRule type="cellIs" dxfId="1609" priority="47" stopIfTrue="1" operator="between">
      <formula>3000</formula>
      <formula>9000</formula>
    </cfRule>
    <cfRule type="cellIs" dxfId="1608" priority="48" stopIfTrue="1" operator="greaterThanOrEqual">
      <formula>9000</formula>
    </cfRule>
  </conditionalFormatting>
  <conditionalFormatting sqref="AA242">
    <cfRule type="cellIs" dxfId="1607" priority="43" stopIfTrue="1" operator="lessThanOrEqual">
      <formula>3000</formula>
    </cfRule>
    <cfRule type="cellIs" dxfId="1606" priority="44" stopIfTrue="1" operator="between">
      <formula>3000</formula>
      <formula>9000</formula>
    </cfRule>
    <cfRule type="cellIs" dxfId="1605" priority="45" stopIfTrue="1" operator="greaterThanOrEqual">
      <formula>9000</formula>
    </cfRule>
  </conditionalFormatting>
  <conditionalFormatting sqref="AB242">
    <cfRule type="cellIs" dxfId="1604" priority="40" stopIfTrue="1" operator="lessThanOrEqual">
      <formula>3000</formula>
    </cfRule>
    <cfRule type="cellIs" dxfId="1603" priority="41" stopIfTrue="1" operator="between">
      <formula>3000</formula>
      <formula>9000</formula>
    </cfRule>
    <cfRule type="cellIs" dxfId="1602" priority="42" stopIfTrue="1" operator="greaterThanOrEqual">
      <formula>9000</formula>
    </cfRule>
  </conditionalFormatting>
  <conditionalFormatting sqref="AC242">
    <cfRule type="cellIs" dxfId="1601" priority="37" stopIfTrue="1" operator="lessThanOrEqual">
      <formula>3000</formula>
    </cfRule>
    <cfRule type="cellIs" dxfId="1600" priority="38" stopIfTrue="1" operator="between">
      <formula>3000</formula>
      <formula>9000</formula>
    </cfRule>
    <cfRule type="cellIs" dxfId="1599" priority="39" stopIfTrue="1" operator="greaterThanOrEqual">
      <formula>9000</formula>
    </cfRule>
  </conditionalFormatting>
  <conditionalFormatting sqref="AD242">
    <cfRule type="cellIs" dxfId="1598" priority="34" stopIfTrue="1" operator="lessThanOrEqual">
      <formula>3000</formula>
    </cfRule>
    <cfRule type="cellIs" dxfId="1597" priority="35" stopIfTrue="1" operator="between">
      <formula>3000</formula>
      <formula>9000</formula>
    </cfRule>
    <cfRule type="cellIs" dxfId="1596" priority="36" stopIfTrue="1" operator="greaterThanOrEqual">
      <formula>9000</formula>
    </cfRule>
  </conditionalFormatting>
  <conditionalFormatting sqref="AH242:AJ242">
    <cfRule type="cellIs" dxfId="1595" priority="25" stopIfTrue="1" operator="lessThanOrEqual">
      <formula>3000</formula>
    </cfRule>
    <cfRule type="cellIs" dxfId="1594" priority="26" stopIfTrue="1" operator="between">
      <formula>3000</formula>
      <formula>9000</formula>
    </cfRule>
    <cfRule type="cellIs" dxfId="1593" priority="27" stopIfTrue="1" operator="greaterThanOrEqual">
      <formula>9000</formula>
    </cfRule>
  </conditionalFormatting>
  <conditionalFormatting sqref="AF242">
    <cfRule type="cellIs" dxfId="1592" priority="31" stopIfTrue="1" operator="lessThanOrEqual">
      <formula>3000</formula>
    </cfRule>
    <cfRule type="cellIs" dxfId="1591" priority="32" stopIfTrue="1" operator="between">
      <formula>3000</formula>
      <formula>9000</formula>
    </cfRule>
    <cfRule type="cellIs" dxfId="1590" priority="33" stopIfTrue="1" operator="greaterThanOrEqual">
      <formula>9000</formula>
    </cfRule>
  </conditionalFormatting>
  <conditionalFormatting sqref="AG242">
    <cfRule type="cellIs" dxfId="1589" priority="28" stopIfTrue="1" operator="lessThanOrEqual">
      <formula>3000</formula>
    </cfRule>
    <cfRule type="cellIs" dxfId="1588" priority="29" stopIfTrue="1" operator="between">
      <formula>3000</formula>
      <formula>9000</formula>
    </cfRule>
    <cfRule type="cellIs" dxfId="1587" priority="30" stopIfTrue="1" operator="greaterThanOrEqual">
      <formula>9000</formula>
    </cfRule>
  </conditionalFormatting>
  <conditionalFormatting sqref="V248:Y248">
    <cfRule type="cellIs" dxfId="1586" priority="22" stopIfTrue="1" operator="lessThanOrEqual">
      <formula>3000</formula>
    </cfRule>
    <cfRule type="cellIs" dxfId="1585" priority="23" stopIfTrue="1" operator="between">
      <formula>3000</formula>
      <formula>9000</formula>
    </cfRule>
    <cfRule type="cellIs" dxfId="1584" priority="24" stopIfTrue="1" operator="greaterThanOrEqual">
      <formula>9000</formula>
    </cfRule>
  </conditionalFormatting>
  <conditionalFormatting sqref="AA248">
    <cfRule type="cellIs" dxfId="1583" priority="19" stopIfTrue="1" operator="lessThanOrEqual">
      <formula>3000</formula>
    </cfRule>
    <cfRule type="cellIs" dxfId="1582" priority="20" stopIfTrue="1" operator="between">
      <formula>3000</formula>
      <formula>9000</formula>
    </cfRule>
    <cfRule type="cellIs" dxfId="1581" priority="21" stopIfTrue="1" operator="greaterThanOrEqual">
      <formula>9000</formula>
    </cfRule>
  </conditionalFormatting>
  <conditionalFormatting sqref="AB248">
    <cfRule type="cellIs" dxfId="1580" priority="16" stopIfTrue="1" operator="lessThanOrEqual">
      <formula>3000</formula>
    </cfRule>
    <cfRule type="cellIs" dxfId="1579" priority="17" stopIfTrue="1" operator="between">
      <formula>3000</formula>
      <formula>9000</formula>
    </cfRule>
    <cfRule type="cellIs" dxfId="1578" priority="18" stopIfTrue="1" operator="greaterThanOrEqual">
      <formula>9000</formula>
    </cfRule>
  </conditionalFormatting>
  <conditionalFormatting sqref="AC248">
    <cfRule type="cellIs" dxfId="1577" priority="13" stopIfTrue="1" operator="lessThanOrEqual">
      <formula>3000</formula>
    </cfRule>
    <cfRule type="cellIs" dxfId="1576" priority="14" stopIfTrue="1" operator="between">
      <formula>3000</formula>
      <formula>9000</formula>
    </cfRule>
    <cfRule type="cellIs" dxfId="1575" priority="15" stopIfTrue="1" operator="greaterThanOrEqual">
      <formula>9000</formula>
    </cfRule>
  </conditionalFormatting>
  <conditionalFormatting sqref="AD248">
    <cfRule type="cellIs" dxfId="1574" priority="10" stopIfTrue="1" operator="lessThanOrEqual">
      <formula>3000</formula>
    </cfRule>
    <cfRule type="cellIs" dxfId="1573" priority="11" stopIfTrue="1" operator="between">
      <formula>3000</formula>
      <formula>9000</formula>
    </cfRule>
    <cfRule type="cellIs" dxfId="1572" priority="12" stopIfTrue="1" operator="greaterThanOrEqual">
      <formula>9000</formula>
    </cfRule>
  </conditionalFormatting>
  <conditionalFormatting sqref="AH248:AJ248">
    <cfRule type="cellIs" dxfId="1571" priority="1" stopIfTrue="1" operator="lessThanOrEqual">
      <formula>3000</formula>
    </cfRule>
    <cfRule type="cellIs" dxfId="1570" priority="2" stopIfTrue="1" operator="between">
      <formula>3000</formula>
      <formula>9000</formula>
    </cfRule>
    <cfRule type="cellIs" dxfId="1569" priority="3" stopIfTrue="1" operator="greaterThanOrEqual">
      <formula>9000</formula>
    </cfRule>
  </conditionalFormatting>
  <conditionalFormatting sqref="AF248">
    <cfRule type="cellIs" dxfId="1568" priority="7" stopIfTrue="1" operator="lessThanOrEqual">
      <formula>3000</formula>
    </cfRule>
    <cfRule type="cellIs" dxfId="1567" priority="8" stopIfTrue="1" operator="between">
      <formula>3000</formula>
      <formula>9000</formula>
    </cfRule>
    <cfRule type="cellIs" dxfId="1566" priority="9" stopIfTrue="1" operator="greaterThanOrEqual">
      <formula>9000</formula>
    </cfRule>
  </conditionalFormatting>
  <conditionalFormatting sqref="AG248">
    <cfRule type="cellIs" dxfId="1565" priority="4" stopIfTrue="1" operator="lessThanOrEqual">
      <formula>3000</formula>
    </cfRule>
    <cfRule type="cellIs" dxfId="1564" priority="5" stopIfTrue="1" operator="between">
      <formula>3000</formula>
      <formula>9000</formula>
    </cfRule>
    <cfRule type="cellIs" dxfId="1563" priority="6" stopIfTrue="1" operator="greaterThanOrEqual">
      <formula>9000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00"/>
  </sheetPr>
  <dimension ref="A1:AO265"/>
  <sheetViews>
    <sheetView zoomScale="55" zoomScaleNormal="55" workbookViewId="0">
      <pane xSplit="4" ySplit="2" topLeftCell="E166" activePane="bottomRight" state="frozen"/>
      <selection activeCell="C446" sqref="C446"/>
      <selection pane="topRight" activeCell="C446" sqref="C446"/>
      <selection pane="bottomLeft" activeCell="C446" sqref="C446"/>
      <selection pane="bottomRight" activeCell="E186" sqref="E186"/>
    </sheetView>
  </sheetViews>
  <sheetFormatPr defaultColWidth="9" defaultRowHeight="15.5" x14ac:dyDescent="0.3"/>
  <cols>
    <col min="1" max="1" width="37.83203125" style="43" bestFit="1" customWidth="1"/>
    <col min="2" max="2" width="10.08203125" style="43" bestFit="1" customWidth="1"/>
    <col min="3" max="3" width="12.08203125" style="43" bestFit="1" customWidth="1"/>
    <col min="4" max="4" width="9.83203125" style="43" bestFit="1" customWidth="1"/>
    <col min="5" max="5" width="9.5" style="43" customWidth="1"/>
    <col min="6" max="6" width="8.33203125" style="43" customWidth="1"/>
    <col min="7" max="8" width="8.08203125" style="43" customWidth="1"/>
    <col min="9" max="9" width="7.08203125" style="43" customWidth="1"/>
    <col min="10" max="11" width="10.58203125" style="43" bestFit="1" customWidth="1"/>
    <col min="12" max="12" width="9.5" style="43" bestFit="1" customWidth="1"/>
    <col min="13" max="13" width="10.58203125" style="43" bestFit="1" customWidth="1"/>
    <col min="14" max="14" width="8.4140625" style="43" bestFit="1" customWidth="1"/>
    <col min="15" max="16" width="10.58203125" style="43" bestFit="1" customWidth="1"/>
    <col min="17" max="17" width="9.5" style="43" bestFit="1" customWidth="1"/>
    <col min="18" max="19" width="10.58203125" style="43" bestFit="1" customWidth="1"/>
    <col min="20" max="20" width="9.83203125" style="43" bestFit="1" customWidth="1"/>
    <col min="21" max="21" width="8" style="43" customWidth="1"/>
    <col min="22" max="22" width="9.5" style="43" customWidth="1"/>
    <col min="23" max="23" width="8.33203125" style="43" customWidth="1"/>
    <col min="24" max="25" width="8.08203125" style="43" customWidth="1"/>
    <col min="26" max="26" width="7.08203125" style="43" customWidth="1"/>
    <col min="27" max="28" width="10.58203125" style="43" bestFit="1" customWidth="1"/>
    <col min="29" max="29" width="9.5" style="43" bestFit="1" customWidth="1"/>
    <col min="30" max="30" width="10.58203125" style="43" bestFit="1" customWidth="1"/>
    <col min="31" max="31" width="8.4140625" style="43" bestFit="1" customWidth="1"/>
    <col min="32" max="33" width="10.58203125" style="43" bestFit="1" customWidth="1"/>
    <col min="34" max="34" width="9.5" style="43" bestFit="1" customWidth="1"/>
    <col min="35" max="36" width="10.58203125" style="43" bestFit="1" customWidth="1"/>
    <col min="37" max="37" width="9.83203125" style="43" bestFit="1" customWidth="1"/>
    <col min="38" max="38" width="8" style="43" customWidth="1"/>
    <col min="39" max="39" width="8.83203125" style="50" bestFit="1" customWidth="1"/>
    <col min="40" max="41" width="14" style="50" bestFit="1" customWidth="1"/>
    <col min="42" max="16384" width="9" style="43"/>
  </cols>
  <sheetData>
    <row r="1" spans="1:41" s="3" customFormat="1" ht="14.25" customHeight="1" thickBot="1" x14ac:dyDescent="0.35">
      <c r="A1" s="183" t="s">
        <v>45</v>
      </c>
      <c r="B1" s="184"/>
      <c r="C1" s="1" t="s">
        <v>46</v>
      </c>
      <c r="D1" s="74" t="s">
        <v>122</v>
      </c>
      <c r="E1" s="151" t="s">
        <v>112</v>
      </c>
      <c r="F1" s="151"/>
      <c r="G1" s="151"/>
      <c r="H1" s="151"/>
      <c r="I1" s="142" t="s">
        <v>112</v>
      </c>
      <c r="J1" s="150" t="s">
        <v>113</v>
      </c>
      <c r="K1" s="150"/>
      <c r="L1" s="150"/>
      <c r="M1" s="150"/>
      <c r="N1" s="135" t="s">
        <v>113</v>
      </c>
      <c r="O1" s="150" t="s">
        <v>114</v>
      </c>
      <c r="P1" s="150"/>
      <c r="Q1" s="150"/>
      <c r="R1" s="150"/>
      <c r="S1" s="150"/>
      <c r="T1" s="135" t="s">
        <v>114</v>
      </c>
      <c r="U1" s="75" t="s">
        <v>115</v>
      </c>
      <c r="V1" s="151" t="s">
        <v>127</v>
      </c>
      <c r="W1" s="151"/>
      <c r="X1" s="151"/>
      <c r="Y1" s="151"/>
      <c r="Z1" s="145" t="s">
        <v>127</v>
      </c>
      <c r="AA1" s="150" t="s">
        <v>128</v>
      </c>
      <c r="AB1" s="150"/>
      <c r="AC1" s="150"/>
      <c r="AD1" s="150"/>
      <c r="AE1" s="135" t="s">
        <v>128</v>
      </c>
      <c r="AF1" s="150" t="s">
        <v>129</v>
      </c>
      <c r="AG1" s="150"/>
      <c r="AH1" s="150"/>
      <c r="AI1" s="150"/>
      <c r="AJ1" s="150"/>
      <c r="AK1" s="135" t="s">
        <v>129</v>
      </c>
      <c r="AL1" s="136" t="s">
        <v>130</v>
      </c>
      <c r="AM1" s="44"/>
      <c r="AN1" s="136" t="s">
        <v>115</v>
      </c>
      <c r="AO1" s="136" t="s">
        <v>130</v>
      </c>
    </row>
    <row r="2" spans="1:41" s="3" customFormat="1" ht="17.149999999999999" customHeight="1" thickBot="1" x14ac:dyDescent="0.35">
      <c r="A2" s="185" t="s">
        <v>2</v>
      </c>
      <c r="B2" s="186"/>
      <c r="C2" s="1" t="s">
        <v>3</v>
      </c>
      <c r="D2" s="74" t="s">
        <v>4</v>
      </c>
      <c r="E2" s="139"/>
      <c r="F2" s="139" t="s">
        <v>123</v>
      </c>
      <c r="G2" s="139">
        <v>44847</v>
      </c>
      <c r="H2" s="139">
        <v>44851</v>
      </c>
      <c r="I2" s="140" t="s">
        <v>70</v>
      </c>
      <c r="J2" s="139">
        <v>44858</v>
      </c>
      <c r="K2" s="139">
        <v>44865</v>
      </c>
      <c r="L2" s="139">
        <v>44872</v>
      </c>
      <c r="M2" s="139">
        <v>44879</v>
      </c>
      <c r="N2" s="135" t="s">
        <v>86</v>
      </c>
      <c r="O2" s="139">
        <v>44886</v>
      </c>
      <c r="P2" s="139">
        <v>44893</v>
      </c>
      <c r="Q2" s="139">
        <v>44900</v>
      </c>
      <c r="R2" s="139">
        <v>44907</v>
      </c>
      <c r="S2" s="139">
        <v>44914</v>
      </c>
      <c r="T2" s="135" t="s">
        <v>86</v>
      </c>
      <c r="U2" s="75" t="s">
        <v>0</v>
      </c>
      <c r="V2" s="139">
        <v>44921</v>
      </c>
      <c r="W2" s="139">
        <v>44928</v>
      </c>
      <c r="X2" s="139">
        <v>44935</v>
      </c>
      <c r="Y2" s="139">
        <v>44942</v>
      </c>
      <c r="Z2" s="140" t="s">
        <v>70</v>
      </c>
      <c r="AA2" s="139">
        <v>44949</v>
      </c>
      <c r="AB2" s="139">
        <v>44956</v>
      </c>
      <c r="AC2" s="139">
        <v>44963</v>
      </c>
      <c r="AD2" s="139">
        <v>44970</v>
      </c>
      <c r="AE2" s="135" t="s">
        <v>86</v>
      </c>
      <c r="AF2" s="139">
        <v>44977</v>
      </c>
      <c r="AG2" s="139">
        <v>44984</v>
      </c>
      <c r="AH2" s="139">
        <v>44991</v>
      </c>
      <c r="AI2" s="139">
        <v>44998</v>
      </c>
      <c r="AJ2" s="139">
        <v>45005</v>
      </c>
      <c r="AK2" s="135" t="s">
        <v>86</v>
      </c>
      <c r="AL2" s="136" t="s">
        <v>0</v>
      </c>
    </row>
    <row r="3" spans="1:41" x14ac:dyDescent="0.3">
      <c r="A3" s="180" t="s">
        <v>19</v>
      </c>
      <c r="B3" s="5" t="s">
        <v>5</v>
      </c>
      <c r="C3" s="77"/>
      <c r="D3" s="77"/>
      <c r="E3" s="79"/>
      <c r="F3" s="79"/>
      <c r="G3" s="79"/>
      <c r="H3" s="79"/>
      <c r="I3" s="77">
        <f>SUM(E3:H3)</f>
        <v>0</v>
      </c>
      <c r="J3" s="79"/>
      <c r="K3" s="79">
        <v>-348</v>
      </c>
      <c r="L3" s="79">
        <v>42</v>
      </c>
      <c r="M3" s="79">
        <v>42</v>
      </c>
      <c r="N3" s="77">
        <f>SUM(J3:M3)</f>
        <v>-264</v>
      </c>
      <c r="O3" s="79">
        <v>42</v>
      </c>
      <c r="P3" s="79">
        <v>42</v>
      </c>
      <c r="Q3" s="79">
        <v>42</v>
      </c>
      <c r="R3" s="79">
        <v>42</v>
      </c>
      <c r="S3" s="79">
        <v>84</v>
      </c>
      <c r="T3" s="77">
        <f>SUM(O3:S3)</f>
        <v>252</v>
      </c>
      <c r="U3" s="80">
        <f>T3+N3+I3+D7</f>
        <v>-12</v>
      </c>
      <c r="V3" s="79"/>
      <c r="W3" s="79">
        <v>42</v>
      </c>
      <c r="X3" s="79">
        <v>42</v>
      </c>
      <c r="Y3" s="79">
        <v>42</v>
      </c>
      <c r="Z3" s="77">
        <f>SUM(V3:Y3)</f>
        <v>126</v>
      </c>
      <c r="AA3" s="79">
        <v>42</v>
      </c>
      <c r="AB3" s="79">
        <v>42</v>
      </c>
      <c r="AC3" s="79">
        <v>42</v>
      </c>
      <c r="AD3" s="79">
        <v>42</v>
      </c>
      <c r="AE3" s="77">
        <f>SUM(AA3:AD3)</f>
        <v>168</v>
      </c>
      <c r="AF3" s="79">
        <v>42</v>
      </c>
      <c r="AG3" s="79">
        <v>42</v>
      </c>
      <c r="AH3" s="79">
        <v>42</v>
      </c>
      <c r="AI3" s="79">
        <v>42</v>
      </c>
      <c r="AJ3" s="79">
        <v>42</v>
      </c>
      <c r="AK3" s="77">
        <f>SUM(AF3:AJ3)</f>
        <v>210</v>
      </c>
      <c r="AL3" s="80">
        <f>AK3+AE3+Z3</f>
        <v>504</v>
      </c>
      <c r="AM3" s="50">
        <v>32</v>
      </c>
      <c r="AN3" s="50">
        <f>AM3*U3</f>
        <v>-384</v>
      </c>
      <c r="AO3" s="50">
        <f>AM3*AL3</f>
        <v>16128</v>
      </c>
    </row>
    <row r="4" spans="1:41" x14ac:dyDescent="0.3">
      <c r="A4" s="181"/>
      <c r="B4" s="17" t="s">
        <v>6</v>
      </c>
      <c r="C4" s="77"/>
      <c r="D4" s="77"/>
      <c r="E4" s="79"/>
      <c r="F4" s="79"/>
      <c r="G4" s="79"/>
      <c r="H4" s="79"/>
      <c r="I4" s="77">
        <f>SUM(E4:H4)</f>
        <v>0</v>
      </c>
      <c r="J4" s="79"/>
      <c r="K4" s="79"/>
      <c r="L4" s="79"/>
      <c r="M4" s="79"/>
      <c r="N4" s="77">
        <f>SUM(J4:M4)</f>
        <v>0</v>
      </c>
      <c r="O4" s="79"/>
      <c r="P4" s="79"/>
      <c r="Q4" s="79"/>
      <c r="R4" s="79"/>
      <c r="S4" s="79"/>
      <c r="T4" s="77">
        <f>SUM(O4:S4)</f>
        <v>0</v>
      </c>
      <c r="U4" s="80">
        <f>I4+N4+T4</f>
        <v>0</v>
      </c>
      <c r="V4" s="79"/>
      <c r="W4" s="79"/>
      <c r="X4" s="79"/>
      <c r="Y4" s="79"/>
      <c r="Z4" s="77">
        <f>SUM(V4:Y4)</f>
        <v>0</v>
      </c>
      <c r="AA4" s="79"/>
      <c r="AB4" s="79"/>
      <c r="AC4" s="79"/>
      <c r="AD4" s="79"/>
      <c r="AE4" s="77">
        <f>SUM(AA4:AD4)</f>
        <v>0</v>
      </c>
      <c r="AF4" s="79"/>
      <c r="AG4" s="79"/>
      <c r="AH4" s="79"/>
      <c r="AI4" s="79"/>
      <c r="AJ4" s="79"/>
      <c r="AK4" s="77">
        <f>SUM(AF4:AJ4)</f>
        <v>0</v>
      </c>
      <c r="AL4" s="80">
        <f>Z4+AE4+AK4</f>
        <v>0</v>
      </c>
      <c r="AM4" s="43"/>
      <c r="AN4" s="50">
        <f t="shared" ref="AN4:AN67" si="0">AM4*U4</f>
        <v>0</v>
      </c>
      <c r="AO4" s="50">
        <f t="shared" ref="AO4:AO67" si="1">AM4*AL4</f>
        <v>0</v>
      </c>
    </row>
    <row r="5" spans="1:41" x14ac:dyDescent="0.3">
      <c r="A5" s="181"/>
      <c r="B5" s="17" t="s">
        <v>10</v>
      </c>
      <c r="C5" s="77">
        <v>0</v>
      </c>
      <c r="D5" s="77"/>
      <c r="E5" s="79"/>
      <c r="F5" s="79"/>
      <c r="G5" s="79"/>
      <c r="H5" s="79"/>
      <c r="I5" s="77"/>
      <c r="J5" s="79"/>
      <c r="K5" s="79"/>
      <c r="L5" s="79"/>
      <c r="M5" s="79"/>
      <c r="N5" s="77"/>
      <c r="O5" s="79"/>
      <c r="P5" s="79"/>
      <c r="Q5" s="79"/>
      <c r="R5" s="79"/>
      <c r="S5" s="79"/>
      <c r="T5" s="77"/>
      <c r="U5" s="80"/>
      <c r="V5" s="79"/>
      <c r="W5" s="79"/>
      <c r="X5" s="79"/>
      <c r="Y5" s="79"/>
      <c r="Z5" s="77"/>
      <c r="AA5" s="79"/>
      <c r="AB5" s="79"/>
      <c r="AC5" s="79"/>
      <c r="AD5" s="79"/>
      <c r="AE5" s="77"/>
      <c r="AF5" s="79"/>
      <c r="AG5" s="79"/>
      <c r="AH5" s="79"/>
      <c r="AI5" s="79"/>
      <c r="AJ5" s="79"/>
      <c r="AK5" s="77"/>
      <c r="AL5" s="80"/>
      <c r="AM5" s="43"/>
      <c r="AN5" s="50">
        <f t="shared" si="0"/>
        <v>0</v>
      </c>
      <c r="AO5" s="50">
        <f t="shared" si="1"/>
        <v>0</v>
      </c>
    </row>
    <row r="6" spans="1:41" x14ac:dyDescent="0.3">
      <c r="A6" s="181"/>
      <c r="B6" s="17" t="s">
        <v>7</v>
      </c>
      <c r="C6" s="77"/>
      <c r="D6" s="77"/>
      <c r="E6" s="79">
        <f>E5+E4</f>
        <v>0</v>
      </c>
      <c r="F6" s="79">
        <f>F5+F4</f>
        <v>0</v>
      </c>
      <c r="G6" s="79">
        <f>G5+G4</f>
        <v>0</v>
      </c>
      <c r="H6" s="79">
        <f>H5+H4</f>
        <v>0</v>
      </c>
      <c r="I6" s="77">
        <f>SUM(E6:H6)</f>
        <v>0</v>
      </c>
      <c r="J6" s="79">
        <f>J5+J4</f>
        <v>0</v>
      </c>
      <c r="K6" s="79">
        <f>K5+K4</f>
        <v>0</v>
      </c>
      <c r="L6" s="79">
        <f>L5+L4</f>
        <v>0</v>
      </c>
      <c r="M6" s="79">
        <f>M5+M4</f>
        <v>0</v>
      </c>
      <c r="N6" s="77">
        <f>SUM(J6:M6)</f>
        <v>0</v>
      </c>
      <c r="O6" s="79">
        <f>O5+O4</f>
        <v>0</v>
      </c>
      <c r="P6" s="79">
        <f>P5+P4</f>
        <v>0</v>
      </c>
      <c r="Q6" s="79">
        <f>Q5+Q4</f>
        <v>0</v>
      </c>
      <c r="R6" s="79">
        <f>R5+R4</f>
        <v>0</v>
      </c>
      <c r="S6" s="79">
        <f>S5+S4</f>
        <v>0</v>
      </c>
      <c r="T6" s="77">
        <f>SUM(O6:S6)</f>
        <v>0</v>
      </c>
      <c r="U6" s="80">
        <f>T6+N6+I6+D7</f>
        <v>0</v>
      </c>
      <c r="V6" s="79">
        <f>V5+V4</f>
        <v>0</v>
      </c>
      <c r="W6" s="79">
        <f>W5+W4</f>
        <v>0</v>
      </c>
      <c r="X6" s="79">
        <f>X5+X4</f>
        <v>0</v>
      </c>
      <c r="Y6" s="79">
        <f>Y5+Y4</f>
        <v>0</v>
      </c>
      <c r="Z6" s="77">
        <f>SUM(V6:Y6)</f>
        <v>0</v>
      </c>
      <c r="AA6" s="79">
        <f>AA5+AA4</f>
        <v>0</v>
      </c>
      <c r="AB6" s="79">
        <f>AB5+AB4</f>
        <v>0</v>
      </c>
      <c r="AC6" s="79">
        <f>AC5+AC4</f>
        <v>0</v>
      </c>
      <c r="AD6" s="79">
        <f>AD5+AD4</f>
        <v>0</v>
      </c>
      <c r="AE6" s="77">
        <f>SUM(AA6:AD6)</f>
        <v>0</v>
      </c>
      <c r="AF6" s="79">
        <f>AF5+AF4</f>
        <v>0</v>
      </c>
      <c r="AG6" s="79">
        <f>AG5+AG4</f>
        <v>0</v>
      </c>
      <c r="AH6" s="79">
        <f>AH5+AH4</f>
        <v>0</v>
      </c>
      <c r="AI6" s="79">
        <f>AI5+AI4</f>
        <v>0</v>
      </c>
      <c r="AJ6" s="79">
        <f>AJ5+AJ4</f>
        <v>0</v>
      </c>
      <c r="AK6" s="77">
        <f>SUM(AF6:AJ6)</f>
        <v>0</v>
      </c>
      <c r="AL6" s="80">
        <f>AK6+AE6+Z6</f>
        <v>0</v>
      </c>
      <c r="AM6" s="43"/>
      <c r="AN6" s="50">
        <f t="shared" si="0"/>
        <v>0</v>
      </c>
      <c r="AO6" s="50">
        <f t="shared" si="1"/>
        <v>0</v>
      </c>
    </row>
    <row r="7" spans="1:41" x14ac:dyDescent="0.3">
      <c r="A7" s="182"/>
      <c r="B7" s="6" t="s">
        <v>8</v>
      </c>
      <c r="C7" s="81">
        <v>390</v>
      </c>
      <c r="D7" s="99"/>
      <c r="E7" s="128">
        <f>E6-E3</f>
        <v>0</v>
      </c>
      <c r="F7" s="128">
        <f>E7+F6-F3</f>
        <v>0</v>
      </c>
      <c r="G7" s="128">
        <f>F7+G6-G3</f>
        <v>0</v>
      </c>
      <c r="H7" s="128">
        <f>G7+H6-H3</f>
        <v>0</v>
      </c>
      <c r="I7" s="77">
        <f>I6-I3</f>
        <v>0</v>
      </c>
      <c r="J7" s="128">
        <f>I7+J6-J3</f>
        <v>0</v>
      </c>
      <c r="K7" s="79">
        <f>J7+K6-K3</f>
        <v>348</v>
      </c>
      <c r="L7" s="79">
        <f>K7+L6-L3</f>
        <v>306</v>
      </c>
      <c r="M7" s="79">
        <f>L7+M6-M3</f>
        <v>264</v>
      </c>
      <c r="N7" s="77">
        <f>I7+N6-N3</f>
        <v>264</v>
      </c>
      <c r="O7" s="79">
        <f>N7+O6-O3</f>
        <v>222</v>
      </c>
      <c r="P7" s="79">
        <f>O7+P6-P3</f>
        <v>180</v>
      </c>
      <c r="Q7" s="79">
        <f>P7+Q6-Q3</f>
        <v>138</v>
      </c>
      <c r="R7" s="79">
        <f t="shared" ref="R7:S7" si="2">Q7+R6-R3</f>
        <v>96</v>
      </c>
      <c r="S7" s="79">
        <f t="shared" si="2"/>
        <v>12</v>
      </c>
      <c r="T7" s="77">
        <f>N7+T6-T3</f>
        <v>12</v>
      </c>
      <c r="U7" s="80">
        <f>U6-U3</f>
        <v>12</v>
      </c>
      <c r="V7" s="79">
        <f>U7+V6-V3</f>
        <v>12</v>
      </c>
      <c r="W7" s="79">
        <f>V7+W6-W3</f>
        <v>-30</v>
      </c>
      <c r="X7" s="79">
        <f>W7+X6-X3</f>
        <v>-72</v>
      </c>
      <c r="Y7" s="79">
        <f>W7+Y6-Y3</f>
        <v>-72</v>
      </c>
      <c r="Z7" s="77">
        <f>T7+Z6-Z3</f>
        <v>-114</v>
      </c>
      <c r="AA7" s="79">
        <f>Z7+AA6-AA3</f>
        <v>-156</v>
      </c>
      <c r="AB7" s="79">
        <f>AA7+AB6-AB3</f>
        <v>-198</v>
      </c>
      <c r="AC7" s="79">
        <f>AB7+AC6-AC3</f>
        <v>-240</v>
      </c>
      <c r="AD7" s="79">
        <f>AC7+AD6-AD3</f>
        <v>-282</v>
      </c>
      <c r="AE7" s="77">
        <f>Z7+AE6-AE3</f>
        <v>-282</v>
      </c>
      <c r="AF7" s="79">
        <f>AE7+AF6-AF3</f>
        <v>-324</v>
      </c>
      <c r="AG7" s="79">
        <f>AF7+AG6-AG3</f>
        <v>-366</v>
      </c>
      <c r="AH7" s="79">
        <f>AG7+AH6-AH3</f>
        <v>-408</v>
      </c>
      <c r="AI7" s="79">
        <f t="shared" ref="AI7:AJ7" si="3">AH7+AI6-AI3</f>
        <v>-450</v>
      </c>
      <c r="AJ7" s="79">
        <f t="shared" si="3"/>
        <v>-492</v>
      </c>
      <c r="AK7" s="77">
        <f>AE7+AK6-AK3</f>
        <v>-492</v>
      </c>
      <c r="AL7" s="80">
        <f>T7+AL6-AL3</f>
        <v>-492</v>
      </c>
      <c r="AM7" s="43"/>
      <c r="AN7" s="50">
        <f t="shared" si="0"/>
        <v>0</v>
      </c>
      <c r="AO7" s="50">
        <f t="shared" si="1"/>
        <v>0</v>
      </c>
    </row>
    <row r="8" spans="1:41" x14ac:dyDescent="0.3">
      <c r="A8" s="18"/>
      <c r="B8" s="17" t="s">
        <v>9</v>
      </c>
      <c r="C8" s="77"/>
      <c r="D8" s="77"/>
      <c r="E8" s="82" t="e">
        <f>E7/(SUM(F3+H3+J3+G3)/20)*1000</f>
        <v>#DIV/0!</v>
      </c>
      <c r="F8" s="82">
        <f>F7/(SUM(G3+K3+J3+H3)/20)*1000</f>
        <v>0</v>
      </c>
      <c r="G8" s="82">
        <f>G7/(SUM(H3+J3+K3+L3)/20)*1000</f>
        <v>0</v>
      </c>
      <c r="H8" s="82">
        <f>H7/(SUM(M3+J3+K3+L3)/20)*1000</f>
        <v>0</v>
      </c>
      <c r="I8" s="83"/>
      <c r="J8" s="82">
        <f>J7/(SUM(K3+M3+O3+L3)/20)*1000</f>
        <v>0</v>
      </c>
      <c r="K8" s="82">
        <f>K7/(SUM(L3+O3+P3+M3)/20)*1000</f>
        <v>41428.57142857142</v>
      </c>
      <c r="L8" s="82">
        <f>L7/(SUM(M3+O3+P3+Q3)/20)*1000</f>
        <v>36428.57142857142</v>
      </c>
      <c r="M8" s="82">
        <f>M7/(SUM(O3+P3+Q3+R3)/20)*1000</f>
        <v>31428.571428571428</v>
      </c>
      <c r="N8" s="83"/>
      <c r="O8" s="82">
        <f>O7/(SUM(Q3+R3+S3+P3)/20)*1000</f>
        <v>21142.857142857141</v>
      </c>
      <c r="P8" s="82" t="e">
        <f>P7/(SUM(R3+S3+#REF!+Q3)/20)*1000</f>
        <v>#REF!</v>
      </c>
      <c r="Q8" s="82" t="e">
        <f>Q7/(SUM(S3+#REF!+#REF!+R3)/20)*1000</f>
        <v>#REF!</v>
      </c>
      <c r="R8" s="82" t="e">
        <f>R7/(SUM(#REF!+#REF!+#REF!+S3)/20)*1000</f>
        <v>#REF!</v>
      </c>
      <c r="S8" s="82" t="e">
        <f>S7/(SUM(#REF!+#REF!+#REF!+#REF!)/20)*1000</f>
        <v>#REF!</v>
      </c>
      <c r="T8" s="83"/>
      <c r="U8" s="84"/>
      <c r="V8" s="82">
        <f>V7/(SUM(W3+Y3+AA3+X3)/20)*1000</f>
        <v>1428.5714285714287</v>
      </c>
      <c r="W8" s="82">
        <f>W7/(SUM(X3+AB3+AA3+Y3)/20)*1000</f>
        <v>-3571.4285714285711</v>
      </c>
      <c r="X8" s="82">
        <f>X7/(SUM(Y3+AA3+AB3+AC3)/20)*1000</f>
        <v>-8571.4285714285706</v>
      </c>
      <c r="Y8" s="82">
        <f>Y7/(SUM(AD3+AA3+AB3+AC3)/20)*1000</f>
        <v>-8571.4285714285706</v>
      </c>
      <c r="Z8" s="83"/>
      <c r="AA8" s="82">
        <f>AA7/(SUM(AB3+AD3+AF3+AC3)/20)*1000</f>
        <v>-18571.428571428569</v>
      </c>
      <c r="AB8" s="82">
        <f>AB7/(SUM(AC3+AF3+AG3+AD3)/20)*1000</f>
        <v>-23571.428571428569</v>
      </c>
      <c r="AC8" s="82">
        <f>AC7/(SUM(AD3+AF3+AG3+AH3)/20)*1000</f>
        <v>-28571.428571428569</v>
      </c>
      <c r="AD8" s="82">
        <f>AD7/(SUM(AF3+AG3+AH3+AI3)/20)*1000</f>
        <v>-33571.428571428572</v>
      </c>
      <c r="AE8" s="83"/>
      <c r="AF8" s="82">
        <f>AF7/(SUM(AH3+AI3+AJ3+AG3)/20)*1000</f>
        <v>-38571.428571428572</v>
      </c>
      <c r="AG8" s="82" t="e">
        <f>AG7/(SUM(AI3+AJ3+#REF!+AH3)/20)*1000</f>
        <v>#REF!</v>
      </c>
      <c r="AH8" s="82" t="e">
        <f>AH7/(SUM(AJ3+#REF!+#REF!+AI3)/20)*1000</f>
        <v>#REF!</v>
      </c>
      <c r="AI8" s="82" t="e">
        <f>AI7/(SUM(#REF!+#REF!+#REF!+AJ3)/20)*1000</f>
        <v>#REF!</v>
      </c>
      <c r="AJ8" s="82" t="e">
        <f>AJ7/(SUM(#REF!+#REF!+#REF!+#REF!)/20)*1000</f>
        <v>#REF!</v>
      </c>
      <c r="AK8" s="83"/>
      <c r="AL8" s="84"/>
      <c r="AM8" s="43"/>
      <c r="AN8" s="50">
        <f t="shared" si="0"/>
        <v>0</v>
      </c>
      <c r="AO8" s="50">
        <f t="shared" si="1"/>
        <v>0</v>
      </c>
    </row>
    <row r="9" spans="1:41" x14ac:dyDescent="0.3">
      <c r="A9" s="180" t="s">
        <v>20</v>
      </c>
      <c r="B9" s="5" t="s">
        <v>5</v>
      </c>
      <c r="C9" s="77"/>
      <c r="D9" s="77"/>
      <c r="E9" s="79"/>
      <c r="F9" s="79">
        <v>25750</v>
      </c>
      <c r="G9" s="79">
        <v>2855</v>
      </c>
      <c r="H9" s="79">
        <v>15378</v>
      </c>
      <c r="I9" s="77">
        <f>SUM(E9:H9)</f>
        <v>43983</v>
      </c>
      <c r="J9" s="79">
        <v>20453</v>
      </c>
      <c r="K9" s="79">
        <v>4785</v>
      </c>
      <c r="L9" s="79">
        <v>13721</v>
      </c>
      <c r="M9" s="79">
        <v>15173</v>
      </c>
      <c r="N9" s="77">
        <f>SUM(J9:M9)</f>
        <v>54132</v>
      </c>
      <c r="O9" s="79">
        <v>8184</v>
      </c>
      <c r="P9" s="79">
        <v>16579</v>
      </c>
      <c r="Q9" s="79">
        <v>15480</v>
      </c>
      <c r="R9" s="79">
        <v>16799</v>
      </c>
      <c r="S9" s="79">
        <v>10223</v>
      </c>
      <c r="T9" s="77">
        <f>SUM(O9:S9)</f>
        <v>67265</v>
      </c>
      <c r="U9" s="80">
        <f>T9+N9+I9+D13</f>
        <v>197821</v>
      </c>
      <c r="V9" s="79"/>
      <c r="W9" s="79">
        <v>5094</v>
      </c>
      <c r="X9" s="79">
        <v>4613</v>
      </c>
      <c r="Y9" s="79">
        <v>1399</v>
      </c>
      <c r="Z9" s="77">
        <f>SUM(V9:Y9)</f>
        <v>11106</v>
      </c>
      <c r="AA9" s="79">
        <v>4129</v>
      </c>
      <c r="AB9" s="79">
        <v>6330</v>
      </c>
      <c r="AC9" s="79">
        <v>6393</v>
      </c>
      <c r="AD9" s="79">
        <v>7547</v>
      </c>
      <c r="AE9" s="77">
        <f>SUM(AA9:AD9)</f>
        <v>24399</v>
      </c>
      <c r="AF9" s="79">
        <v>4226</v>
      </c>
      <c r="AG9" s="79">
        <v>5834</v>
      </c>
      <c r="AH9" s="79">
        <v>5836</v>
      </c>
      <c r="AI9" s="79">
        <v>5938</v>
      </c>
      <c r="AJ9" s="79">
        <v>4284</v>
      </c>
      <c r="AK9" s="77">
        <f>SUM(AF9:AJ9)</f>
        <v>26118</v>
      </c>
      <c r="AL9" s="80">
        <f>AK9+AE9+Z9</f>
        <v>61623</v>
      </c>
      <c r="AM9" s="50">
        <v>32</v>
      </c>
      <c r="AN9" s="50">
        <f t="shared" si="0"/>
        <v>6330272</v>
      </c>
      <c r="AO9" s="50">
        <f t="shared" si="1"/>
        <v>1971936</v>
      </c>
    </row>
    <row r="10" spans="1:41" x14ac:dyDescent="0.3">
      <c r="A10" s="181"/>
      <c r="B10" s="17" t="s">
        <v>6</v>
      </c>
      <c r="C10" s="77"/>
      <c r="D10" s="77"/>
      <c r="E10" s="79"/>
      <c r="F10" s="79">
        <v>25750</v>
      </c>
      <c r="G10" s="79">
        <v>2855</v>
      </c>
      <c r="H10" s="79">
        <v>15378</v>
      </c>
      <c r="I10" s="77">
        <f>SUM(E10:H10)</f>
        <v>43983</v>
      </c>
      <c r="J10" s="79">
        <v>20453</v>
      </c>
      <c r="K10" s="79"/>
      <c r="L10" s="79"/>
      <c r="M10" s="79">
        <v>5500</v>
      </c>
      <c r="N10" s="77">
        <f>SUM(J10:M10)</f>
        <v>25953</v>
      </c>
      <c r="O10" s="79">
        <v>55000</v>
      </c>
      <c r="P10" s="79"/>
      <c r="Q10" s="79"/>
      <c r="R10" s="79"/>
      <c r="S10" s="79">
        <v>70000</v>
      </c>
      <c r="T10" s="77">
        <f>SUM(O10:S10)</f>
        <v>125000</v>
      </c>
      <c r="U10" s="80">
        <f>I10+N10+T10</f>
        <v>194936</v>
      </c>
      <c r="V10" s="79"/>
      <c r="W10" s="79"/>
      <c r="X10" s="79"/>
      <c r="Y10" s="79"/>
      <c r="Z10" s="77">
        <f>SUM(V10:Y10)</f>
        <v>0</v>
      </c>
      <c r="AA10" s="79"/>
      <c r="AB10" s="79"/>
      <c r="AC10" s="79"/>
      <c r="AD10" s="79"/>
      <c r="AE10" s="77">
        <f>SUM(AA10:AD10)</f>
        <v>0</v>
      </c>
      <c r="AF10" s="79"/>
      <c r="AG10" s="79"/>
      <c r="AH10" s="79"/>
      <c r="AI10" s="79"/>
      <c r="AJ10" s="79">
        <v>30000</v>
      </c>
      <c r="AK10" s="77">
        <f>SUM(AF10:AJ10)</f>
        <v>30000</v>
      </c>
      <c r="AL10" s="80">
        <f>Z10+AE10+AK10</f>
        <v>30000</v>
      </c>
      <c r="AM10" s="43"/>
      <c r="AN10" s="50">
        <f t="shared" si="0"/>
        <v>0</v>
      </c>
      <c r="AO10" s="50">
        <f t="shared" si="1"/>
        <v>0</v>
      </c>
    </row>
    <row r="11" spans="1:41" x14ac:dyDescent="0.3">
      <c r="A11" s="181"/>
      <c r="B11" s="17" t="s">
        <v>10</v>
      </c>
      <c r="C11" s="77">
        <v>5000</v>
      </c>
      <c r="D11" s="77"/>
      <c r="E11" s="79"/>
      <c r="F11" s="79"/>
      <c r="G11" s="79"/>
      <c r="H11" s="79"/>
      <c r="I11" s="77"/>
      <c r="J11" s="79"/>
      <c r="K11" s="79">
        <v>5000</v>
      </c>
      <c r="L11" s="79"/>
      <c r="M11" s="79"/>
      <c r="N11" s="77"/>
      <c r="O11" s="79"/>
      <c r="P11" s="79"/>
      <c r="Q11" s="79"/>
      <c r="R11" s="79"/>
      <c r="S11" s="79"/>
      <c r="T11" s="77"/>
      <c r="U11" s="80"/>
      <c r="V11" s="79"/>
      <c r="W11" s="79"/>
      <c r="X11" s="79"/>
      <c r="Y11" s="79"/>
      <c r="Z11" s="77"/>
      <c r="AA11" s="79"/>
      <c r="AB11" s="79"/>
      <c r="AC11" s="79"/>
      <c r="AD11" s="79"/>
      <c r="AE11" s="77"/>
      <c r="AF11" s="79"/>
      <c r="AG11" s="79"/>
      <c r="AH11" s="79"/>
      <c r="AI11" s="79"/>
      <c r="AJ11" s="79"/>
      <c r="AK11" s="77"/>
      <c r="AL11" s="80"/>
      <c r="AM11" s="43"/>
      <c r="AN11" s="50">
        <f t="shared" si="0"/>
        <v>0</v>
      </c>
      <c r="AO11" s="50">
        <f t="shared" si="1"/>
        <v>0</v>
      </c>
    </row>
    <row r="12" spans="1:41" x14ac:dyDescent="0.3">
      <c r="A12" s="181"/>
      <c r="B12" s="17" t="s">
        <v>7</v>
      </c>
      <c r="C12" s="77"/>
      <c r="D12" s="77"/>
      <c r="E12" s="79">
        <f>E11+E10</f>
        <v>0</v>
      </c>
      <c r="F12" s="79">
        <f>F11+F10</f>
        <v>25750</v>
      </c>
      <c r="G12" s="79">
        <f>G11+G10</f>
        <v>2855</v>
      </c>
      <c r="H12" s="79">
        <f>H11+H10</f>
        <v>15378</v>
      </c>
      <c r="I12" s="77">
        <f>SUM(E12:H12)</f>
        <v>43983</v>
      </c>
      <c r="J12" s="79">
        <f>J11+J10</f>
        <v>20453</v>
      </c>
      <c r="K12" s="79">
        <f>K11+K10</f>
        <v>5000</v>
      </c>
      <c r="L12" s="79">
        <f>L11+L10</f>
        <v>0</v>
      </c>
      <c r="M12" s="79">
        <f>M11+M10</f>
        <v>5500</v>
      </c>
      <c r="N12" s="77">
        <f>SUM(J12:M12)</f>
        <v>30953</v>
      </c>
      <c r="O12" s="79">
        <f>O11+O10</f>
        <v>55000</v>
      </c>
      <c r="P12" s="79">
        <f>P11+P10</f>
        <v>0</v>
      </c>
      <c r="Q12" s="79">
        <f>Q11+Q10</f>
        <v>0</v>
      </c>
      <c r="R12" s="79">
        <f>R11+R10</f>
        <v>0</v>
      </c>
      <c r="S12" s="79">
        <f>S11+S10</f>
        <v>70000</v>
      </c>
      <c r="T12" s="77">
        <f>SUM(O12:S12)</f>
        <v>125000</v>
      </c>
      <c r="U12" s="80">
        <f>T12+N12+I12+D13</f>
        <v>232377</v>
      </c>
      <c r="V12" s="79">
        <f>V11+V10</f>
        <v>0</v>
      </c>
      <c r="W12" s="79">
        <f>W11+W10</f>
        <v>0</v>
      </c>
      <c r="X12" s="79">
        <f>X11+X10</f>
        <v>0</v>
      </c>
      <c r="Y12" s="79">
        <f>Y11+Y10</f>
        <v>0</v>
      </c>
      <c r="Z12" s="77">
        <f>SUM(V12:Y12)</f>
        <v>0</v>
      </c>
      <c r="AA12" s="79">
        <f>AA11+AA10</f>
        <v>0</v>
      </c>
      <c r="AB12" s="79">
        <f>AB11+AB10</f>
        <v>0</v>
      </c>
      <c r="AC12" s="79">
        <f>AC11+AC10</f>
        <v>0</v>
      </c>
      <c r="AD12" s="79">
        <f>AD11+AD10</f>
        <v>0</v>
      </c>
      <c r="AE12" s="77">
        <f>SUM(AA12:AD12)</f>
        <v>0</v>
      </c>
      <c r="AF12" s="79">
        <f>AF11+AF10</f>
        <v>0</v>
      </c>
      <c r="AG12" s="79">
        <f>AG11+AG10</f>
        <v>0</v>
      </c>
      <c r="AH12" s="79">
        <f>AH11+AH10</f>
        <v>0</v>
      </c>
      <c r="AI12" s="79">
        <f>AI11+AI10</f>
        <v>0</v>
      </c>
      <c r="AJ12" s="79">
        <f>AJ11+AJ10</f>
        <v>30000</v>
      </c>
      <c r="AK12" s="77">
        <f>SUM(AF12:AJ12)</f>
        <v>30000</v>
      </c>
      <c r="AL12" s="80">
        <f>AK12+AE12+Z12</f>
        <v>30000</v>
      </c>
      <c r="AM12" s="43"/>
      <c r="AN12" s="50">
        <f t="shared" si="0"/>
        <v>0</v>
      </c>
      <c r="AO12" s="50">
        <f t="shared" si="1"/>
        <v>0</v>
      </c>
    </row>
    <row r="13" spans="1:41" x14ac:dyDescent="0.3">
      <c r="A13" s="182"/>
      <c r="B13" s="6" t="s">
        <v>8</v>
      </c>
      <c r="C13" s="81">
        <v>45779</v>
      </c>
      <c r="D13" s="99">
        <v>32441</v>
      </c>
      <c r="E13" s="128">
        <f>E12-E9</f>
        <v>0</v>
      </c>
      <c r="F13" s="128">
        <f>E13+F12-F9</f>
        <v>0</v>
      </c>
      <c r="G13" s="128">
        <f>F13+G12-G9</f>
        <v>0</v>
      </c>
      <c r="H13" s="128">
        <f>G13+H12-H9</f>
        <v>0</v>
      </c>
      <c r="I13" s="77">
        <f>I12-I9</f>
        <v>0</v>
      </c>
      <c r="J13" s="128">
        <f>I13+J12-J9</f>
        <v>0</v>
      </c>
      <c r="K13" s="79">
        <f>J13+K12-K9</f>
        <v>215</v>
      </c>
      <c r="L13" s="79">
        <f>K13+L12-L9</f>
        <v>-13506</v>
      </c>
      <c r="M13" s="79">
        <f>L13+M12-M9</f>
        <v>-23179</v>
      </c>
      <c r="N13" s="77">
        <f>I13+N12-N9</f>
        <v>-23179</v>
      </c>
      <c r="O13" s="79">
        <f>N13+O12-O9</f>
        <v>23637</v>
      </c>
      <c r="P13" s="79">
        <f>O13+P12-P9</f>
        <v>7058</v>
      </c>
      <c r="Q13" s="79">
        <f>P13+Q12-Q9</f>
        <v>-8422</v>
      </c>
      <c r="R13" s="79">
        <f t="shared" ref="R13:S13" si="4">Q13+R12-R9</f>
        <v>-25221</v>
      </c>
      <c r="S13" s="79">
        <f t="shared" si="4"/>
        <v>34556</v>
      </c>
      <c r="T13" s="77">
        <f>N13+T12-T9</f>
        <v>34556</v>
      </c>
      <c r="U13" s="80">
        <f>U12-U9</f>
        <v>34556</v>
      </c>
      <c r="V13" s="79">
        <f>U13+V12-V9</f>
        <v>34556</v>
      </c>
      <c r="W13" s="79">
        <f>V13+W12-W9</f>
        <v>29462</v>
      </c>
      <c r="X13" s="79">
        <f>W13+X12-X9</f>
        <v>24849</v>
      </c>
      <c r="Y13" s="79">
        <f>W13+Y12-Y9</f>
        <v>28063</v>
      </c>
      <c r="Z13" s="77">
        <f>T13+Z12-Z9</f>
        <v>23450</v>
      </c>
      <c r="AA13" s="79">
        <f>Z13+AA12-AA9</f>
        <v>19321</v>
      </c>
      <c r="AB13" s="79">
        <f>AA13+AB12-AB9</f>
        <v>12991</v>
      </c>
      <c r="AC13" s="79">
        <f>AB13+AC12-AC9</f>
        <v>6598</v>
      </c>
      <c r="AD13" s="79">
        <f>AC13+AD12-AD9</f>
        <v>-949</v>
      </c>
      <c r="AE13" s="77">
        <f>Z13+AE12-AE9</f>
        <v>-949</v>
      </c>
      <c r="AF13" s="79">
        <f>AE13+AF12-AF9</f>
        <v>-5175</v>
      </c>
      <c r="AG13" s="79">
        <f>AF13+AG12-AG9</f>
        <v>-11009</v>
      </c>
      <c r="AH13" s="79">
        <f>AG13+AH12-AH9</f>
        <v>-16845</v>
      </c>
      <c r="AI13" s="79">
        <f t="shared" ref="AI13:AJ13" si="5">AH13+AI12-AI9</f>
        <v>-22783</v>
      </c>
      <c r="AJ13" s="79">
        <f t="shared" si="5"/>
        <v>2933</v>
      </c>
      <c r="AK13" s="77">
        <f>AE13+AK12-AK9</f>
        <v>2933</v>
      </c>
      <c r="AL13" s="80">
        <f>T13+AL12-AL9</f>
        <v>2933</v>
      </c>
      <c r="AM13" s="43"/>
      <c r="AN13" s="50">
        <f t="shared" si="0"/>
        <v>0</v>
      </c>
      <c r="AO13" s="50">
        <f t="shared" si="1"/>
        <v>0</v>
      </c>
    </row>
    <row r="14" spans="1:41" x14ac:dyDescent="0.3">
      <c r="A14" s="18"/>
      <c r="B14" s="17" t="s">
        <v>9</v>
      </c>
      <c r="C14" s="77"/>
      <c r="D14" s="77"/>
      <c r="E14" s="82">
        <f>E13/(SUM(F9+H9+J9+G9)/20)*1000</f>
        <v>0</v>
      </c>
      <c r="F14" s="82">
        <f>F13/(SUM(G9+K9+J9+H9)/20)*1000</f>
        <v>0</v>
      </c>
      <c r="G14" s="82">
        <f>G13/(SUM(H9+J9+K9+L9)/20)*1000</f>
        <v>0</v>
      </c>
      <c r="H14" s="82">
        <f>H13/(SUM(M9+J9+K9+L9)/20)*1000</f>
        <v>0</v>
      </c>
      <c r="I14" s="83"/>
      <c r="J14" s="82">
        <f>J13/(SUM(K9+M9+O9+L9)/20)*1000</f>
        <v>0</v>
      </c>
      <c r="K14" s="82">
        <f>K13/(SUM(L9+O9+P9+M9)/20)*1000</f>
        <v>80.138658516130235</v>
      </c>
      <c r="L14" s="82">
        <f>L13/(SUM(M9+O9+P9+Q9)/20)*1000</f>
        <v>-4874.4045041143345</v>
      </c>
      <c r="M14" s="82">
        <f>M13/(SUM(O9+P9+Q9+R9)/20)*1000</f>
        <v>-8126.9941446653338</v>
      </c>
      <c r="N14" s="83"/>
      <c r="O14" s="82">
        <f>O13/(SUM(Q9+R9+S9+P9)/20)*1000</f>
        <v>8001.5571842047348</v>
      </c>
      <c r="P14" s="82" t="e">
        <f>P13/(SUM(R9+S9+#REF!+Q9)/20)*1000</f>
        <v>#REF!</v>
      </c>
      <c r="Q14" s="82" t="e">
        <f>Q13/(SUM(S9+#REF!+#REF!+R9)/20)*1000</f>
        <v>#REF!</v>
      </c>
      <c r="R14" s="82" t="e">
        <f>R13/(SUM(#REF!+#REF!+#REF!+S9)/20)*1000</f>
        <v>#REF!</v>
      </c>
      <c r="S14" s="82" t="e">
        <f>S13/(SUM(#REF!+#REF!+#REF!+#REF!)/20)*1000</f>
        <v>#REF!</v>
      </c>
      <c r="T14" s="83"/>
      <c r="U14" s="84"/>
      <c r="V14" s="82">
        <f>V13/(SUM(W9+Y9+AA9+X9)/20)*1000</f>
        <v>45363.964555300292</v>
      </c>
      <c r="W14" s="82">
        <f>W13/(SUM(X9+AB9+AA9+Y9)/20)*1000</f>
        <v>35774.391354501851</v>
      </c>
      <c r="X14" s="82">
        <f>X13/(SUM(Y9+AA9+AB9+AC9)/20)*1000</f>
        <v>27230.288751301297</v>
      </c>
      <c r="Y14" s="82">
        <f>Y13/(SUM(AD9+AA9+AB9+AC9)/20)*1000</f>
        <v>23003.401778761425</v>
      </c>
      <c r="Z14" s="83"/>
      <c r="AA14" s="82">
        <f>AA13/(SUM(AB9+AD9+AF9+AC9)/20)*1000</f>
        <v>15774.820378837361</v>
      </c>
      <c r="AB14" s="82">
        <f>AB13/(SUM(AC9+AF9+AG9+AD9)/20)*1000</f>
        <v>10825.833333333334</v>
      </c>
      <c r="AC14" s="82">
        <f>AC13/(SUM(AD9+AF9+AG9+AH9)/20)*1000</f>
        <v>5628.9724011431981</v>
      </c>
      <c r="AD14" s="82">
        <f>AD13/(SUM(AF9+AG9+AH9+AI9)/20)*1000</f>
        <v>-869.2864340020152</v>
      </c>
      <c r="AE14" s="83"/>
      <c r="AF14" s="82">
        <f>AF13/(SUM(AH9+AI9+AJ9+AG9)/20)*1000</f>
        <v>-4727.7544308423176</v>
      </c>
      <c r="AG14" s="82" t="e">
        <f>AG13/(SUM(AI9+AJ9+#REF!+AH9)/20)*1000</f>
        <v>#REF!</v>
      </c>
      <c r="AH14" s="82" t="e">
        <f>AH13/(SUM(AJ9+#REF!+#REF!+AI9)/20)*1000</f>
        <v>#REF!</v>
      </c>
      <c r="AI14" s="82" t="e">
        <f>AI13/(SUM(#REF!+#REF!+#REF!+AJ9)/20)*1000</f>
        <v>#REF!</v>
      </c>
      <c r="AJ14" s="82" t="e">
        <f>AJ13/(SUM(#REF!+#REF!+#REF!+#REF!)/20)*1000</f>
        <v>#REF!</v>
      </c>
      <c r="AK14" s="83"/>
      <c r="AL14" s="84"/>
      <c r="AM14" s="43"/>
      <c r="AN14" s="50">
        <f t="shared" si="0"/>
        <v>0</v>
      </c>
      <c r="AO14" s="50">
        <f t="shared" si="1"/>
        <v>0</v>
      </c>
    </row>
    <row r="15" spans="1:41" x14ac:dyDescent="0.3">
      <c r="A15" s="180" t="s">
        <v>21</v>
      </c>
      <c r="B15" s="5" t="s">
        <v>5</v>
      </c>
      <c r="C15" s="77"/>
      <c r="D15" s="77"/>
      <c r="E15" s="79"/>
      <c r="F15" s="79"/>
      <c r="G15" s="79"/>
      <c r="H15" s="79"/>
      <c r="I15" s="77">
        <f>SUM(E15:H15)</f>
        <v>0</v>
      </c>
      <c r="J15" s="79"/>
      <c r="K15" s="79">
        <v>-591</v>
      </c>
      <c r="L15" s="79">
        <v>298</v>
      </c>
      <c r="M15" s="79">
        <v>315</v>
      </c>
      <c r="N15" s="77">
        <f>SUM(J15:M15)</f>
        <v>22</v>
      </c>
      <c r="O15" s="79">
        <v>272</v>
      </c>
      <c r="P15" s="79">
        <v>273</v>
      </c>
      <c r="Q15" s="79">
        <v>282</v>
      </c>
      <c r="R15" s="79">
        <v>282</v>
      </c>
      <c r="S15" s="79">
        <v>584</v>
      </c>
      <c r="T15" s="77">
        <f>SUM(O15:S15)</f>
        <v>1693</v>
      </c>
      <c r="U15" s="80">
        <f>T15+N15+I15+D19</f>
        <v>1715</v>
      </c>
      <c r="V15" s="79"/>
      <c r="W15" s="79">
        <v>280</v>
      </c>
      <c r="X15" s="79">
        <v>285</v>
      </c>
      <c r="Y15" s="79">
        <v>271</v>
      </c>
      <c r="Z15" s="77">
        <f>SUM(V15:Y15)</f>
        <v>836</v>
      </c>
      <c r="AA15" s="79">
        <v>264</v>
      </c>
      <c r="AB15" s="79">
        <v>265</v>
      </c>
      <c r="AC15" s="79">
        <v>265</v>
      </c>
      <c r="AD15" s="79">
        <v>266</v>
      </c>
      <c r="AE15" s="77">
        <f>SUM(AA15:AD15)</f>
        <v>1060</v>
      </c>
      <c r="AF15" s="79">
        <v>260</v>
      </c>
      <c r="AG15" s="79">
        <v>260</v>
      </c>
      <c r="AH15" s="79">
        <v>260</v>
      </c>
      <c r="AI15" s="79">
        <v>260</v>
      </c>
      <c r="AJ15" s="79">
        <v>260</v>
      </c>
      <c r="AK15" s="77">
        <f>SUM(AF15:AJ15)</f>
        <v>1300</v>
      </c>
      <c r="AL15" s="80">
        <f>AK15+AE15+Z15</f>
        <v>3196</v>
      </c>
      <c r="AM15" s="50">
        <v>64</v>
      </c>
      <c r="AN15" s="50">
        <f t="shared" si="0"/>
        <v>109760</v>
      </c>
      <c r="AO15" s="50">
        <f t="shared" si="1"/>
        <v>204544</v>
      </c>
    </row>
    <row r="16" spans="1:41" x14ac:dyDescent="0.3">
      <c r="A16" s="181"/>
      <c r="B16" s="17" t="s">
        <v>6</v>
      </c>
      <c r="C16" s="77"/>
      <c r="D16" s="77"/>
      <c r="E16" s="79"/>
      <c r="F16" s="79"/>
      <c r="G16" s="79"/>
      <c r="H16" s="79"/>
      <c r="I16" s="77">
        <f>SUM(E16:H16)</f>
        <v>0</v>
      </c>
      <c r="J16" s="79"/>
      <c r="K16" s="79"/>
      <c r="L16" s="79"/>
      <c r="M16" s="79"/>
      <c r="N16" s="77">
        <f>SUM(J16:M16)</f>
        <v>0</v>
      </c>
      <c r="O16" s="79"/>
      <c r="P16" s="79"/>
      <c r="Q16" s="79"/>
      <c r="R16" s="79"/>
      <c r="S16" s="79"/>
      <c r="T16" s="77">
        <f>SUM(O16:S16)</f>
        <v>0</v>
      </c>
      <c r="U16" s="80">
        <f>I16+N16+T16</f>
        <v>0</v>
      </c>
      <c r="V16" s="79"/>
      <c r="W16" s="79"/>
      <c r="X16" s="79"/>
      <c r="Y16" s="79"/>
      <c r="Z16" s="77">
        <f>SUM(V16:Y16)</f>
        <v>0</v>
      </c>
      <c r="AA16" s="79"/>
      <c r="AB16" s="79"/>
      <c r="AC16" s="79"/>
      <c r="AD16" s="79"/>
      <c r="AE16" s="77">
        <f>SUM(AA16:AD16)</f>
        <v>0</v>
      </c>
      <c r="AF16" s="79"/>
      <c r="AG16" s="79"/>
      <c r="AH16" s="79"/>
      <c r="AI16" s="79"/>
      <c r="AJ16" s="79"/>
      <c r="AK16" s="77">
        <f>SUM(AF16:AJ16)</f>
        <v>0</v>
      </c>
      <c r="AL16" s="80">
        <f>Z16+AE16+AK16</f>
        <v>0</v>
      </c>
      <c r="AM16" s="43"/>
      <c r="AN16" s="50">
        <f t="shared" si="0"/>
        <v>0</v>
      </c>
      <c r="AO16" s="50">
        <f t="shared" si="1"/>
        <v>0</v>
      </c>
    </row>
    <row r="17" spans="1:41" x14ac:dyDescent="0.3">
      <c r="A17" s="181"/>
      <c r="B17" s="17" t="s">
        <v>10</v>
      </c>
      <c r="C17" s="77">
        <v>0</v>
      </c>
      <c r="D17" s="77"/>
      <c r="E17" s="79"/>
      <c r="F17" s="79"/>
      <c r="G17" s="79"/>
      <c r="H17" s="79"/>
      <c r="I17" s="77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80"/>
      <c r="V17" s="79"/>
      <c r="W17" s="79"/>
      <c r="X17" s="79"/>
      <c r="Y17" s="79"/>
      <c r="Z17" s="77"/>
      <c r="AA17" s="79"/>
      <c r="AB17" s="79"/>
      <c r="AC17" s="79"/>
      <c r="AD17" s="79"/>
      <c r="AE17" s="77"/>
      <c r="AF17" s="79"/>
      <c r="AG17" s="79"/>
      <c r="AH17" s="79"/>
      <c r="AI17" s="79"/>
      <c r="AJ17" s="79"/>
      <c r="AK17" s="77"/>
      <c r="AL17" s="80"/>
      <c r="AM17" s="43"/>
      <c r="AN17" s="50">
        <f t="shared" si="0"/>
        <v>0</v>
      </c>
      <c r="AO17" s="50">
        <f t="shared" si="1"/>
        <v>0</v>
      </c>
    </row>
    <row r="18" spans="1:41" x14ac:dyDescent="0.3">
      <c r="A18" s="181"/>
      <c r="B18" s="17" t="s">
        <v>7</v>
      </c>
      <c r="C18" s="77"/>
      <c r="D18" s="77"/>
      <c r="E18" s="79">
        <f>E17+E16</f>
        <v>0</v>
      </c>
      <c r="F18" s="79">
        <f>F17+F16</f>
        <v>0</v>
      </c>
      <c r="G18" s="79">
        <f>G17+G16</f>
        <v>0</v>
      </c>
      <c r="H18" s="79">
        <f>H17+H16</f>
        <v>0</v>
      </c>
      <c r="I18" s="77">
        <f>SUM(E18:H18)</f>
        <v>0</v>
      </c>
      <c r="J18" s="79">
        <f>J17+J16</f>
        <v>0</v>
      </c>
      <c r="K18" s="79">
        <f>K17+K16</f>
        <v>0</v>
      </c>
      <c r="L18" s="79">
        <f>L17+L16</f>
        <v>0</v>
      </c>
      <c r="M18" s="79">
        <f>M17+M16</f>
        <v>0</v>
      </c>
      <c r="N18" s="77">
        <f>SUM(J18:M18)</f>
        <v>0</v>
      </c>
      <c r="O18" s="79">
        <f>O17+O16</f>
        <v>0</v>
      </c>
      <c r="P18" s="79">
        <f>P17+P16</f>
        <v>0</v>
      </c>
      <c r="Q18" s="79">
        <f>Q17+Q16</f>
        <v>0</v>
      </c>
      <c r="R18" s="79">
        <f>R17+R16</f>
        <v>0</v>
      </c>
      <c r="S18" s="79">
        <f>S17+S16</f>
        <v>0</v>
      </c>
      <c r="T18" s="77">
        <f>SUM(O18:S18)</f>
        <v>0</v>
      </c>
      <c r="U18" s="80">
        <f>T18+N18+I18+D19</f>
        <v>0</v>
      </c>
      <c r="V18" s="79">
        <f>V17+V16</f>
        <v>0</v>
      </c>
      <c r="W18" s="79">
        <f>W17+W16</f>
        <v>0</v>
      </c>
      <c r="X18" s="79">
        <f>X17+X16</f>
        <v>0</v>
      </c>
      <c r="Y18" s="79">
        <f>Y17+Y16</f>
        <v>0</v>
      </c>
      <c r="Z18" s="77">
        <f>SUM(V18:Y18)</f>
        <v>0</v>
      </c>
      <c r="AA18" s="79">
        <f>AA17+AA16</f>
        <v>0</v>
      </c>
      <c r="AB18" s="79">
        <f>AB17+AB16</f>
        <v>0</v>
      </c>
      <c r="AC18" s="79">
        <f>AC17+AC16</f>
        <v>0</v>
      </c>
      <c r="AD18" s="79">
        <f>AD17+AD16</f>
        <v>0</v>
      </c>
      <c r="AE18" s="77">
        <f>SUM(AA18:AD18)</f>
        <v>0</v>
      </c>
      <c r="AF18" s="79">
        <f>AF17+AF16</f>
        <v>0</v>
      </c>
      <c r="AG18" s="79">
        <f>AG17+AG16</f>
        <v>0</v>
      </c>
      <c r="AH18" s="79">
        <f>AH17+AH16</f>
        <v>0</v>
      </c>
      <c r="AI18" s="79">
        <f>AI17+AI16</f>
        <v>0</v>
      </c>
      <c r="AJ18" s="79">
        <f>AJ17+AJ16</f>
        <v>0</v>
      </c>
      <c r="AK18" s="77">
        <f>SUM(AF18:AJ18)</f>
        <v>0</v>
      </c>
      <c r="AL18" s="80">
        <f>AK18+AE18+Z18</f>
        <v>0</v>
      </c>
      <c r="AM18" s="43"/>
      <c r="AN18" s="50">
        <f t="shared" si="0"/>
        <v>0</v>
      </c>
      <c r="AO18" s="50">
        <f t="shared" si="1"/>
        <v>0</v>
      </c>
    </row>
    <row r="19" spans="1:41" x14ac:dyDescent="0.3">
      <c r="A19" s="182"/>
      <c r="B19" s="6" t="s">
        <v>8</v>
      </c>
      <c r="C19" s="81">
        <v>1208</v>
      </c>
      <c r="D19" s="99"/>
      <c r="E19" s="128">
        <f>E18-E15</f>
        <v>0</v>
      </c>
      <c r="F19" s="128">
        <f>E19+F18-F15</f>
        <v>0</v>
      </c>
      <c r="G19" s="128">
        <f>F19+G18-G15</f>
        <v>0</v>
      </c>
      <c r="H19" s="128">
        <f>G19+H18-H15</f>
        <v>0</v>
      </c>
      <c r="I19" s="77">
        <f>I18-I15</f>
        <v>0</v>
      </c>
      <c r="J19" s="128">
        <f>I19+J18-J15</f>
        <v>0</v>
      </c>
      <c r="K19" s="79">
        <f>J19+K18-K15</f>
        <v>591</v>
      </c>
      <c r="L19" s="79">
        <f>K19+L18-L15</f>
        <v>293</v>
      </c>
      <c r="M19" s="79">
        <f>L19+M18-M15</f>
        <v>-22</v>
      </c>
      <c r="N19" s="77">
        <f>I19+N18-N15</f>
        <v>-22</v>
      </c>
      <c r="O19" s="79">
        <f>N19+O18-O15</f>
        <v>-294</v>
      </c>
      <c r="P19" s="79">
        <f>O19+P18-P15</f>
        <v>-567</v>
      </c>
      <c r="Q19" s="79">
        <f>P19+Q18-Q15</f>
        <v>-849</v>
      </c>
      <c r="R19" s="79">
        <f t="shared" ref="R19:S19" si="6">Q19+R18-R15</f>
        <v>-1131</v>
      </c>
      <c r="S19" s="79">
        <f t="shared" si="6"/>
        <v>-1715</v>
      </c>
      <c r="T19" s="77">
        <f>N19+T18-T15</f>
        <v>-1715</v>
      </c>
      <c r="U19" s="80">
        <f>U18-U15</f>
        <v>-1715</v>
      </c>
      <c r="V19" s="79">
        <f>U19+V18-V15</f>
        <v>-1715</v>
      </c>
      <c r="W19" s="79">
        <f>V19+W18-W15</f>
        <v>-1995</v>
      </c>
      <c r="X19" s="79">
        <f>W19+X18-X15</f>
        <v>-2280</v>
      </c>
      <c r="Y19" s="79">
        <f>W19+Y18-Y15</f>
        <v>-2266</v>
      </c>
      <c r="Z19" s="77">
        <f>T19+Z18-Z15</f>
        <v>-2551</v>
      </c>
      <c r="AA19" s="79">
        <f>Z19+AA18-AA15</f>
        <v>-2815</v>
      </c>
      <c r="AB19" s="79">
        <f>AA19+AB18-AB15</f>
        <v>-3080</v>
      </c>
      <c r="AC19" s="79">
        <f>AB19+AC18-AC15</f>
        <v>-3345</v>
      </c>
      <c r="AD19" s="79">
        <f>AC19+AD18-AD15</f>
        <v>-3611</v>
      </c>
      <c r="AE19" s="77">
        <f>Z19+AE18-AE15</f>
        <v>-3611</v>
      </c>
      <c r="AF19" s="79">
        <f>AE19+AF18-AF15</f>
        <v>-3871</v>
      </c>
      <c r="AG19" s="79">
        <f>AF19+AG18-AG15</f>
        <v>-4131</v>
      </c>
      <c r="AH19" s="79">
        <f>AG19+AH18-AH15</f>
        <v>-4391</v>
      </c>
      <c r="AI19" s="79">
        <f t="shared" ref="AI19:AJ19" si="7">AH19+AI18-AI15</f>
        <v>-4651</v>
      </c>
      <c r="AJ19" s="79">
        <f t="shared" si="7"/>
        <v>-4911</v>
      </c>
      <c r="AK19" s="77">
        <f>AE19+AK18-AK15</f>
        <v>-4911</v>
      </c>
      <c r="AL19" s="80">
        <f>T19+AL18-AL15</f>
        <v>-4911</v>
      </c>
      <c r="AM19" s="43"/>
      <c r="AN19" s="50">
        <f t="shared" si="0"/>
        <v>0</v>
      </c>
      <c r="AO19" s="50">
        <f t="shared" si="1"/>
        <v>0</v>
      </c>
    </row>
    <row r="20" spans="1:41" x14ac:dyDescent="0.3">
      <c r="A20" s="18"/>
      <c r="B20" s="17" t="s">
        <v>9</v>
      </c>
      <c r="C20" s="77"/>
      <c r="D20" s="77"/>
      <c r="E20" s="82" t="e">
        <f>E19/(SUM(F15+H15+J15+G15)/20)*1000</f>
        <v>#DIV/0!</v>
      </c>
      <c r="F20" s="82">
        <f>F19/(SUM(G15+K15+J15+H15)/20)*1000</f>
        <v>0</v>
      </c>
      <c r="G20" s="82">
        <f>G19/(SUM(H15+J15+K15+L15)/20)*1000</f>
        <v>0</v>
      </c>
      <c r="H20" s="82">
        <f>H19/(SUM(M15+J15+K15+L15)/20)*1000</f>
        <v>0</v>
      </c>
      <c r="I20" s="83"/>
      <c r="J20" s="82">
        <f>J19/(SUM(K15+M15+O15+L15)/20)*1000</f>
        <v>0</v>
      </c>
      <c r="K20" s="82">
        <f>K19/(SUM(L15+O15+P15+M15)/20)*1000</f>
        <v>10207.253886010363</v>
      </c>
      <c r="L20" s="82">
        <f>L19/(SUM(M15+O15+P15+Q15)/20)*1000</f>
        <v>5131.3485113835377</v>
      </c>
      <c r="M20" s="82">
        <f>M19/(SUM(O15+P15+Q15+R15)/20)*1000</f>
        <v>-396.75383228133455</v>
      </c>
      <c r="N20" s="83"/>
      <c r="O20" s="82">
        <f>O19/(SUM(Q15+R15+S15+P15)/20)*1000</f>
        <v>-4137.9310344827591</v>
      </c>
      <c r="P20" s="82" t="e">
        <f>P19/(SUM(R15+S15+#REF!+Q15)/20)*1000</f>
        <v>#REF!</v>
      </c>
      <c r="Q20" s="82" t="e">
        <f>Q19/(SUM(S15+#REF!+#REF!+R15)/20)*1000</f>
        <v>#REF!</v>
      </c>
      <c r="R20" s="82" t="e">
        <f>R19/(SUM(#REF!+#REF!+#REF!+S15)/20)*1000</f>
        <v>#REF!</v>
      </c>
      <c r="S20" s="82" t="e">
        <f>S19/(SUM(#REF!+#REF!+#REF!+#REF!)/20)*1000</f>
        <v>#REF!</v>
      </c>
      <c r="T20" s="83"/>
      <c r="U20" s="84"/>
      <c r="V20" s="82">
        <f>V19/(SUM(W15+Y15+AA15+X15)/20)*1000</f>
        <v>-31181.818181818184</v>
      </c>
      <c r="W20" s="82">
        <f>W19/(SUM(X15+AB15+AA15+Y15)/20)*1000</f>
        <v>-36774.193548387098</v>
      </c>
      <c r="X20" s="82">
        <f>X19/(SUM(Y15+AA15+AB15+AC15)/20)*1000</f>
        <v>-42816.901408450707</v>
      </c>
      <c r="Y20" s="82">
        <f>Y19/(SUM(AD15+AA15+AB15+AC15)/20)*1000</f>
        <v>-42754.716981132078</v>
      </c>
      <c r="Z20" s="83"/>
      <c r="AA20" s="82">
        <f>AA19/(SUM(AB15+AD15+AF15+AC15)/20)*1000</f>
        <v>-53314.393939393944</v>
      </c>
      <c r="AB20" s="82">
        <f>AB19/(SUM(AC15+AF15+AG15+AD15)/20)*1000</f>
        <v>-58610.846812559474</v>
      </c>
      <c r="AC20" s="82">
        <f>AC19/(SUM(AD15+AF15+AG15+AH15)/20)*1000</f>
        <v>-63957.934990439775</v>
      </c>
      <c r="AD20" s="82">
        <f>AD19/(SUM(AF15+AG15+AH15+AI15)/20)*1000</f>
        <v>-69442.307692307688</v>
      </c>
      <c r="AE20" s="83"/>
      <c r="AF20" s="82">
        <f>AF19/(SUM(AH15+AI15+AJ15+AG15)/20)*1000</f>
        <v>-74442.307692307688</v>
      </c>
      <c r="AG20" s="82" t="e">
        <f>AG19/(SUM(AI15+AJ15+#REF!+AH15)/20)*1000</f>
        <v>#REF!</v>
      </c>
      <c r="AH20" s="82" t="e">
        <f>AH19/(SUM(AJ15+#REF!+#REF!+AI15)/20)*1000</f>
        <v>#REF!</v>
      </c>
      <c r="AI20" s="82" t="e">
        <f>AI19/(SUM(#REF!+#REF!+#REF!+AJ15)/20)*1000</f>
        <v>#REF!</v>
      </c>
      <c r="AJ20" s="82" t="e">
        <f>AJ19/(SUM(#REF!+#REF!+#REF!+#REF!)/20)*1000</f>
        <v>#REF!</v>
      </c>
      <c r="AK20" s="83"/>
      <c r="AL20" s="84"/>
      <c r="AM20" s="43"/>
      <c r="AN20" s="50">
        <f t="shared" si="0"/>
        <v>0</v>
      </c>
      <c r="AO20" s="50">
        <f t="shared" si="1"/>
        <v>0</v>
      </c>
    </row>
    <row r="21" spans="1:41" x14ac:dyDescent="0.3">
      <c r="A21" s="180" t="s">
        <v>22</v>
      </c>
      <c r="B21" s="5" t="s">
        <v>5</v>
      </c>
      <c r="C21" s="77"/>
      <c r="D21" s="77"/>
      <c r="E21" s="79"/>
      <c r="F21" s="79">
        <v>30000</v>
      </c>
      <c r="G21" s="79">
        <v>13908</v>
      </c>
      <c r="H21" s="79">
        <v>32481</v>
      </c>
      <c r="I21" s="77">
        <f>SUM(E21:H21)</f>
        <v>76389</v>
      </c>
      <c r="J21" s="79">
        <v>19500</v>
      </c>
      <c r="K21" s="79">
        <v>-13236</v>
      </c>
      <c r="L21" s="79">
        <v>35280</v>
      </c>
      <c r="M21" s="79">
        <v>34237</v>
      </c>
      <c r="N21" s="77">
        <f>SUM(J21:M21)</f>
        <v>75781</v>
      </c>
      <c r="O21" s="79">
        <v>18340</v>
      </c>
      <c r="P21" s="79">
        <v>45726</v>
      </c>
      <c r="Q21" s="79">
        <v>44251</v>
      </c>
      <c r="R21" s="79">
        <v>39623</v>
      </c>
      <c r="S21" s="79">
        <v>48168</v>
      </c>
      <c r="T21" s="77">
        <f>SUM(O21:S21)</f>
        <v>196108</v>
      </c>
      <c r="U21" s="80">
        <f>T21+N21+I21+D25</f>
        <v>412202</v>
      </c>
      <c r="V21" s="79"/>
      <c r="W21" s="79">
        <v>17657</v>
      </c>
      <c r="X21" s="79">
        <v>17442</v>
      </c>
      <c r="Y21" s="79">
        <v>7714</v>
      </c>
      <c r="Z21" s="77">
        <f>SUM(V21:Y21)</f>
        <v>42813</v>
      </c>
      <c r="AA21" s="79">
        <v>9202</v>
      </c>
      <c r="AB21" s="79">
        <v>14829</v>
      </c>
      <c r="AC21" s="79">
        <v>13417</v>
      </c>
      <c r="AD21" s="79">
        <v>23716</v>
      </c>
      <c r="AE21" s="77">
        <f>SUM(AA21:AD21)</f>
        <v>61164</v>
      </c>
      <c r="AF21" s="79">
        <v>9376</v>
      </c>
      <c r="AG21" s="79">
        <v>10660</v>
      </c>
      <c r="AH21" s="79">
        <v>10687</v>
      </c>
      <c r="AI21" s="79">
        <v>35305</v>
      </c>
      <c r="AJ21" s="79">
        <v>7407</v>
      </c>
      <c r="AK21" s="77">
        <f>SUM(AF21:AJ21)</f>
        <v>73435</v>
      </c>
      <c r="AL21" s="80">
        <f>AK21+AE21+Z21</f>
        <v>177412</v>
      </c>
      <c r="AM21" s="50">
        <v>64</v>
      </c>
      <c r="AN21" s="50">
        <f t="shared" si="0"/>
        <v>26380928</v>
      </c>
      <c r="AO21" s="50">
        <f t="shared" si="1"/>
        <v>11354368</v>
      </c>
    </row>
    <row r="22" spans="1:41" x14ac:dyDescent="0.3">
      <c r="A22" s="181"/>
      <c r="B22" s="17" t="s">
        <v>6</v>
      </c>
      <c r="C22" s="77"/>
      <c r="D22" s="77"/>
      <c r="E22" s="79"/>
      <c r="F22" s="79">
        <v>30000</v>
      </c>
      <c r="G22" s="79">
        <v>13908</v>
      </c>
      <c r="H22" s="79">
        <v>32481</v>
      </c>
      <c r="I22" s="77">
        <f>SUM(E22:H22)</f>
        <v>76389</v>
      </c>
      <c r="J22" s="79">
        <v>19500</v>
      </c>
      <c r="K22" s="79"/>
      <c r="L22" s="79"/>
      <c r="M22" s="79">
        <v>14000</v>
      </c>
      <c r="N22" s="77">
        <f>SUM(J22:M22)</f>
        <v>33500</v>
      </c>
      <c r="O22" s="79">
        <v>96000</v>
      </c>
      <c r="P22" s="79"/>
      <c r="Q22" s="79"/>
      <c r="R22" s="79"/>
      <c r="S22" s="79">
        <v>115000</v>
      </c>
      <c r="T22" s="77">
        <f>SUM(O22:S22)</f>
        <v>211000</v>
      </c>
      <c r="U22" s="80">
        <f>I22+N22+T22</f>
        <v>320889</v>
      </c>
      <c r="V22" s="79">
        <v>30000</v>
      </c>
      <c r="W22" s="79"/>
      <c r="X22" s="79"/>
      <c r="Y22" s="79">
        <v>30000</v>
      </c>
      <c r="Z22" s="77">
        <f>SUM(V22:Y22)</f>
        <v>60000</v>
      </c>
      <c r="AA22" s="79"/>
      <c r="AB22" s="79"/>
      <c r="AC22" s="79"/>
      <c r="AD22" s="79">
        <v>80000</v>
      </c>
      <c r="AE22" s="77">
        <f>SUM(AA22:AD22)</f>
        <v>80000</v>
      </c>
      <c r="AF22" s="79"/>
      <c r="AG22" s="79"/>
      <c r="AH22" s="79"/>
      <c r="AI22" s="79"/>
      <c r="AJ22" s="79">
        <v>80000</v>
      </c>
      <c r="AK22" s="77">
        <f>SUM(AF22:AJ22)</f>
        <v>80000</v>
      </c>
      <c r="AL22" s="80">
        <f>Z22+AE22+AK22</f>
        <v>220000</v>
      </c>
      <c r="AM22" s="43"/>
      <c r="AN22" s="50">
        <f t="shared" si="0"/>
        <v>0</v>
      </c>
      <c r="AO22" s="50">
        <f t="shared" si="1"/>
        <v>0</v>
      </c>
    </row>
    <row r="23" spans="1:41" x14ac:dyDescent="0.3">
      <c r="A23" s="181"/>
      <c r="B23" s="17" t="s">
        <v>10</v>
      </c>
      <c r="C23" s="77">
        <v>0</v>
      </c>
      <c r="D23" s="77"/>
      <c r="E23" s="79"/>
      <c r="F23" s="79"/>
      <c r="G23" s="79"/>
      <c r="H23" s="79"/>
      <c r="I23" s="77"/>
      <c r="J23" s="79"/>
      <c r="K23" s="79"/>
      <c r="L23" s="79"/>
      <c r="M23" s="79"/>
      <c r="N23" s="77"/>
      <c r="O23" s="79"/>
      <c r="P23" s="79"/>
      <c r="Q23" s="79"/>
      <c r="R23" s="79"/>
      <c r="S23" s="79"/>
      <c r="T23" s="77"/>
      <c r="U23" s="80"/>
      <c r="V23" s="79"/>
      <c r="W23" s="79"/>
      <c r="X23" s="79"/>
      <c r="Y23" s="79"/>
      <c r="Z23" s="77"/>
      <c r="AA23" s="79"/>
      <c r="AB23" s="79"/>
      <c r="AC23" s="79"/>
      <c r="AD23" s="79"/>
      <c r="AE23" s="77"/>
      <c r="AF23" s="79"/>
      <c r="AG23" s="79"/>
      <c r="AH23" s="79"/>
      <c r="AI23" s="79"/>
      <c r="AJ23" s="79"/>
      <c r="AK23" s="77"/>
      <c r="AL23" s="80"/>
      <c r="AM23" s="43"/>
      <c r="AN23" s="50">
        <f t="shared" si="0"/>
        <v>0</v>
      </c>
      <c r="AO23" s="50">
        <f t="shared" si="1"/>
        <v>0</v>
      </c>
    </row>
    <row r="24" spans="1:41" x14ac:dyDescent="0.3">
      <c r="A24" s="181"/>
      <c r="B24" s="17" t="s">
        <v>7</v>
      </c>
      <c r="C24" s="77"/>
      <c r="D24" s="77"/>
      <c r="E24" s="79">
        <f>E23+E22</f>
        <v>0</v>
      </c>
      <c r="F24" s="79">
        <f>F23+F22</f>
        <v>30000</v>
      </c>
      <c r="G24" s="79">
        <f>G23+G22</f>
        <v>13908</v>
      </c>
      <c r="H24" s="79">
        <f>H23+H22</f>
        <v>32481</v>
      </c>
      <c r="I24" s="77">
        <f>SUM(E24:H24)</f>
        <v>76389</v>
      </c>
      <c r="J24" s="79">
        <f>J23+J22</f>
        <v>19500</v>
      </c>
      <c r="K24" s="79">
        <f>K23+K22</f>
        <v>0</v>
      </c>
      <c r="L24" s="79">
        <f>L23+L22</f>
        <v>0</v>
      </c>
      <c r="M24" s="79">
        <f>M23+M22</f>
        <v>14000</v>
      </c>
      <c r="N24" s="77">
        <f>SUM(J24:M24)</f>
        <v>33500</v>
      </c>
      <c r="O24" s="79">
        <f>O23+O22</f>
        <v>96000</v>
      </c>
      <c r="P24" s="79">
        <f>P23+P22</f>
        <v>0</v>
      </c>
      <c r="Q24" s="79">
        <f>Q23+Q22</f>
        <v>0</v>
      </c>
      <c r="R24" s="79">
        <f>R23+R22</f>
        <v>0</v>
      </c>
      <c r="S24" s="79">
        <f>S23+S22</f>
        <v>115000</v>
      </c>
      <c r="T24" s="77">
        <f>SUM(O24:S24)</f>
        <v>211000</v>
      </c>
      <c r="U24" s="80">
        <f>T24+N24+I24+D25</f>
        <v>384813</v>
      </c>
      <c r="V24" s="79">
        <f>V23+V22</f>
        <v>30000</v>
      </c>
      <c r="W24" s="79">
        <f>W23+W22</f>
        <v>0</v>
      </c>
      <c r="X24" s="79">
        <f>X23+X22</f>
        <v>0</v>
      </c>
      <c r="Y24" s="79">
        <f>Y23+Y22</f>
        <v>30000</v>
      </c>
      <c r="Z24" s="77">
        <f>SUM(V24:Y24)</f>
        <v>60000</v>
      </c>
      <c r="AA24" s="79">
        <f>AA23+AA22</f>
        <v>0</v>
      </c>
      <c r="AB24" s="79">
        <f>AB23+AB22</f>
        <v>0</v>
      </c>
      <c r="AC24" s="79">
        <f>AC23+AC22</f>
        <v>0</v>
      </c>
      <c r="AD24" s="79">
        <f>AD23+AD22</f>
        <v>80000</v>
      </c>
      <c r="AE24" s="77">
        <f>SUM(AA24:AD24)</f>
        <v>80000</v>
      </c>
      <c r="AF24" s="79">
        <f>AF23+AF22</f>
        <v>0</v>
      </c>
      <c r="AG24" s="79">
        <f>AG23+AG22</f>
        <v>0</v>
      </c>
      <c r="AH24" s="79">
        <f>AH23+AH22</f>
        <v>0</v>
      </c>
      <c r="AI24" s="79">
        <f>AI23+AI22</f>
        <v>0</v>
      </c>
      <c r="AJ24" s="79">
        <f>AJ23+AJ22</f>
        <v>80000</v>
      </c>
      <c r="AK24" s="77">
        <f>SUM(AF24:AJ24)</f>
        <v>80000</v>
      </c>
      <c r="AL24" s="80">
        <f>AK24+AE24+Z24</f>
        <v>220000</v>
      </c>
      <c r="AM24" s="43"/>
      <c r="AN24" s="50">
        <f t="shared" si="0"/>
        <v>0</v>
      </c>
      <c r="AO24" s="50">
        <f t="shared" si="1"/>
        <v>0</v>
      </c>
    </row>
    <row r="25" spans="1:41" x14ac:dyDescent="0.3">
      <c r="A25" s="182"/>
      <c r="B25" s="6" t="s">
        <v>8</v>
      </c>
      <c r="C25" s="81">
        <v>77701</v>
      </c>
      <c r="D25" s="99">
        <v>63924</v>
      </c>
      <c r="E25" s="128">
        <f>E24-E21</f>
        <v>0</v>
      </c>
      <c r="F25" s="128">
        <f>E25+F24-F21</f>
        <v>0</v>
      </c>
      <c r="G25" s="128">
        <f>F25+G24-G21</f>
        <v>0</v>
      </c>
      <c r="H25" s="128">
        <f>G25+H24-H21</f>
        <v>0</v>
      </c>
      <c r="I25" s="77">
        <f>I24-I21</f>
        <v>0</v>
      </c>
      <c r="J25" s="128">
        <f>I25+J24-J21</f>
        <v>0</v>
      </c>
      <c r="K25" s="79">
        <f>J25+K24-K21</f>
        <v>13236</v>
      </c>
      <c r="L25" s="79">
        <f>K25+L24-L21</f>
        <v>-22044</v>
      </c>
      <c r="M25" s="79">
        <f>L25+M24-M21</f>
        <v>-42281</v>
      </c>
      <c r="N25" s="77">
        <f>I25+N24-N21</f>
        <v>-42281</v>
      </c>
      <c r="O25" s="79">
        <f>N25+O24-O21</f>
        <v>35379</v>
      </c>
      <c r="P25" s="79">
        <f>O25+P24-P21</f>
        <v>-10347</v>
      </c>
      <c r="Q25" s="79">
        <f>P25+Q24-Q21</f>
        <v>-54598</v>
      </c>
      <c r="R25" s="79">
        <f t="shared" ref="R25:S25" si="8">Q25+R24-R21</f>
        <v>-94221</v>
      </c>
      <c r="S25" s="79">
        <f t="shared" si="8"/>
        <v>-27389</v>
      </c>
      <c r="T25" s="77">
        <f>N25+T24-T21</f>
        <v>-27389</v>
      </c>
      <c r="U25" s="80">
        <f>U24-U21</f>
        <v>-27389</v>
      </c>
      <c r="V25" s="79">
        <f>U25+V24-V21</f>
        <v>2611</v>
      </c>
      <c r="W25" s="79">
        <f>V25+W24-W21</f>
        <v>-15046</v>
      </c>
      <c r="X25" s="79">
        <f>W25+X24-X21</f>
        <v>-32488</v>
      </c>
      <c r="Y25" s="79">
        <f>W25+Y24-Y21</f>
        <v>7240</v>
      </c>
      <c r="Z25" s="77">
        <f>T25+Z24-Z21</f>
        <v>-10202</v>
      </c>
      <c r="AA25" s="79">
        <f>Z25+AA24-AA21</f>
        <v>-19404</v>
      </c>
      <c r="AB25" s="79">
        <f>AA25+AB24-AB21</f>
        <v>-34233</v>
      </c>
      <c r="AC25" s="79">
        <f>AB25+AC24-AC21</f>
        <v>-47650</v>
      </c>
      <c r="AD25" s="79">
        <f>AC25+AD24-AD21</f>
        <v>8634</v>
      </c>
      <c r="AE25" s="77">
        <f>Z25+AE24-AE21</f>
        <v>8634</v>
      </c>
      <c r="AF25" s="79">
        <f>AE25+AF24-AF21</f>
        <v>-742</v>
      </c>
      <c r="AG25" s="79">
        <f>AF25+AG24-AG21</f>
        <v>-11402</v>
      </c>
      <c r="AH25" s="79">
        <f>AG25+AH24-AH21</f>
        <v>-22089</v>
      </c>
      <c r="AI25" s="79">
        <f t="shared" ref="AI25:AJ25" si="9">AH25+AI24-AI21</f>
        <v>-57394</v>
      </c>
      <c r="AJ25" s="79">
        <f t="shared" si="9"/>
        <v>15199</v>
      </c>
      <c r="AK25" s="77">
        <f>AE25+AK24-AK21</f>
        <v>15199</v>
      </c>
      <c r="AL25" s="80">
        <f>T25+AL24-AL21</f>
        <v>15199</v>
      </c>
      <c r="AM25" s="43"/>
      <c r="AN25" s="50">
        <f t="shared" si="0"/>
        <v>0</v>
      </c>
      <c r="AO25" s="50">
        <f t="shared" si="1"/>
        <v>0</v>
      </c>
    </row>
    <row r="26" spans="1:41" x14ac:dyDescent="0.3">
      <c r="A26" s="18"/>
      <c r="B26" s="17" t="s">
        <v>9</v>
      </c>
      <c r="C26" s="77"/>
      <c r="D26" s="77"/>
      <c r="E26" s="82">
        <f>E25/(SUM(F21+H21+J21+G21)/20)*1000</f>
        <v>0</v>
      </c>
      <c r="F26" s="82">
        <f>F25/(SUM(G21+K21+J21+H21)/20)*1000</f>
        <v>0</v>
      </c>
      <c r="G26" s="82">
        <f>G25/(SUM(H21+J21+K21+L21)/20)*1000</f>
        <v>0</v>
      </c>
      <c r="H26" s="82">
        <f>H25/(SUM(M21+J21+K21+L21)/20)*1000</f>
        <v>0</v>
      </c>
      <c r="I26" s="83"/>
      <c r="J26" s="82">
        <f>J25/(SUM(K21+M21+O21+L21)/20)*1000</f>
        <v>0</v>
      </c>
      <c r="K26" s="82">
        <f>K25/(SUM(L21+O21+P21+M21)/20)*1000</f>
        <v>1981.6892868104476</v>
      </c>
      <c r="L26" s="82">
        <f>L25/(SUM(M21+O21+P21+Q21)/20)*1000</f>
        <v>-3092.7227576918217</v>
      </c>
      <c r="M26" s="82">
        <f>M25/(SUM(O21+P21+Q21+R21)/20)*1000</f>
        <v>-5715.9659321346489</v>
      </c>
      <c r="N26" s="83"/>
      <c r="O26" s="82">
        <f>O25/(SUM(Q21+R21+S21+P21)/20)*1000</f>
        <v>3980.3564196030784</v>
      </c>
      <c r="P26" s="82" t="e">
        <f>P25/(SUM(R21+S21+#REF!+Q21)/20)*1000</f>
        <v>#REF!</v>
      </c>
      <c r="Q26" s="82" t="e">
        <f>Q25/(SUM(S21+#REF!+#REF!+R21)/20)*1000</f>
        <v>#REF!</v>
      </c>
      <c r="R26" s="82" t="e">
        <f>R25/(SUM(#REF!+#REF!+#REF!+S21)/20)*1000</f>
        <v>#REF!</v>
      </c>
      <c r="S26" s="82" t="e">
        <f>S25/(SUM(#REF!+#REF!+#REF!+#REF!)/20)*1000</f>
        <v>#REF!</v>
      </c>
      <c r="T26" s="83"/>
      <c r="U26" s="84"/>
      <c r="V26" s="82">
        <f>V25/(SUM(W21+Y21+AA21+X21)/20)*1000</f>
        <v>1003.9411708161108</v>
      </c>
      <c r="W26" s="82">
        <f>W25/(SUM(X21+AB21+AA21+Y21)/20)*1000</f>
        <v>-6117.8766747311283</v>
      </c>
      <c r="X26" s="82">
        <f>X25/(SUM(Y21+AA21+AB21+AC21)/20)*1000</f>
        <v>-14387.316770736459</v>
      </c>
      <c r="Y26" s="82">
        <f>Y25/(SUM(AD21+AA21+AB21+AC21)/20)*1000</f>
        <v>2367.4056634621675</v>
      </c>
      <c r="Z26" s="83"/>
      <c r="AA26" s="82">
        <f>AA25/(SUM(AB21+AD21+AF21+AC21)/20)*1000</f>
        <v>-6326.9099090286609</v>
      </c>
      <c r="AB26" s="82">
        <f>AB25/(SUM(AC21+AF21+AG21+AD21)/20)*1000</f>
        <v>-11976.070947541501</v>
      </c>
      <c r="AC26" s="82">
        <f>AC25/(SUM(AD21+AF21+AG21+AH21)/20)*1000</f>
        <v>-17505.832215874652</v>
      </c>
      <c r="AD26" s="82">
        <f>AD25/(SUM(AF21+AG21+AH21+AI21)/20)*1000</f>
        <v>2615.2541346095595</v>
      </c>
      <c r="AE26" s="83"/>
      <c r="AF26" s="82">
        <f>AF25/(SUM(AH21+AI21+AJ21+AG21)/20)*1000</f>
        <v>-231.66143711266176</v>
      </c>
      <c r="AG26" s="82" t="e">
        <f>AG25/(SUM(AI21+AJ21+#REF!+AH21)/20)*1000</f>
        <v>#REF!</v>
      </c>
      <c r="AH26" s="82" t="e">
        <f>AH25/(SUM(AJ21+#REF!+#REF!+AI21)/20)*1000</f>
        <v>#REF!</v>
      </c>
      <c r="AI26" s="82" t="e">
        <f>AI25/(SUM(#REF!+#REF!+#REF!+AJ21)/20)*1000</f>
        <v>#REF!</v>
      </c>
      <c r="AJ26" s="82" t="e">
        <f>AJ25/(SUM(#REF!+#REF!+#REF!+#REF!)/20)*1000</f>
        <v>#REF!</v>
      </c>
      <c r="AK26" s="83"/>
      <c r="AL26" s="84"/>
      <c r="AM26" s="43"/>
      <c r="AN26" s="50">
        <f t="shared" si="0"/>
        <v>0</v>
      </c>
      <c r="AO26" s="50">
        <f t="shared" si="1"/>
        <v>0</v>
      </c>
    </row>
    <row r="27" spans="1:41" x14ac:dyDescent="0.3">
      <c r="A27" s="180" t="s">
        <v>24</v>
      </c>
      <c r="B27" s="5" t="s">
        <v>5</v>
      </c>
      <c r="C27" s="77"/>
      <c r="D27" s="77"/>
      <c r="E27" s="79"/>
      <c r="F27" s="79"/>
      <c r="G27" s="79"/>
      <c r="H27" s="79"/>
      <c r="I27" s="77">
        <f>SUM(E27:H27)</f>
        <v>0</v>
      </c>
      <c r="J27" s="79"/>
      <c r="K27" s="79">
        <v>-110</v>
      </c>
      <c r="L27" s="79">
        <v>0</v>
      </c>
      <c r="M27" s="79">
        <v>0</v>
      </c>
      <c r="N27" s="77">
        <f>SUM(J27:M27)</f>
        <v>-110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7">
        <f>SUM(O27:S27)</f>
        <v>0</v>
      </c>
      <c r="U27" s="80">
        <f>T27+N27+I27+D31</f>
        <v>194</v>
      </c>
      <c r="V27" s="79"/>
      <c r="W27" s="79">
        <v>0</v>
      </c>
      <c r="X27" s="79">
        <v>0</v>
      </c>
      <c r="Y27" s="79">
        <v>0</v>
      </c>
      <c r="Z27" s="77">
        <f>SUM(V27:Y27)</f>
        <v>0</v>
      </c>
      <c r="AA27" s="79">
        <v>0</v>
      </c>
      <c r="AB27" s="79">
        <v>0</v>
      </c>
      <c r="AC27" s="79">
        <v>0</v>
      </c>
      <c r="AD27" s="79">
        <v>0</v>
      </c>
      <c r="AE27" s="77">
        <f>SUM(AA27:AD27)</f>
        <v>0</v>
      </c>
      <c r="AF27" s="79">
        <v>0</v>
      </c>
      <c r="AG27" s="79">
        <v>0</v>
      </c>
      <c r="AH27" s="79">
        <v>0</v>
      </c>
      <c r="AI27" s="79">
        <v>0</v>
      </c>
      <c r="AJ27" s="79">
        <v>0</v>
      </c>
      <c r="AK27" s="77">
        <f>SUM(AF27:AJ27)</f>
        <v>0</v>
      </c>
      <c r="AL27" s="80">
        <f>AK27+AE27+Z27</f>
        <v>0</v>
      </c>
      <c r="AM27" s="50">
        <v>128</v>
      </c>
      <c r="AN27" s="50">
        <f t="shared" si="0"/>
        <v>24832</v>
      </c>
      <c r="AO27" s="50">
        <f t="shared" si="1"/>
        <v>0</v>
      </c>
    </row>
    <row r="28" spans="1:41" x14ac:dyDescent="0.3">
      <c r="A28" s="181"/>
      <c r="B28" s="17" t="s">
        <v>6</v>
      </c>
      <c r="C28" s="77"/>
      <c r="D28" s="77"/>
      <c r="E28" s="79"/>
      <c r="F28" s="79"/>
      <c r="G28" s="79"/>
      <c r="H28" s="79"/>
      <c r="I28" s="77">
        <f>SUM(E28:H28)</f>
        <v>0</v>
      </c>
      <c r="J28" s="79"/>
      <c r="K28" s="79"/>
      <c r="L28" s="79"/>
      <c r="M28" s="79"/>
      <c r="N28" s="77">
        <f>SUM(J28:M28)</f>
        <v>0</v>
      </c>
      <c r="O28" s="79"/>
      <c r="P28" s="79"/>
      <c r="Q28" s="79"/>
      <c r="R28" s="79"/>
      <c r="S28" s="79"/>
      <c r="T28" s="77">
        <f>SUM(O28:S28)</f>
        <v>0</v>
      </c>
      <c r="U28" s="80">
        <f>I28+N28+T28</f>
        <v>0</v>
      </c>
      <c r="V28" s="79"/>
      <c r="W28" s="79"/>
      <c r="X28" s="79"/>
      <c r="Y28" s="79"/>
      <c r="Z28" s="77">
        <f>SUM(V28:Y28)</f>
        <v>0</v>
      </c>
      <c r="AA28" s="79"/>
      <c r="AB28" s="79"/>
      <c r="AC28" s="79"/>
      <c r="AD28" s="79"/>
      <c r="AE28" s="77">
        <f>SUM(AA28:AD28)</f>
        <v>0</v>
      </c>
      <c r="AF28" s="79"/>
      <c r="AG28" s="79"/>
      <c r="AH28" s="79"/>
      <c r="AI28" s="79"/>
      <c r="AJ28" s="79"/>
      <c r="AK28" s="77">
        <f>SUM(AF28:AJ28)</f>
        <v>0</v>
      </c>
      <c r="AL28" s="80">
        <f>Z28+AE28+AK28</f>
        <v>0</v>
      </c>
      <c r="AM28" s="43"/>
      <c r="AN28" s="50">
        <f t="shared" si="0"/>
        <v>0</v>
      </c>
      <c r="AO28" s="50">
        <f t="shared" si="1"/>
        <v>0</v>
      </c>
    </row>
    <row r="29" spans="1:41" x14ac:dyDescent="0.3">
      <c r="A29" s="181"/>
      <c r="B29" s="17" t="s">
        <v>10</v>
      </c>
      <c r="C29" s="77">
        <v>0</v>
      </c>
      <c r="D29" s="77"/>
      <c r="E29" s="79"/>
      <c r="F29" s="79"/>
      <c r="G29" s="79"/>
      <c r="H29" s="79"/>
      <c r="I29" s="77"/>
      <c r="J29" s="79"/>
      <c r="K29" s="79"/>
      <c r="L29" s="79"/>
      <c r="M29" s="79"/>
      <c r="N29" s="77"/>
      <c r="O29" s="79"/>
      <c r="P29" s="79"/>
      <c r="Q29" s="79"/>
      <c r="R29" s="79"/>
      <c r="S29" s="79"/>
      <c r="T29" s="77"/>
      <c r="U29" s="80"/>
      <c r="V29" s="79"/>
      <c r="W29" s="79"/>
      <c r="X29" s="79"/>
      <c r="Y29" s="79"/>
      <c r="Z29" s="77"/>
      <c r="AA29" s="79"/>
      <c r="AB29" s="79"/>
      <c r="AC29" s="79"/>
      <c r="AD29" s="79"/>
      <c r="AE29" s="77"/>
      <c r="AF29" s="79"/>
      <c r="AG29" s="79"/>
      <c r="AH29" s="79"/>
      <c r="AI29" s="79"/>
      <c r="AJ29" s="79"/>
      <c r="AK29" s="77"/>
      <c r="AL29" s="80"/>
      <c r="AM29" s="43"/>
      <c r="AN29" s="50">
        <f t="shared" si="0"/>
        <v>0</v>
      </c>
      <c r="AO29" s="50">
        <f t="shared" si="1"/>
        <v>0</v>
      </c>
    </row>
    <row r="30" spans="1:41" x14ac:dyDescent="0.3">
      <c r="A30" s="181"/>
      <c r="B30" s="17" t="s">
        <v>7</v>
      </c>
      <c r="C30" s="77"/>
      <c r="D30" s="77"/>
      <c r="E30" s="79">
        <f>E29+E28</f>
        <v>0</v>
      </c>
      <c r="F30" s="79">
        <f>F29+F28</f>
        <v>0</v>
      </c>
      <c r="G30" s="79">
        <f>G29+G28</f>
        <v>0</v>
      </c>
      <c r="H30" s="79">
        <f>H29+H28</f>
        <v>0</v>
      </c>
      <c r="I30" s="77">
        <f>SUM(E30:H30)</f>
        <v>0</v>
      </c>
      <c r="J30" s="79">
        <f>J29+J28</f>
        <v>0</v>
      </c>
      <c r="K30" s="79">
        <f>K29+K28</f>
        <v>0</v>
      </c>
      <c r="L30" s="79">
        <f>L29+L28</f>
        <v>0</v>
      </c>
      <c r="M30" s="79">
        <f>M29+M28</f>
        <v>0</v>
      </c>
      <c r="N30" s="77">
        <f>SUM(J30:M30)</f>
        <v>0</v>
      </c>
      <c r="O30" s="79">
        <f>O29+O28</f>
        <v>0</v>
      </c>
      <c r="P30" s="79">
        <f>P29+P28</f>
        <v>0</v>
      </c>
      <c r="Q30" s="79">
        <f>Q29+Q28</f>
        <v>0</v>
      </c>
      <c r="R30" s="79">
        <f>R29+R28</f>
        <v>0</v>
      </c>
      <c r="S30" s="79">
        <f>S29+S28</f>
        <v>0</v>
      </c>
      <c r="T30" s="77">
        <f>SUM(O30:S30)</f>
        <v>0</v>
      </c>
      <c r="U30" s="80">
        <f>T30+N30+I30+D31</f>
        <v>304</v>
      </c>
      <c r="V30" s="79">
        <f>V29+V28</f>
        <v>0</v>
      </c>
      <c r="W30" s="79">
        <f>W29+W28</f>
        <v>0</v>
      </c>
      <c r="X30" s="79">
        <f>X29+X28</f>
        <v>0</v>
      </c>
      <c r="Y30" s="79">
        <f>Y29+Y28</f>
        <v>0</v>
      </c>
      <c r="Z30" s="77">
        <f>SUM(V30:Y30)</f>
        <v>0</v>
      </c>
      <c r="AA30" s="79">
        <f>AA29+AA28</f>
        <v>0</v>
      </c>
      <c r="AB30" s="79">
        <f>AB29+AB28</f>
        <v>0</v>
      </c>
      <c r="AC30" s="79">
        <f>AC29+AC28</f>
        <v>0</v>
      </c>
      <c r="AD30" s="79">
        <f>AD29+AD28</f>
        <v>0</v>
      </c>
      <c r="AE30" s="77">
        <f>SUM(AA30:AD30)</f>
        <v>0</v>
      </c>
      <c r="AF30" s="79">
        <f>AF29+AF28</f>
        <v>0</v>
      </c>
      <c r="AG30" s="79">
        <f>AG29+AG28</f>
        <v>0</v>
      </c>
      <c r="AH30" s="79">
        <f>AH29+AH28</f>
        <v>0</v>
      </c>
      <c r="AI30" s="79">
        <f>AI29+AI28</f>
        <v>0</v>
      </c>
      <c r="AJ30" s="79">
        <f>AJ29+AJ28</f>
        <v>0</v>
      </c>
      <c r="AK30" s="77">
        <f>SUM(AF30:AJ30)</f>
        <v>0</v>
      </c>
      <c r="AL30" s="80">
        <f>AK30+AE30+Z30</f>
        <v>0</v>
      </c>
      <c r="AM30" s="43"/>
      <c r="AN30" s="50">
        <f t="shared" si="0"/>
        <v>0</v>
      </c>
      <c r="AO30" s="50">
        <f t="shared" si="1"/>
        <v>0</v>
      </c>
    </row>
    <row r="31" spans="1:41" x14ac:dyDescent="0.3">
      <c r="A31" s="182"/>
      <c r="B31" s="6" t="s">
        <v>8</v>
      </c>
      <c r="C31" s="81">
        <v>112</v>
      </c>
      <c r="D31" s="99">
        <v>304</v>
      </c>
      <c r="E31" s="79">
        <f>E30-E27</f>
        <v>0</v>
      </c>
      <c r="F31" s="79">
        <f>E31+F30-F27</f>
        <v>0</v>
      </c>
      <c r="G31" s="128">
        <f>F31+G30-G27</f>
        <v>0</v>
      </c>
      <c r="H31" s="128">
        <f>G31+H30-H27</f>
        <v>0</v>
      </c>
      <c r="I31" s="77">
        <f>I30-I27</f>
        <v>0</v>
      </c>
      <c r="J31" s="128">
        <f>I31+J30-J27</f>
        <v>0</v>
      </c>
      <c r="K31" s="79">
        <f>J31+K30-K27</f>
        <v>110</v>
      </c>
      <c r="L31" s="79">
        <f>K31+L30-L27</f>
        <v>110</v>
      </c>
      <c r="M31" s="79">
        <f>L31+M30-M27</f>
        <v>110</v>
      </c>
      <c r="N31" s="77">
        <f>I31+N30-N27</f>
        <v>110</v>
      </c>
      <c r="O31" s="79">
        <f>N31+O30-O27</f>
        <v>110</v>
      </c>
      <c r="P31" s="79">
        <f>O31+P30-P27</f>
        <v>110</v>
      </c>
      <c r="Q31" s="79">
        <f>P31+Q30-Q27</f>
        <v>110</v>
      </c>
      <c r="R31" s="79">
        <f t="shared" ref="R31:S31" si="10">Q31+R30-R27</f>
        <v>110</v>
      </c>
      <c r="S31" s="79">
        <f t="shared" si="10"/>
        <v>110</v>
      </c>
      <c r="T31" s="77">
        <f>N31+T30-T27</f>
        <v>110</v>
      </c>
      <c r="U31" s="80">
        <f>U30-U27</f>
        <v>110</v>
      </c>
      <c r="V31" s="79">
        <f>U31+V30-V27</f>
        <v>110</v>
      </c>
      <c r="W31" s="79">
        <f>V31+W30-W27</f>
        <v>110</v>
      </c>
      <c r="X31" s="79">
        <f>W31+X30-X27</f>
        <v>110</v>
      </c>
      <c r="Y31" s="79">
        <f>W31+Y30-Y27</f>
        <v>110</v>
      </c>
      <c r="Z31" s="77">
        <f>T31+Z30-Z27</f>
        <v>110</v>
      </c>
      <c r="AA31" s="79">
        <f>Z31+AA30-AA27</f>
        <v>110</v>
      </c>
      <c r="AB31" s="79">
        <f>AA31+AB30-AB27</f>
        <v>110</v>
      </c>
      <c r="AC31" s="79">
        <f>AB31+AC30-AC27</f>
        <v>110</v>
      </c>
      <c r="AD31" s="79">
        <f>AC31+AD30-AD27</f>
        <v>110</v>
      </c>
      <c r="AE31" s="77">
        <f>Z31+AE30-AE27</f>
        <v>110</v>
      </c>
      <c r="AF31" s="79">
        <f>AE31+AF30-AF27</f>
        <v>110</v>
      </c>
      <c r="AG31" s="79">
        <f>AF31+AG30-AG27</f>
        <v>110</v>
      </c>
      <c r="AH31" s="79">
        <f>AG31+AH30-AH27</f>
        <v>110</v>
      </c>
      <c r="AI31" s="79">
        <f t="shared" ref="AI31:AJ31" si="11">AH31+AI30-AI27</f>
        <v>110</v>
      </c>
      <c r="AJ31" s="79">
        <f t="shared" si="11"/>
        <v>110</v>
      </c>
      <c r="AK31" s="77">
        <f>AE31+AK30-AK27</f>
        <v>110</v>
      </c>
      <c r="AL31" s="80">
        <f>T31+AL30-AL27</f>
        <v>110</v>
      </c>
      <c r="AM31" s="43"/>
      <c r="AN31" s="50">
        <f t="shared" si="0"/>
        <v>0</v>
      </c>
      <c r="AO31" s="50">
        <f t="shared" si="1"/>
        <v>0</v>
      </c>
    </row>
    <row r="32" spans="1:41" x14ac:dyDescent="0.3">
      <c r="A32" s="18"/>
      <c r="B32" s="17" t="s">
        <v>9</v>
      </c>
      <c r="C32" s="77"/>
      <c r="D32" s="77"/>
      <c r="E32" s="82" t="e">
        <f>E31/(SUM(F27+H27+J27+G27)/20)*1000</f>
        <v>#DIV/0!</v>
      </c>
      <c r="F32" s="82">
        <f>F31/(SUM(G27+K27+J27+H27)/20)*1000</f>
        <v>0</v>
      </c>
      <c r="G32" s="82">
        <f>G31/(SUM(H27+J27+K27+L27)/20)*1000</f>
        <v>0</v>
      </c>
      <c r="H32" s="82">
        <f>H31/(SUM(M27+J27+K27+L27)/20)*1000</f>
        <v>0</v>
      </c>
      <c r="I32" s="83"/>
      <c r="J32" s="82">
        <f>J31/(SUM(K27+M27+O27+L27)/20)*1000</f>
        <v>0</v>
      </c>
      <c r="K32" s="82" t="e">
        <f>K31/(SUM(L27+O27+P27+M27)/20)*1000</f>
        <v>#DIV/0!</v>
      </c>
      <c r="L32" s="82" t="e">
        <f>L31/(SUM(M27+O27+P27+Q27)/20)*1000</f>
        <v>#DIV/0!</v>
      </c>
      <c r="M32" s="82" t="e">
        <f>M31/(SUM(O27+P27+Q27+R27)/20)*1000</f>
        <v>#DIV/0!</v>
      </c>
      <c r="N32" s="83"/>
      <c r="O32" s="82" t="e">
        <f>O31/(SUM(Q27+R27+S27+P27)/20)*1000</f>
        <v>#DIV/0!</v>
      </c>
      <c r="P32" s="82" t="e">
        <f>P31/(SUM(R27+S27+#REF!+Q27)/20)*1000</f>
        <v>#REF!</v>
      </c>
      <c r="Q32" s="82" t="e">
        <f>Q31/(SUM(S27+#REF!+#REF!+R27)/20)*1000</f>
        <v>#REF!</v>
      </c>
      <c r="R32" s="82" t="e">
        <f>R31/(SUM(#REF!+#REF!+#REF!+S27)/20)*1000</f>
        <v>#REF!</v>
      </c>
      <c r="S32" s="82" t="e">
        <f>S31/(SUM(#REF!+#REF!+#REF!+#REF!)/20)*1000</f>
        <v>#REF!</v>
      </c>
      <c r="T32" s="83"/>
      <c r="U32" s="84"/>
      <c r="V32" s="82" t="e">
        <f>V31/(SUM(W27+Y27+AA27+X27)/20)*1000</f>
        <v>#DIV/0!</v>
      </c>
      <c r="W32" s="82" t="e">
        <f>W31/(SUM(X27+AB27+AA27+Y27)/20)*1000</f>
        <v>#DIV/0!</v>
      </c>
      <c r="X32" s="82" t="e">
        <f>X31/(SUM(Y27+AA27+AB27+AC27)/20)*1000</f>
        <v>#DIV/0!</v>
      </c>
      <c r="Y32" s="82" t="e">
        <f>Y31/(SUM(AD27+AA27+AB27+AC27)/20)*1000</f>
        <v>#DIV/0!</v>
      </c>
      <c r="Z32" s="83"/>
      <c r="AA32" s="82" t="e">
        <f>AA31/(SUM(AB27+AD27+AF27+AC27)/20)*1000</f>
        <v>#DIV/0!</v>
      </c>
      <c r="AB32" s="82" t="e">
        <f>AB31/(SUM(AC27+AF27+AG27+AD27)/20)*1000</f>
        <v>#DIV/0!</v>
      </c>
      <c r="AC32" s="82" t="e">
        <f>AC31/(SUM(AD27+AF27+AG27+AH27)/20)*1000</f>
        <v>#DIV/0!</v>
      </c>
      <c r="AD32" s="82" t="e">
        <f>AD31/(SUM(AF27+AG27+AH27+AI27)/20)*1000</f>
        <v>#DIV/0!</v>
      </c>
      <c r="AE32" s="83"/>
      <c r="AF32" s="82" t="e">
        <f>AF31/(SUM(AH27+AI27+AJ27+AG27)/20)*1000</f>
        <v>#DIV/0!</v>
      </c>
      <c r="AG32" s="82" t="e">
        <f>AG31/(SUM(AI27+AJ27+#REF!+AH27)/20)*1000</f>
        <v>#REF!</v>
      </c>
      <c r="AH32" s="82" t="e">
        <f>AH31/(SUM(AJ27+#REF!+#REF!+AI27)/20)*1000</f>
        <v>#REF!</v>
      </c>
      <c r="AI32" s="82" t="e">
        <f>AI31/(SUM(#REF!+#REF!+#REF!+AJ27)/20)*1000</f>
        <v>#REF!</v>
      </c>
      <c r="AJ32" s="82" t="e">
        <f>AJ31/(SUM(#REF!+#REF!+#REF!+#REF!)/20)*1000</f>
        <v>#REF!</v>
      </c>
      <c r="AK32" s="83"/>
      <c r="AL32" s="84"/>
      <c r="AM32" s="43"/>
      <c r="AN32" s="50">
        <f t="shared" si="0"/>
        <v>0</v>
      </c>
      <c r="AO32" s="50">
        <f t="shared" si="1"/>
        <v>0</v>
      </c>
    </row>
    <row r="33" spans="1:41" s="45" customFormat="1" x14ac:dyDescent="0.3">
      <c r="A33" s="180" t="s">
        <v>59</v>
      </c>
      <c r="B33" s="5" t="s">
        <v>5</v>
      </c>
      <c r="C33" s="77"/>
      <c r="D33" s="77"/>
      <c r="E33" s="79"/>
      <c r="F33" s="79">
        <v>3000</v>
      </c>
      <c r="G33" s="79"/>
      <c r="H33" s="79">
        <v>2300</v>
      </c>
      <c r="I33" s="77">
        <f>SUM(E33:H33)</f>
        <v>5300</v>
      </c>
      <c r="J33" s="79"/>
      <c r="K33" s="79">
        <v>-651</v>
      </c>
      <c r="L33" s="79">
        <v>3225</v>
      </c>
      <c r="M33" s="79">
        <v>208</v>
      </c>
      <c r="N33" s="77">
        <f>SUM(J33:M33)</f>
        <v>2782</v>
      </c>
      <c r="O33" s="79">
        <v>13</v>
      </c>
      <c r="P33" s="79">
        <v>3743</v>
      </c>
      <c r="Q33" s="79">
        <v>24</v>
      </c>
      <c r="R33" s="79">
        <v>524</v>
      </c>
      <c r="S33" s="79">
        <v>53</v>
      </c>
      <c r="T33" s="77">
        <f>SUM(O33:S33)</f>
        <v>4357</v>
      </c>
      <c r="U33" s="80">
        <f>T33+N33+I33+D37</f>
        <v>15859</v>
      </c>
      <c r="V33" s="79"/>
      <c r="W33" s="79">
        <v>36</v>
      </c>
      <c r="X33" s="79">
        <v>21</v>
      </c>
      <c r="Y33" s="79">
        <v>17</v>
      </c>
      <c r="Z33" s="77">
        <f>SUM(V33:Y33)</f>
        <v>74</v>
      </c>
      <c r="AA33" s="79">
        <v>11</v>
      </c>
      <c r="AB33" s="79">
        <v>38</v>
      </c>
      <c r="AC33" s="79">
        <v>15</v>
      </c>
      <c r="AD33" s="79">
        <v>18</v>
      </c>
      <c r="AE33" s="77">
        <f>SUM(AA33:AD33)</f>
        <v>82</v>
      </c>
      <c r="AF33" s="79">
        <v>0</v>
      </c>
      <c r="AG33" s="79">
        <v>80</v>
      </c>
      <c r="AH33" s="79">
        <v>0</v>
      </c>
      <c r="AI33" s="79">
        <v>0</v>
      </c>
      <c r="AJ33" s="79">
        <v>0</v>
      </c>
      <c r="AK33" s="77">
        <f>SUM(AF33:AJ33)</f>
        <v>80</v>
      </c>
      <c r="AL33" s="80">
        <f>AK33+AE33+Z33</f>
        <v>236</v>
      </c>
      <c r="AM33" s="50">
        <v>128</v>
      </c>
      <c r="AN33" s="50">
        <f t="shared" si="0"/>
        <v>2029952</v>
      </c>
      <c r="AO33" s="50">
        <f t="shared" si="1"/>
        <v>30208</v>
      </c>
    </row>
    <row r="34" spans="1:41" s="45" customFormat="1" x14ac:dyDescent="0.3">
      <c r="A34" s="181"/>
      <c r="B34" s="17" t="s">
        <v>6</v>
      </c>
      <c r="C34" s="77"/>
      <c r="D34" s="77"/>
      <c r="E34" s="79"/>
      <c r="F34" s="79">
        <v>3000</v>
      </c>
      <c r="G34" s="79"/>
      <c r="H34" s="79">
        <v>2300</v>
      </c>
      <c r="I34" s="77">
        <f>SUM(E34:H34)</f>
        <v>5300</v>
      </c>
      <c r="J34" s="79"/>
      <c r="K34" s="79">
        <v>1700</v>
      </c>
      <c r="L34" s="79"/>
      <c r="M34" s="79"/>
      <c r="N34" s="77">
        <f>SUM(J34:M34)</f>
        <v>1700</v>
      </c>
      <c r="O34" s="79">
        <v>5000</v>
      </c>
      <c r="P34" s="79"/>
      <c r="Q34" s="79"/>
      <c r="R34" s="79"/>
      <c r="S34" s="79">
        <v>5000</v>
      </c>
      <c r="T34" s="77">
        <f>SUM(O34:S34)</f>
        <v>10000</v>
      </c>
      <c r="U34" s="80">
        <f>I34+N34+T34</f>
        <v>17000</v>
      </c>
      <c r="V34" s="79"/>
      <c r="W34" s="79"/>
      <c r="X34" s="79"/>
      <c r="Y34" s="79"/>
      <c r="Z34" s="77">
        <f>SUM(V34:Y34)</f>
        <v>0</v>
      </c>
      <c r="AA34" s="79"/>
      <c r="AB34" s="79"/>
      <c r="AC34" s="79"/>
      <c r="AD34" s="79"/>
      <c r="AE34" s="77">
        <f>SUM(AA34:AD34)</f>
        <v>0</v>
      </c>
      <c r="AF34" s="79"/>
      <c r="AG34" s="79"/>
      <c r="AH34" s="79"/>
      <c r="AI34" s="79"/>
      <c r="AJ34" s="79"/>
      <c r="AK34" s="77">
        <f>SUM(AF34:AJ34)</f>
        <v>0</v>
      </c>
      <c r="AL34" s="80">
        <f>Z34+AE34+AK34</f>
        <v>0</v>
      </c>
      <c r="AN34" s="50">
        <f t="shared" si="0"/>
        <v>0</v>
      </c>
      <c r="AO34" s="50">
        <f t="shared" si="1"/>
        <v>0</v>
      </c>
    </row>
    <row r="35" spans="1:41" s="45" customFormat="1" x14ac:dyDescent="0.3">
      <c r="A35" s="181"/>
      <c r="B35" s="17" t="s">
        <v>10</v>
      </c>
      <c r="C35" s="77">
        <v>1000</v>
      </c>
      <c r="D35" s="77"/>
      <c r="E35" s="79"/>
      <c r="F35" s="79"/>
      <c r="G35" s="79"/>
      <c r="H35" s="79"/>
      <c r="I35" s="77"/>
      <c r="J35" s="79"/>
      <c r="K35" s="79">
        <v>1000</v>
      </c>
      <c r="L35" s="79"/>
      <c r="M35" s="79"/>
      <c r="N35" s="77"/>
      <c r="O35" s="79"/>
      <c r="P35" s="79"/>
      <c r="Q35" s="79"/>
      <c r="R35" s="79"/>
      <c r="S35" s="79"/>
      <c r="T35" s="77"/>
      <c r="U35" s="80"/>
      <c r="V35" s="79"/>
      <c r="W35" s="79"/>
      <c r="X35" s="79"/>
      <c r="Y35" s="79"/>
      <c r="Z35" s="77"/>
      <c r="AA35" s="79"/>
      <c r="AB35" s="79"/>
      <c r="AC35" s="79"/>
      <c r="AD35" s="79"/>
      <c r="AE35" s="77"/>
      <c r="AF35" s="79"/>
      <c r="AG35" s="79"/>
      <c r="AH35" s="79"/>
      <c r="AI35" s="79"/>
      <c r="AJ35" s="79"/>
      <c r="AK35" s="77"/>
      <c r="AL35" s="80"/>
      <c r="AN35" s="50">
        <f t="shared" si="0"/>
        <v>0</v>
      </c>
      <c r="AO35" s="50">
        <f t="shared" si="1"/>
        <v>0</v>
      </c>
    </row>
    <row r="36" spans="1:41" s="45" customFormat="1" ht="14.65" customHeight="1" x14ac:dyDescent="0.3">
      <c r="A36" s="181"/>
      <c r="B36" s="17" t="s">
        <v>7</v>
      </c>
      <c r="C36" s="77"/>
      <c r="D36" s="77"/>
      <c r="E36" s="79">
        <f>E35+E34</f>
        <v>0</v>
      </c>
      <c r="F36" s="79">
        <f>F35+F34</f>
        <v>3000</v>
      </c>
      <c r="G36" s="79">
        <f>G35+G34</f>
        <v>0</v>
      </c>
      <c r="H36" s="79">
        <f>H35+H34</f>
        <v>2300</v>
      </c>
      <c r="I36" s="77">
        <f>SUM(E36:H36)</f>
        <v>5300</v>
      </c>
      <c r="J36" s="79">
        <f>J35+J34</f>
        <v>0</v>
      </c>
      <c r="K36" s="79">
        <f>K35+K34</f>
        <v>2700</v>
      </c>
      <c r="L36" s="79">
        <f>L35+L34</f>
        <v>0</v>
      </c>
      <c r="M36" s="79">
        <f>M35+M34</f>
        <v>0</v>
      </c>
      <c r="N36" s="77">
        <f>SUM(J36:M36)</f>
        <v>2700</v>
      </c>
      <c r="O36" s="79">
        <f>O35+O34</f>
        <v>5000</v>
      </c>
      <c r="P36" s="79">
        <f>P35+P34</f>
        <v>0</v>
      </c>
      <c r="Q36" s="79">
        <f>Q35+Q34</f>
        <v>0</v>
      </c>
      <c r="R36" s="79">
        <f>R35+R34</f>
        <v>0</v>
      </c>
      <c r="S36" s="79">
        <f>S35+S34</f>
        <v>5000</v>
      </c>
      <c r="T36" s="77">
        <f>SUM(O36:S36)</f>
        <v>10000</v>
      </c>
      <c r="U36" s="80">
        <f>T36+N36+I36+D37</f>
        <v>21420</v>
      </c>
      <c r="V36" s="79">
        <f>V35+V34</f>
        <v>0</v>
      </c>
      <c r="W36" s="79">
        <f>W35+W34</f>
        <v>0</v>
      </c>
      <c r="X36" s="79">
        <f>X35+X34</f>
        <v>0</v>
      </c>
      <c r="Y36" s="79">
        <f>Y35+Y34</f>
        <v>0</v>
      </c>
      <c r="Z36" s="77">
        <f>SUM(V36:Y36)</f>
        <v>0</v>
      </c>
      <c r="AA36" s="79">
        <f>AA35+AA34</f>
        <v>0</v>
      </c>
      <c r="AB36" s="79">
        <f>AB35+AB34</f>
        <v>0</v>
      </c>
      <c r="AC36" s="79">
        <f>AC35+AC34</f>
        <v>0</v>
      </c>
      <c r="AD36" s="79">
        <f>AD35+AD34</f>
        <v>0</v>
      </c>
      <c r="AE36" s="77">
        <f>SUM(AA36:AD36)</f>
        <v>0</v>
      </c>
      <c r="AF36" s="79">
        <f>AF35+AF34</f>
        <v>0</v>
      </c>
      <c r="AG36" s="79">
        <f>AG35+AG34</f>
        <v>0</v>
      </c>
      <c r="AH36" s="79">
        <f>AH35+AH34</f>
        <v>0</v>
      </c>
      <c r="AI36" s="79">
        <f>AI35+AI34</f>
        <v>0</v>
      </c>
      <c r="AJ36" s="79">
        <f>AJ35+AJ34</f>
        <v>0</v>
      </c>
      <c r="AK36" s="77">
        <f>SUM(AF36:AJ36)</f>
        <v>0</v>
      </c>
      <c r="AL36" s="80">
        <f>AK36+AE36+Z36</f>
        <v>0</v>
      </c>
      <c r="AN36" s="50">
        <f t="shared" si="0"/>
        <v>0</v>
      </c>
      <c r="AO36" s="50">
        <f t="shared" si="1"/>
        <v>0</v>
      </c>
    </row>
    <row r="37" spans="1:41" s="45" customFormat="1" x14ac:dyDescent="0.3">
      <c r="A37" s="182"/>
      <c r="B37" s="6" t="s">
        <v>8</v>
      </c>
      <c r="C37" s="81">
        <v>2334</v>
      </c>
      <c r="D37" s="99">
        <v>3420</v>
      </c>
      <c r="E37" s="128">
        <f>E36-E33</f>
        <v>0</v>
      </c>
      <c r="F37" s="128">
        <f>E37+F36-F33</f>
        <v>0</v>
      </c>
      <c r="G37" s="128">
        <f>F37+G36-G33</f>
        <v>0</v>
      </c>
      <c r="H37" s="128">
        <f>G37+H36-H33</f>
        <v>0</v>
      </c>
      <c r="I37" s="77">
        <f>I36-I33</f>
        <v>0</v>
      </c>
      <c r="J37" s="128">
        <f>I37+J36-J33</f>
        <v>0</v>
      </c>
      <c r="K37" s="79">
        <f>J37+K36-K33</f>
        <v>3351</v>
      </c>
      <c r="L37" s="79">
        <f>K37+L36-L33</f>
        <v>126</v>
      </c>
      <c r="M37" s="79">
        <f>L37+M36-M33</f>
        <v>-82</v>
      </c>
      <c r="N37" s="77">
        <f>I37+N36-N33</f>
        <v>-82</v>
      </c>
      <c r="O37" s="79">
        <f>N37+O36-O33</f>
        <v>4905</v>
      </c>
      <c r="P37" s="79">
        <f>O37+P36-P33</f>
        <v>1162</v>
      </c>
      <c r="Q37" s="79">
        <f>P37+Q36-Q33</f>
        <v>1138</v>
      </c>
      <c r="R37" s="79">
        <f t="shared" ref="R37:S37" si="12">Q37+R36-R33</f>
        <v>614</v>
      </c>
      <c r="S37" s="79">
        <f t="shared" si="12"/>
        <v>5561</v>
      </c>
      <c r="T37" s="77">
        <f>N37+T36-T33</f>
        <v>5561</v>
      </c>
      <c r="U37" s="80">
        <f>U36-U33</f>
        <v>5561</v>
      </c>
      <c r="V37" s="79">
        <f>U37+V36-V33</f>
        <v>5561</v>
      </c>
      <c r="W37" s="79">
        <f>V37+W36-W33</f>
        <v>5525</v>
      </c>
      <c r="X37" s="79">
        <f>W37+X36-X33</f>
        <v>5504</v>
      </c>
      <c r="Y37" s="79">
        <f>W37+Y36-Y33</f>
        <v>5508</v>
      </c>
      <c r="Z37" s="77">
        <f>T37+Z36-Z33</f>
        <v>5487</v>
      </c>
      <c r="AA37" s="79">
        <f>Z37+AA36-AA33</f>
        <v>5476</v>
      </c>
      <c r="AB37" s="79">
        <f>AA37+AB36-AB33</f>
        <v>5438</v>
      </c>
      <c r="AC37" s="79">
        <f>AB37+AC36-AC33</f>
        <v>5423</v>
      </c>
      <c r="AD37" s="79">
        <f>AC37+AD36-AD33</f>
        <v>5405</v>
      </c>
      <c r="AE37" s="77">
        <f>Z37+AE36-AE33</f>
        <v>5405</v>
      </c>
      <c r="AF37" s="79">
        <f>AE37+AF36-AF33</f>
        <v>5405</v>
      </c>
      <c r="AG37" s="79">
        <f>AF37+AG36-AG33</f>
        <v>5325</v>
      </c>
      <c r="AH37" s="79">
        <f>AG37+AH36-AH33</f>
        <v>5325</v>
      </c>
      <c r="AI37" s="79">
        <f t="shared" ref="AI37:AJ37" si="13">AH37+AI36-AI33</f>
        <v>5325</v>
      </c>
      <c r="AJ37" s="79">
        <f t="shared" si="13"/>
        <v>5325</v>
      </c>
      <c r="AK37" s="77">
        <f>AE37+AK36-AK33</f>
        <v>5325</v>
      </c>
      <c r="AL37" s="80">
        <f>T37+AL36-AL33</f>
        <v>5325</v>
      </c>
      <c r="AN37" s="50">
        <f t="shared" si="0"/>
        <v>0</v>
      </c>
      <c r="AO37" s="50">
        <f t="shared" si="1"/>
        <v>0</v>
      </c>
    </row>
    <row r="38" spans="1:41" s="45" customFormat="1" x14ac:dyDescent="0.3">
      <c r="A38" s="18"/>
      <c r="B38" s="17" t="s">
        <v>9</v>
      </c>
      <c r="C38" s="77"/>
      <c r="D38" s="77"/>
      <c r="E38" s="82">
        <f>E37/(SUM(F33+H33+J33+G33)/20)*1000</f>
        <v>0</v>
      </c>
      <c r="F38" s="82">
        <f>F37/(SUM(G33+K33+J33+H33)/20)*1000</f>
        <v>0</v>
      </c>
      <c r="G38" s="82">
        <f>G37/(SUM(H33+J33+K33+L33)/20)*1000</f>
        <v>0</v>
      </c>
      <c r="H38" s="82">
        <f>H37/(SUM(M33+J33+K33+L33)/20)*1000</f>
        <v>0</v>
      </c>
      <c r="I38" s="83"/>
      <c r="J38" s="82">
        <f>J37/(SUM(K33+M33+O33+L33)/20)*1000</f>
        <v>0</v>
      </c>
      <c r="K38" s="82">
        <f>K37/(SUM(L33+O33+P33+M33)/20)*1000</f>
        <v>9322.5761580191956</v>
      </c>
      <c r="L38" s="82">
        <f>L37/(SUM(M33+O33+P33+Q33)/20)*1000</f>
        <v>631.89568706118348</v>
      </c>
      <c r="M38" s="82">
        <f>M37/(SUM(O33+P33+Q33+R33)/20)*1000</f>
        <v>-381.04089219330854</v>
      </c>
      <c r="N38" s="83"/>
      <c r="O38" s="82">
        <f>O37/(SUM(Q33+R33+S33+P33)/20)*1000</f>
        <v>22582.872928176799</v>
      </c>
      <c r="P38" s="82" t="e">
        <f>P37/(SUM(R33+S33+#REF!+Q33)/20)*1000</f>
        <v>#REF!</v>
      </c>
      <c r="Q38" s="82" t="e">
        <f>Q37/(SUM(S33+#REF!+#REF!+R33)/20)*1000</f>
        <v>#REF!</v>
      </c>
      <c r="R38" s="82" t="e">
        <f>R37/(SUM(#REF!+#REF!+#REF!+S33)/20)*1000</f>
        <v>#REF!</v>
      </c>
      <c r="S38" s="82" t="e">
        <f>S37/(SUM(#REF!+#REF!+#REF!+#REF!)/20)*1000</f>
        <v>#REF!</v>
      </c>
      <c r="T38" s="83"/>
      <c r="U38" s="84"/>
      <c r="V38" s="82">
        <f>V37/(SUM(W33+Y33+AA33+X33)/20)*1000</f>
        <v>1308470.5882352942</v>
      </c>
      <c r="W38" s="82">
        <f>W37/(SUM(X33+AB33+AA33+Y33)/20)*1000</f>
        <v>1270114.9425287358</v>
      </c>
      <c r="X38" s="82">
        <f>X37/(SUM(Y33+AA33+AB33+AC33)/20)*1000</f>
        <v>1359012.3456790124</v>
      </c>
      <c r="Y38" s="82">
        <f>Y37/(SUM(AD33+AA33+AB33+AC33)/20)*1000</f>
        <v>1343414.6341463416</v>
      </c>
      <c r="Z38" s="83"/>
      <c r="AA38" s="82">
        <f>AA37/(SUM(AB33+AD33+AF33+AC33)/20)*1000</f>
        <v>1542535.2112676057</v>
      </c>
      <c r="AB38" s="82">
        <f>AB37/(SUM(AC33+AF33+AG33+AD33)/20)*1000</f>
        <v>962477.87610619469</v>
      </c>
      <c r="AC38" s="82">
        <f>AC37/(SUM(AD33+AF33+AG33+AH33)/20)*1000</f>
        <v>1106734.6938775508</v>
      </c>
      <c r="AD38" s="82">
        <f>AD37/(SUM(AF33+AG33+AH33+AI33)/20)*1000</f>
        <v>1351250</v>
      </c>
      <c r="AE38" s="83"/>
      <c r="AF38" s="82">
        <f>AF37/(SUM(AH33+AI33+AJ33+AG33)/20)*1000</f>
        <v>1351250</v>
      </c>
      <c r="AG38" s="82" t="e">
        <f>AG37/(SUM(AI33+AJ33+#REF!+AH33)/20)*1000</f>
        <v>#REF!</v>
      </c>
      <c r="AH38" s="82" t="e">
        <f>AH37/(SUM(AJ33+#REF!+#REF!+AI33)/20)*1000</f>
        <v>#REF!</v>
      </c>
      <c r="AI38" s="82" t="e">
        <f>AI37/(SUM(#REF!+#REF!+#REF!+AJ33)/20)*1000</f>
        <v>#REF!</v>
      </c>
      <c r="AJ38" s="82" t="e">
        <f>AJ37/(SUM(#REF!+#REF!+#REF!+#REF!)/20)*1000</f>
        <v>#REF!</v>
      </c>
      <c r="AK38" s="83"/>
      <c r="AL38" s="84"/>
      <c r="AN38" s="50">
        <f t="shared" si="0"/>
        <v>0</v>
      </c>
      <c r="AO38" s="50">
        <f t="shared" si="1"/>
        <v>0</v>
      </c>
    </row>
    <row r="39" spans="1:41" s="45" customFormat="1" x14ac:dyDescent="0.3">
      <c r="A39" s="180" t="s">
        <v>76</v>
      </c>
      <c r="B39" s="5" t="s">
        <v>5</v>
      </c>
      <c r="C39" s="77"/>
      <c r="D39" s="77"/>
      <c r="E39" s="79"/>
      <c r="F39" s="79">
        <v>2250</v>
      </c>
      <c r="G39" s="79">
        <v>377</v>
      </c>
      <c r="H39" s="79">
        <v>3592</v>
      </c>
      <c r="I39" s="77">
        <f>SUM(E39:H39)</f>
        <v>6219</v>
      </c>
      <c r="J39" s="79">
        <v>1751</v>
      </c>
      <c r="K39" s="79">
        <v>4150</v>
      </c>
      <c r="L39" s="79">
        <v>2820</v>
      </c>
      <c r="M39" s="79">
        <v>3839</v>
      </c>
      <c r="N39" s="77">
        <f>SUM(J39:M39)</f>
        <v>12560</v>
      </c>
      <c r="O39" s="79">
        <v>2713</v>
      </c>
      <c r="P39" s="79">
        <v>4373</v>
      </c>
      <c r="Q39" s="79">
        <v>3212</v>
      </c>
      <c r="R39" s="79">
        <v>3747</v>
      </c>
      <c r="S39" s="79">
        <v>7116</v>
      </c>
      <c r="T39" s="77">
        <f>SUM(O39:S39)</f>
        <v>21161</v>
      </c>
      <c r="U39" s="80">
        <f>T39+N39+I39+D43</f>
        <v>49410</v>
      </c>
      <c r="V39" s="79"/>
      <c r="W39" s="79">
        <v>2226</v>
      </c>
      <c r="X39" s="79">
        <v>2068</v>
      </c>
      <c r="Y39" s="79">
        <v>767</v>
      </c>
      <c r="Z39" s="77">
        <f>SUM(V39:Y39)</f>
        <v>5061</v>
      </c>
      <c r="AA39" s="79">
        <v>2020</v>
      </c>
      <c r="AB39" s="79">
        <v>2476</v>
      </c>
      <c r="AC39" s="79">
        <v>2314</v>
      </c>
      <c r="AD39" s="79">
        <v>3234</v>
      </c>
      <c r="AE39" s="77">
        <f>SUM(AA39:AD39)</f>
        <v>10044</v>
      </c>
      <c r="AF39" s="79">
        <v>1937</v>
      </c>
      <c r="AG39" s="79">
        <v>2921</v>
      </c>
      <c r="AH39" s="79">
        <v>2424</v>
      </c>
      <c r="AI39" s="79">
        <v>2531</v>
      </c>
      <c r="AJ39" s="79">
        <v>1983</v>
      </c>
      <c r="AK39" s="77">
        <f>SUM(AF39:AJ39)</f>
        <v>11796</v>
      </c>
      <c r="AL39" s="80">
        <f>AK39+AE39+Z39</f>
        <v>26901</v>
      </c>
      <c r="AM39" s="50">
        <v>128</v>
      </c>
      <c r="AN39" s="50">
        <f t="shared" si="0"/>
        <v>6324480</v>
      </c>
      <c r="AO39" s="50">
        <f t="shared" si="1"/>
        <v>3443328</v>
      </c>
    </row>
    <row r="40" spans="1:41" s="45" customFormat="1" x14ac:dyDescent="0.3">
      <c r="A40" s="181"/>
      <c r="B40" s="17" t="s">
        <v>6</v>
      </c>
      <c r="C40" s="77"/>
      <c r="D40" s="77"/>
      <c r="E40" s="79"/>
      <c r="F40" s="79">
        <v>2250</v>
      </c>
      <c r="G40" s="79">
        <v>377</v>
      </c>
      <c r="H40" s="79">
        <v>3592</v>
      </c>
      <c r="I40" s="77">
        <f>SUM(E40:H40)</f>
        <v>6219</v>
      </c>
      <c r="J40" s="79">
        <v>1751</v>
      </c>
      <c r="K40" s="79">
        <v>2030</v>
      </c>
      <c r="L40" s="79"/>
      <c r="M40" s="79"/>
      <c r="N40" s="77">
        <f>SUM(J40:M40)</f>
        <v>3781</v>
      </c>
      <c r="O40" s="79">
        <v>8000</v>
      </c>
      <c r="P40" s="79"/>
      <c r="Q40" s="79"/>
      <c r="R40" s="79"/>
      <c r="S40" s="79">
        <v>10000</v>
      </c>
      <c r="T40" s="77">
        <f>SUM(O40:S40)</f>
        <v>18000</v>
      </c>
      <c r="U40" s="80">
        <f>I40+N40+T40</f>
        <v>28000</v>
      </c>
      <c r="V40" s="79">
        <v>5000</v>
      </c>
      <c r="W40" s="79"/>
      <c r="X40" s="79"/>
      <c r="Y40" s="79"/>
      <c r="Z40" s="77">
        <f>SUM(V40:Y40)</f>
        <v>5000</v>
      </c>
      <c r="AA40" s="79">
        <v>5000</v>
      </c>
      <c r="AB40" s="79"/>
      <c r="AC40" s="79"/>
      <c r="AD40" s="79">
        <v>7000</v>
      </c>
      <c r="AE40" s="77">
        <f>SUM(AA40:AD40)</f>
        <v>12000</v>
      </c>
      <c r="AF40" s="79">
        <v>3000</v>
      </c>
      <c r="AG40" s="79"/>
      <c r="AH40" s="79"/>
      <c r="AI40" s="79"/>
      <c r="AJ40" s="79">
        <v>15000</v>
      </c>
      <c r="AK40" s="77">
        <f>SUM(AF40:AJ40)</f>
        <v>18000</v>
      </c>
      <c r="AL40" s="80">
        <f>Z40+AE40+AK40</f>
        <v>35000</v>
      </c>
      <c r="AN40" s="50">
        <f t="shared" si="0"/>
        <v>0</v>
      </c>
      <c r="AO40" s="50">
        <f t="shared" si="1"/>
        <v>0</v>
      </c>
    </row>
    <row r="41" spans="1:41" s="45" customFormat="1" x14ac:dyDescent="0.3">
      <c r="A41" s="181"/>
      <c r="B41" s="17" t="s">
        <v>10</v>
      </c>
      <c r="C41" s="77">
        <v>5000</v>
      </c>
      <c r="D41" s="77"/>
      <c r="E41" s="79"/>
      <c r="F41" s="79"/>
      <c r="G41" s="79"/>
      <c r="H41" s="79"/>
      <c r="I41" s="77"/>
      <c r="J41" s="79"/>
      <c r="K41" s="79">
        <v>5000</v>
      </c>
      <c r="L41" s="79"/>
      <c r="M41" s="79"/>
      <c r="N41" s="77"/>
      <c r="O41" s="79"/>
      <c r="P41" s="79"/>
      <c r="Q41" s="79"/>
      <c r="R41" s="79"/>
      <c r="S41" s="79"/>
      <c r="T41" s="77"/>
      <c r="U41" s="80"/>
      <c r="V41" s="79"/>
      <c r="W41" s="79"/>
      <c r="X41" s="79"/>
      <c r="Y41" s="79"/>
      <c r="Z41" s="77"/>
      <c r="AA41" s="79"/>
      <c r="AB41" s="79"/>
      <c r="AC41" s="79"/>
      <c r="AD41" s="79"/>
      <c r="AE41" s="77"/>
      <c r="AF41" s="79"/>
      <c r="AG41" s="79"/>
      <c r="AH41" s="79"/>
      <c r="AI41" s="79"/>
      <c r="AJ41" s="79"/>
      <c r="AK41" s="77"/>
      <c r="AL41" s="80"/>
      <c r="AN41" s="50">
        <f t="shared" si="0"/>
        <v>0</v>
      </c>
      <c r="AO41" s="50">
        <f t="shared" si="1"/>
        <v>0</v>
      </c>
    </row>
    <row r="42" spans="1:41" s="45" customFormat="1" ht="14.65" customHeight="1" x14ac:dyDescent="0.3">
      <c r="A42" s="181"/>
      <c r="B42" s="17" t="s">
        <v>7</v>
      </c>
      <c r="C42" s="77"/>
      <c r="D42" s="77"/>
      <c r="E42" s="79">
        <f>E41+E40</f>
        <v>0</v>
      </c>
      <c r="F42" s="79">
        <f>F41+F40</f>
        <v>2250</v>
      </c>
      <c r="G42" s="79">
        <f>G41+G40</f>
        <v>377</v>
      </c>
      <c r="H42" s="79">
        <f>H41+H40</f>
        <v>3592</v>
      </c>
      <c r="I42" s="77">
        <f>SUM(E42:H42)</f>
        <v>6219</v>
      </c>
      <c r="J42" s="79">
        <f>J41+J40</f>
        <v>1751</v>
      </c>
      <c r="K42" s="79">
        <f>K41+K40</f>
        <v>7030</v>
      </c>
      <c r="L42" s="79">
        <f>L41+L40</f>
        <v>0</v>
      </c>
      <c r="M42" s="79">
        <f>M41+M40</f>
        <v>0</v>
      </c>
      <c r="N42" s="77">
        <f>SUM(J42:M42)</f>
        <v>8781</v>
      </c>
      <c r="O42" s="79">
        <f>O41+O40</f>
        <v>8000</v>
      </c>
      <c r="P42" s="79">
        <f>P41+P40</f>
        <v>0</v>
      </c>
      <c r="Q42" s="79">
        <f>Q41+Q40</f>
        <v>0</v>
      </c>
      <c r="R42" s="79">
        <f>R41+R40</f>
        <v>0</v>
      </c>
      <c r="S42" s="79">
        <f>S41+S40</f>
        <v>10000</v>
      </c>
      <c r="T42" s="77">
        <f>SUM(O42:S42)</f>
        <v>18000</v>
      </c>
      <c r="U42" s="80">
        <f>T42+N42+I42+D43</f>
        <v>42470</v>
      </c>
      <c r="V42" s="79">
        <f>V41+V40</f>
        <v>5000</v>
      </c>
      <c r="W42" s="79">
        <f>W41+W40</f>
        <v>0</v>
      </c>
      <c r="X42" s="79">
        <f>X41+X40</f>
        <v>0</v>
      </c>
      <c r="Y42" s="79">
        <f>Y41+Y40</f>
        <v>0</v>
      </c>
      <c r="Z42" s="77">
        <f>SUM(V42:Y42)</f>
        <v>5000</v>
      </c>
      <c r="AA42" s="79">
        <f>AA41+AA40</f>
        <v>5000</v>
      </c>
      <c r="AB42" s="79">
        <f>AB41+AB40</f>
        <v>0</v>
      </c>
      <c r="AC42" s="79">
        <f>AC41+AC40</f>
        <v>0</v>
      </c>
      <c r="AD42" s="79">
        <f>AD41+AD40</f>
        <v>7000</v>
      </c>
      <c r="AE42" s="77">
        <f>SUM(AA42:AD42)</f>
        <v>12000</v>
      </c>
      <c r="AF42" s="79">
        <f>AF41+AF40</f>
        <v>3000</v>
      </c>
      <c r="AG42" s="79">
        <f>AG41+AG40</f>
        <v>0</v>
      </c>
      <c r="AH42" s="79">
        <f>AH41+AH40</f>
        <v>0</v>
      </c>
      <c r="AI42" s="79">
        <f>AI41+AI40</f>
        <v>0</v>
      </c>
      <c r="AJ42" s="79">
        <f>AJ41+AJ40</f>
        <v>15000</v>
      </c>
      <c r="AK42" s="77">
        <f>SUM(AF42:AJ42)</f>
        <v>18000</v>
      </c>
      <c r="AL42" s="80">
        <f>AK42+AE42+Z42</f>
        <v>35000</v>
      </c>
      <c r="AN42" s="50">
        <f t="shared" si="0"/>
        <v>0</v>
      </c>
      <c r="AO42" s="50">
        <f t="shared" si="1"/>
        <v>0</v>
      </c>
    </row>
    <row r="43" spans="1:41" s="45" customFormat="1" x14ac:dyDescent="0.3">
      <c r="A43" s="182"/>
      <c r="B43" s="6" t="s">
        <v>8</v>
      </c>
      <c r="C43" s="81">
        <v>13582</v>
      </c>
      <c r="D43" s="99">
        <v>9470</v>
      </c>
      <c r="E43" s="128">
        <f>E42-E39</f>
        <v>0</v>
      </c>
      <c r="F43" s="128">
        <f>E43+F42-F39</f>
        <v>0</v>
      </c>
      <c r="G43" s="128">
        <f>F43+G42-G39</f>
        <v>0</v>
      </c>
      <c r="H43" s="128">
        <f>G43+H42-H39</f>
        <v>0</v>
      </c>
      <c r="I43" s="77">
        <f>I42-I39</f>
        <v>0</v>
      </c>
      <c r="J43" s="128">
        <f>I43+J42-J39</f>
        <v>0</v>
      </c>
      <c r="K43" s="79">
        <f>J43+K42-K39</f>
        <v>2880</v>
      </c>
      <c r="L43" s="79">
        <f>K43+L42-L39</f>
        <v>60</v>
      </c>
      <c r="M43" s="79">
        <f>L43+M42-M39</f>
        <v>-3779</v>
      </c>
      <c r="N43" s="77">
        <f>I43+N42-N39</f>
        <v>-3779</v>
      </c>
      <c r="O43" s="79">
        <f>N43+O42-O39</f>
        <v>1508</v>
      </c>
      <c r="P43" s="79">
        <f>O43+P42-P39</f>
        <v>-2865</v>
      </c>
      <c r="Q43" s="79">
        <f>P43+Q42-Q39</f>
        <v>-6077</v>
      </c>
      <c r="R43" s="79">
        <f t="shared" ref="R43:S43" si="14">Q43+R42-R39</f>
        <v>-9824</v>
      </c>
      <c r="S43" s="79">
        <f t="shared" si="14"/>
        <v>-6940</v>
      </c>
      <c r="T43" s="77">
        <f>N43+T42-T39</f>
        <v>-6940</v>
      </c>
      <c r="U43" s="80">
        <f>U42-U39</f>
        <v>-6940</v>
      </c>
      <c r="V43" s="79">
        <f>U43+V42-V39</f>
        <v>-1940</v>
      </c>
      <c r="W43" s="79">
        <f>V43+W42-W39</f>
        <v>-4166</v>
      </c>
      <c r="X43" s="79">
        <f>W43+X42-X39</f>
        <v>-6234</v>
      </c>
      <c r="Y43" s="79">
        <f>W43+Y42-Y39</f>
        <v>-4933</v>
      </c>
      <c r="Z43" s="77">
        <f>T43+Z42-Z39</f>
        <v>-7001</v>
      </c>
      <c r="AA43" s="79">
        <f>Z43+AA42-AA39</f>
        <v>-4021</v>
      </c>
      <c r="AB43" s="79">
        <f>AA43+AB42-AB39</f>
        <v>-6497</v>
      </c>
      <c r="AC43" s="79">
        <f>AB43+AC42-AC39</f>
        <v>-8811</v>
      </c>
      <c r="AD43" s="79">
        <f>AC43+AD42-AD39</f>
        <v>-5045</v>
      </c>
      <c r="AE43" s="77">
        <f>Z43+AE42-AE39</f>
        <v>-5045</v>
      </c>
      <c r="AF43" s="79">
        <f>AE43+AF42-AF39</f>
        <v>-3982</v>
      </c>
      <c r="AG43" s="79">
        <f>AF43+AG42-AG39</f>
        <v>-6903</v>
      </c>
      <c r="AH43" s="79">
        <f>AG43+AH42-AH39</f>
        <v>-9327</v>
      </c>
      <c r="AI43" s="79">
        <f t="shared" ref="AI43:AJ43" si="15">AH43+AI42-AI39</f>
        <v>-11858</v>
      </c>
      <c r="AJ43" s="79">
        <f t="shared" si="15"/>
        <v>1159</v>
      </c>
      <c r="AK43" s="77">
        <f>AE43+AK42-AK39</f>
        <v>1159</v>
      </c>
      <c r="AL43" s="80">
        <f>T43+AL42-AL39</f>
        <v>1159</v>
      </c>
      <c r="AN43" s="50">
        <f t="shared" si="0"/>
        <v>0</v>
      </c>
      <c r="AO43" s="50">
        <f t="shared" si="1"/>
        <v>0</v>
      </c>
    </row>
    <row r="44" spans="1:41" s="45" customFormat="1" x14ac:dyDescent="0.3">
      <c r="A44" s="18"/>
      <c r="B44" s="17" t="s">
        <v>9</v>
      </c>
      <c r="C44" s="77"/>
      <c r="D44" s="77"/>
      <c r="E44" s="82">
        <f>E43/(SUM(F39+H39+J39+G39)/20)*1000</f>
        <v>0</v>
      </c>
      <c r="F44" s="82">
        <f>F43/(SUM(G39+K39+J39+H39)/20)*1000</f>
        <v>0</v>
      </c>
      <c r="G44" s="82">
        <f>G43/(SUM(H39+J39+K39+L39)/20)*1000</f>
        <v>0</v>
      </c>
      <c r="H44" s="82">
        <f>H43/(SUM(M39+J39+K39+L39)/20)*1000</f>
        <v>0</v>
      </c>
      <c r="I44" s="83"/>
      <c r="J44" s="82">
        <f>J43/(SUM(K39+M39+O39+L39)/20)*1000</f>
        <v>0</v>
      </c>
      <c r="K44" s="82">
        <f>K43/(SUM(L39+O39+P39+M39)/20)*1000</f>
        <v>4190.614769006912</v>
      </c>
      <c r="L44" s="82">
        <f>L43/(SUM(M39+O39+P39+Q39)/20)*1000</f>
        <v>84.883638678644687</v>
      </c>
      <c r="M44" s="82">
        <f>M43/(SUM(O39+P39+Q39+R39)/20)*1000</f>
        <v>-5381.2744749021003</v>
      </c>
      <c r="N44" s="83"/>
      <c r="O44" s="82">
        <f>O43/(SUM(Q39+R39+S39+P39)/20)*1000</f>
        <v>1634.8655680832612</v>
      </c>
      <c r="P44" s="82" t="e">
        <f>P43/(SUM(R39+S39+#REF!+Q39)/20)*1000</f>
        <v>#REF!</v>
      </c>
      <c r="Q44" s="82" t="e">
        <f>Q43/(SUM(S39+#REF!+#REF!+R39)/20)*1000</f>
        <v>#REF!</v>
      </c>
      <c r="R44" s="82" t="e">
        <f>R43/(SUM(#REF!+#REF!+#REF!+S39)/20)*1000</f>
        <v>#REF!</v>
      </c>
      <c r="S44" s="82" t="e">
        <f>S43/(SUM(#REF!+#REF!+#REF!+#REF!)/20)*1000</f>
        <v>#REF!</v>
      </c>
      <c r="T44" s="83"/>
      <c r="U44" s="84"/>
      <c r="V44" s="82">
        <f>V43/(SUM(W39+Y39+AA39+X39)/20)*1000</f>
        <v>-5479.4520547945203</v>
      </c>
      <c r="W44" s="82">
        <f>W43/(SUM(X39+AB39+AA39+Y39)/20)*1000</f>
        <v>-11365.434456417952</v>
      </c>
      <c r="X44" s="82">
        <f>X43/(SUM(Y39+AA39+AB39+AC39)/20)*1000</f>
        <v>-16455.061369935331</v>
      </c>
      <c r="Y44" s="82">
        <f>Y43/(SUM(AD39+AA39+AB39+AC39)/20)*1000</f>
        <v>-9822.7797690163279</v>
      </c>
      <c r="Z44" s="83"/>
      <c r="AA44" s="82">
        <f>AA43/(SUM(AB39+AD39+AF39+AC39)/20)*1000</f>
        <v>-8073.4865977311511</v>
      </c>
      <c r="AB44" s="82">
        <f>AB43/(SUM(AC39+AF39+AG39+AD39)/20)*1000</f>
        <v>-12487.026715356526</v>
      </c>
      <c r="AC44" s="82">
        <f>AC43/(SUM(AD39+AF39+AG39+AH39)/20)*1000</f>
        <v>-16757.322175732221</v>
      </c>
      <c r="AD44" s="82">
        <f>AD43/(SUM(AF39+AG39+AH39+AI39)/20)*1000</f>
        <v>-10282.278610007135</v>
      </c>
      <c r="AE44" s="83"/>
      <c r="AF44" s="82">
        <f>AF43/(SUM(AH39+AI39+AJ39+AG39)/20)*1000</f>
        <v>-8077.8983669743384</v>
      </c>
      <c r="AG44" s="82" t="e">
        <f>AG43/(SUM(AI39+AJ39+#REF!+AH39)/20)*1000</f>
        <v>#REF!</v>
      </c>
      <c r="AH44" s="82" t="e">
        <f>AH43/(SUM(AJ39+#REF!+#REF!+AI39)/20)*1000</f>
        <v>#REF!</v>
      </c>
      <c r="AI44" s="82" t="e">
        <f>AI43/(SUM(#REF!+#REF!+#REF!+AJ39)/20)*1000</f>
        <v>#REF!</v>
      </c>
      <c r="AJ44" s="82" t="e">
        <f>AJ43/(SUM(#REF!+#REF!+#REF!+#REF!)/20)*1000</f>
        <v>#REF!</v>
      </c>
      <c r="AK44" s="83"/>
      <c r="AL44" s="84"/>
      <c r="AN44" s="50">
        <f t="shared" si="0"/>
        <v>0</v>
      </c>
      <c r="AO44" s="50">
        <f t="shared" si="1"/>
        <v>0</v>
      </c>
    </row>
    <row r="45" spans="1:41" x14ac:dyDescent="0.3">
      <c r="A45" s="180" t="s">
        <v>26</v>
      </c>
      <c r="B45" s="5" t="s">
        <v>5</v>
      </c>
      <c r="C45" s="77"/>
      <c r="D45" s="77"/>
      <c r="E45" s="79"/>
      <c r="F45" s="79"/>
      <c r="G45" s="79"/>
      <c r="H45" s="79"/>
      <c r="I45" s="77">
        <f>SUM(E45:H45)</f>
        <v>0</v>
      </c>
      <c r="J45" s="79"/>
      <c r="K45" s="79"/>
      <c r="L45" s="79"/>
      <c r="M45" s="79"/>
      <c r="N45" s="77">
        <f>SUM(J45:M45)</f>
        <v>0</v>
      </c>
      <c r="O45" s="79"/>
      <c r="P45" s="79"/>
      <c r="Q45" s="79"/>
      <c r="R45" s="79"/>
      <c r="S45" s="79"/>
      <c r="T45" s="77">
        <f>SUM(O45:S45)</f>
        <v>0</v>
      </c>
      <c r="U45" s="80">
        <f>T45+N45+I45+D49</f>
        <v>0</v>
      </c>
      <c r="V45" s="79"/>
      <c r="W45" s="79"/>
      <c r="X45" s="79"/>
      <c r="Y45" s="79"/>
      <c r="Z45" s="77">
        <f>SUM(V45:Y45)</f>
        <v>0</v>
      </c>
      <c r="AA45" s="79"/>
      <c r="AB45" s="79"/>
      <c r="AC45" s="79"/>
      <c r="AD45" s="79"/>
      <c r="AE45" s="77">
        <f>SUM(AA45:AD45)</f>
        <v>0</v>
      </c>
      <c r="AF45" s="79"/>
      <c r="AG45" s="79"/>
      <c r="AH45" s="79"/>
      <c r="AI45" s="79"/>
      <c r="AJ45" s="79"/>
      <c r="AK45" s="77">
        <f>SUM(AF45:AJ45)</f>
        <v>0</v>
      </c>
      <c r="AL45" s="80">
        <f>AK45+AE45+Z45</f>
        <v>0</v>
      </c>
      <c r="AM45" s="50">
        <v>256</v>
      </c>
      <c r="AN45" s="50">
        <f t="shared" si="0"/>
        <v>0</v>
      </c>
      <c r="AO45" s="50">
        <f t="shared" si="1"/>
        <v>0</v>
      </c>
    </row>
    <row r="46" spans="1:41" x14ac:dyDescent="0.3">
      <c r="A46" s="181"/>
      <c r="B46" s="17" t="s">
        <v>6</v>
      </c>
      <c r="C46" s="77"/>
      <c r="D46" s="77"/>
      <c r="E46" s="79"/>
      <c r="F46" s="79"/>
      <c r="G46" s="79"/>
      <c r="H46" s="79"/>
      <c r="I46" s="77">
        <f>SUM(E46:H46)</f>
        <v>0</v>
      </c>
      <c r="J46" s="79"/>
      <c r="K46" s="79"/>
      <c r="L46" s="79"/>
      <c r="M46" s="79"/>
      <c r="N46" s="77">
        <f>SUM(J46:M46)</f>
        <v>0</v>
      </c>
      <c r="O46" s="79"/>
      <c r="P46" s="79"/>
      <c r="Q46" s="79"/>
      <c r="R46" s="79"/>
      <c r="S46" s="79"/>
      <c r="T46" s="77">
        <f>SUM(O46:S46)</f>
        <v>0</v>
      </c>
      <c r="U46" s="80">
        <f>I46+N46+T46</f>
        <v>0</v>
      </c>
      <c r="V46" s="79"/>
      <c r="W46" s="79"/>
      <c r="X46" s="79"/>
      <c r="Y46" s="79"/>
      <c r="Z46" s="77">
        <f>SUM(V46:Y46)</f>
        <v>0</v>
      </c>
      <c r="AA46" s="79"/>
      <c r="AB46" s="79"/>
      <c r="AC46" s="79"/>
      <c r="AD46" s="79"/>
      <c r="AE46" s="77">
        <f>SUM(AA46:AD46)</f>
        <v>0</v>
      </c>
      <c r="AF46" s="79"/>
      <c r="AG46" s="79"/>
      <c r="AH46" s="79"/>
      <c r="AI46" s="79"/>
      <c r="AJ46" s="79"/>
      <c r="AK46" s="77">
        <f>SUM(AF46:AJ46)</f>
        <v>0</v>
      </c>
      <c r="AL46" s="80">
        <f>Z46+AE46+AK46</f>
        <v>0</v>
      </c>
      <c r="AM46" s="43"/>
      <c r="AN46" s="50">
        <f t="shared" si="0"/>
        <v>0</v>
      </c>
      <c r="AO46" s="50">
        <f t="shared" si="1"/>
        <v>0</v>
      </c>
    </row>
    <row r="47" spans="1:41" x14ac:dyDescent="0.3">
      <c r="A47" s="181"/>
      <c r="B47" s="17" t="s">
        <v>10</v>
      </c>
      <c r="C47" s="77"/>
      <c r="D47" s="77"/>
      <c r="E47" s="79"/>
      <c r="F47" s="79"/>
      <c r="G47" s="79"/>
      <c r="H47" s="79"/>
      <c r="I47" s="77"/>
      <c r="J47" s="79"/>
      <c r="K47" s="79"/>
      <c r="L47" s="79"/>
      <c r="M47" s="79"/>
      <c r="N47" s="77"/>
      <c r="O47" s="79"/>
      <c r="P47" s="79"/>
      <c r="Q47" s="79"/>
      <c r="R47" s="79"/>
      <c r="S47" s="79"/>
      <c r="T47" s="77"/>
      <c r="U47" s="80"/>
      <c r="V47" s="79"/>
      <c r="W47" s="79"/>
      <c r="X47" s="79"/>
      <c r="Y47" s="79"/>
      <c r="Z47" s="77"/>
      <c r="AA47" s="79"/>
      <c r="AB47" s="79"/>
      <c r="AC47" s="79"/>
      <c r="AD47" s="79"/>
      <c r="AE47" s="77"/>
      <c r="AF47" s="79"/>
      <c r="AG47" s="79"/>
      <c r="AH47" s="79"/>
      <c r="AI47" s="79"/>
      <c r="AJ47" s="79"/>
      <c r="AK47" s="77"/>
      <c r="AL47" s="80"/>
      <c r="AM47" s="43"/>
      <c r="AN47" s="50">
        <f t="shared" si="0"/>
        <v>0</v>
      </c>
      <c r="AO47" s="50">
        <f t="shared" si="1"/>
        <v>0</v>
      </c>
    </row>
    <row r="48" spans="1:41" x14ac:dyDescent="0.3">
      <c r="A48" s="181"/>
      <c r="B48" s="17" t="s">
        <v>7</v>
      </c>
      <c r="C48" s="77"/>
      <c r="D48" s="77"/>
      <c r="E48" s="79">
        <f>E47+E46</f>
        <v>0</v>
      </c>
      <c r="F48" s="79">
        <f>F47+F46</f>
        <v>0</v>
      </c>
      <c r="G48" s="79">
        <f>G47+G46</f>
        <v>0</v>
      </c>
      <c r="H48" s="79">
        <f>H47+H46</f>
        <v>0</v>
      </c>
      <c r="I48" s="77">
        <f>SUM(E48:H48)</f>
        <v>0</v>
      </c>
      <c r="J48" s="79">
        <f>J47+J46</f>
        <v>0</v>
      </c>
      <c r="K48" s="79">
        <f>K47+K46</f>
        <v>0</v>
      </c>
      <c r="L48" s="79">
        <f>L47+L46</f>
        <v>0</v>
      </c>
      <c r="M48" s="79">
        <f>M47+M46</f>
        <v>0</v>
      </c>
      <c r="N48" s="77">
        <f>SUM(J48:M48)</f>
        <v>0</v>
      </c>
      <c r="O48" s="79">
        <f>O47+O46</f>
        <v>0</v>
      </c>
      <c r="P48" s="79">
        <f>P47+P46</f>
        <v>0</v>
      </c>
      <c r="Q48" s="79">
        <f>Q47+Q46</f>
        <v>0</v>
      </c>
      <c r="R48" s="79">
        <f>R47+R46</f>
        <v>0</v>
      </c>
      <c r="S48" s="79">
        <f>S47+S46</f>
        <v>0</v>
      </c>
      <c r="T48" s="77">
        <f>SUM(O48:S48)</f>
        <v>0</v>
      </c>
      <c r="U48" s="80">
        <f>T48+N48+I48+D49</f>
        <v>0</v>
      </c>
      <c r="V48" s="79">
        <f>V47+V46</f>
        <v>0</v>
      </c>
      <c r="W48" s="79">
        <f>W47+W46</f>
        <v>0</v>
      </c>
      <c r="X48" s="79">
        <f>X47+X46</f>
        <v>0</v>
      </c>
      <c r="Y48" s="79">
        <f>Y47+Y46</f>
        <v>0</v>
      </c>
      <c r="Z48" s="77">
        <f>SUM(V48:Y48)</f>
        <v>0</v>
      </c>
      <c r="AA48" s="79">
        <f>AA47+AA46</f>
        <v>0</v>
      </c>
      <c r="AB48" s="79">
        <f>AB47+AB46</f>
        <v>0</v>
      </c>
      <c r="AC48" s="79">
        <f>AC47+AC46</f>
        <v>0</v>
      </c>
      <c r="AD48" s="79">
        <f>AD47+AD46</f>
        <v>0</v>
      </c>
      <c r="AE48" s="77">
        <f>SUM(AA48:AD48)</f>
        <v>0</v>
      </c>
      <c r="AF48" s="79">
        <f>AF47+AF46</f>
        <v>0</v>
      </c>
      <c r="AG48" s="79">
        <f>AG47+AG46</f>
        <v>0</v>
      </c>
      <c r="AH48" s="79">
        <f>AH47+AH46</f>
        <v>0</v>
      </c>
      <c r="AI48" s="79">
        <f>AI47+AI46</f>
        <v>0</v>
      </c>
      <c r="AJ48" s="79">
        <f>AJ47+AJ46</f>
        <v>0</v>
      </c>
      <c r="AK48" s="77">
        <f>SUM(AF48:AJ48)</f>
        <v>0</v>
      </c>
      <c r="AL48" s="80">
        <f>AK48+AE48+Z48</f>
        <v>0</v>
      </c>
      <c r="AM48" s="43"/>
      <c r="AN48" s="50">
        <f t="shared" si="0"/>
        <v>0</v>
      </c>
      <c r="AO48" s="50">
        <f t="shared" si="1"/>
        <v>0</v>
      </c>
    </row>
    <row r="49" spans="1:41" x14ac:dyDescent="0.3">
      <c r="A49" s="182"/>
      <c r="B49" s="6" t="s">
        <v>8</v>
      </c>
      <c r="C49" s="81"/>
      <c r="D49" s="99"/>
      <c r="E49" s="128">
        <f>E48-E45</f>
        <v>0</v>
      </c>
      <c r="F49" s="128">
        <f>E49+F48-F45</f>
        <v>0</v>
      </c>
      <c r="G49" s="128">
        <f>F49+G48-G45</f>
        <v>0</v>
      </c>
      <c r="H49" s="128">
        <f>G49+H48-H45</f>
        <v>0</v>
      </c>
      <c r="I49" s="77">
        <f>I48-I45</f>
        <v>0</v>
      </c>
      <c r="J49" s="128">
        <f>I49+J48-J45</f>
        <v>0</v>
      </c>
      <c r="K49" s="79">
        <f>J49+K48-K45</f>
        <v>0</v>
      </c>
      <c r="L49" s="79">
        <f>K49+L48-L45</f>
        <v>0</v>
      </c>
      <c r="M49" s="79">
        <f>L49+M48-M45</f>
        <v>0</v>
      </c>
      <c r="N49" s="77">
        <f>I49+N48-N45</f>
        <v>0</v>
      </c>
      <c r="O49" s="79">
        <f>N49+O48-O45</f>
        <v>0</v>
      </c>
      <c r="P49" s="79">
        <f>O49+P48-P45</f>
        <v>0</v>
      </c>
      <c r="Q49" s="79">
        <f>P49+Q48-Q45</f>
        <v>0</v>
      </c>
      <c r="R49" s="79">
        <f t="shared" ref="R49:S49" si="16">Q49+R48-R45</f>
        <v>0</v>
      </c>
      <c r="S49" s="79">
        <f t="shared" si="16"/>
        <v>0</v>
      </c>
      <c r="T49" s="77">
        <f>N49+T48-T45</f>
        <v>0</v>
      </c>
      <c r="U49" s="80">
        <f>U48-U45</f>
        <v>0</v>
      </c>
      <c r="V49" s="79">
        <f>U49+V48-V45</f>
        <v>0</v>
      </c>
      <c r="W49" s="79">
        <f>V49+W48-W45</f>
        <v>0</v>
      </c>
      <c r="X49" s="79">
        <f>W49+X48-X45</f>
        <v>0</v>
      </c>
      <c r="Y49" s="79">
        <f>W49+Y48-Y45</f>
        <v>0</v>
      </c>
      <c r="Z49" s="77">
        <f>T49+Z48-Z45</f>
        <v>0</v>
      </c>
      <c r="AA49" s="79">
        <f>Z49+AA48-AA45</f>
        <v>0</v>
      </c>
      <c r="AB49" s="79">
        <f>AA49+AB48-AB45</f>
        <v>0</v>
      </c>
      <c r="AC49" s="79">
        <f>AB49+AC48-AC45</f>
        <v>0</v>
      </c>
      <c r="AD49" s="79">
        <f>AC49+AD48-AD45</f>
        <v>0</v>
      </c>
      <c r="AE49" s="77">
        <f>Z49+AE48-AE45</f>
        <v>0</v>
      </c>
      <c r="AF49" s="79">
        <f>AE49+AF48-AF45</f>
        <v>0</v>
      </c>
      <c r="AG49" s="79">
        <f>AF49+AG48-AG45</f>
        <v>0</v>
      </c>
      <c r="AH49" s="79">
        <f>AG49+AH48-AH45</f>
        <v>0</v>
      </c>
      <c r="AI49" s="79">
        <f t="shared" ref="AI49:AJ49" si="17">AH49+AI48-AI45</f>
        <v>0</v>
      </c>
      <c r="AJ49" s="79">
        <f t="shared" si="17"/>
        <v>0</v>
      </c>
      <c r="AK49" s="77">
        <f>AE49+AK48-AK45</f>
        <v>0</v>
      </c>
      <c r="AL49" s="80">
        <f>T49+AL48-AL45</f>
        <v>0</v>
      </c>
      <c r="AM49" s="43"/>
      <c r="AN49" s="50">
        <f t="shared" si="0"/>
        <v>0</v>
      </c>
      <c r="AO49" s="50">
        <f t="shared" si="1"/>
        <v>0</v>
      </c>
    </row>
    <row r="50" spans="1:41" x14ac:dyDescent="0.3">
      <c r="A50" s="18"/>
      <c r="B50" s="17" t="s">
        <v>9</v>
      </c>
      <c r="C50" s="77"/>
      <c r="D50" s="77"/>
      <c r="E50" s="82" t="e">
        <f>E49/(SUM(F45+H45+J45+G45)/20)*1000</f>
        <v>#DIV/0!</v>
      </c>
      <c r="F50" s="82" t="e">
        <f>F49/(SUM(G45+K45+J45+H45)/20)*1000</f>
        <v>#DIV/0!</v>
      </c>
      <c r="G50" s="82" t="e">
        <f>G49/(SUM(H45+J45+K45+L45)/20)*1000</f>
        <v>#DIV/0!</v>
      </c>
      <c r="H50" s="82" t="e">
        <f>H49/(SUM(M45+J45+K45+L45)/20)*1000</f>
        <v>#DIV/0!</v>
      </c>
      <c r="I50" s="83"/>
      <c r="J50" s="82" t="e">
        <f>J49/(SUM(K45+M45+O45+L45)/20)*1000</f>
        <v>#DIV/0!</v>
      </c>
      <c r="K50" s="82" t="e">
        <f>K49/(SUM(L45+O45+P45+M45)/20)*1000</f>
        <v>#DIV/0!</v>
      </c>
      <c r="L50" s="82" t="e">
        <f>L49/(SUM(M45+O45+P45+Q45)/20)*1000</f>
        <v>#DIV/0!</v>
      </c>
      <c r="M50" s="82" t="e">
        <f>M49/(SUM(O45+P45+Q45+R45)/20)*1000</f>
        <v>#DIV/0!</v>
      </c>
      <c r="N50" s="83"/>
      <c r="O50" s="82" t="e">
        <f>O49/(SUM(Q45+R45+S45+P45)/20)*1000</f>
        <v>#DIV/0!</v>
      </c>
      <c r="P50" s="82" t="e">
        <f>P49/(SUM(R45+S45+#REF!+Q45)/20)*1000</f>
        <v>#REF!</v>
      </c>
      <c r="Q50" s="82" t="e">
        <f>Q49/(SUM(S45+#REF!+#REF!+R45)/20)*1000</f>
        <v>#REF!</v>
      </c>
      <c r="R50" s="82" t="e">
        <f>R49/(SUM(#REF!+#REF!+#REF!+S45)/20)*1000</f>
        <v>#REF!</v>
      </c>
      <c r="S50" s="82" t="e">
        <f>S49/(SUM(#REF!+#REF!+#REF!+#REF!)/20)*1000</f>
        <v>#REF!</v>
      </c>
      <c r="T50" s="83"/>
      <c r="U50" s="84"/>
      <c r="V50" s="82" t="e">
        <f>V49/(SUM(W45+Y45+AA45+X45)/20)*1000</f>
        <v>#DIV/0!</v>
      </c>
      <c r="W50" s="82" t="e">
        <f>W49/(SUM(X45+AB45+AA45+Y45)/20)*1000</f>
        <v>#DIV/0!</v>
      </c>
      <c r="X50" s="82" t="e">
        <f>X49/(SUM(Y45+AA45+AB45+AC45)/20)*1000</f>
        <v>#DIV/0!</v>
      </c>
      <c r="Y50" s="82" t="e">
        <f>Y49/(SUM(AD45+AA45+AB45+AC45)/20)*1000</f>
        <v>#DIV/0!</v>
      </c>
      <c r="Z50" s="83"/>
      <c r="AA50" s="82" t="e">
        <f>AA49/(SUM(AB45+AD45+AF45+AC45)/20)*1000</f>
        <v>#DIV/0!</v>
      </c>
      <c r="AB50" s="82" t="e">
        <f>AB49/(SUM(AC45+AF45+AG45+AD45)/20)*1000</f>
        <v>#DIV/0!</v>
      </c>
      <c r="AC50" s="82" t="e">
        <f>AC49/(SUM(AD45+AF45+AG45+AH45)/20)*1000</f>
        <v>#DIV/0!</v>
      </c>
      <c r="AD50" s="82" t="e">
        <f>AD49/(SUM(AF45+AG45+AH45+AI45)/20)*1000</f>
        <v>#DIV/0!</v>
      </c>
      <c r="AE50" s="83"/>
      <c r="AF50" s="82" t="e">
        <f>AF49/(SUM(AH45+AI45+AJ45+AG45)/20)*1000</f>
        <v>#DIV/0!</v>
      </c>
      <c r="AG50" s="82" t="e">
        <f>AG49/(SUM(AI45+AJ45+#REF!+AH45)/20)*1000</f>
        <v>#REF!</v>
      </c>
      <c r="AH50" s="82" t="e">
        <f>AH49/(SUM(AJ45+#REF!+#REF!+AI45)/20)*1000</f>
        <v>#REF!</v>
      </c>
      <c r="AI50" s="82" t="e">
        <f>AI49/(SUM(#REF!+#REF!+#REF!+AJ45)/20)*1000</f>
        <v>#REF!</v>
      </c>
      <c r="AJ50" s="82" t="e">
        <f>AJ49/(SUM(#REF!+#REF!+#REF!+#REF!)/20)*1000</f>
        <v>#REF!</v>
      </c>
      <c r="AK50" s="83"/>
      <c r="AL50" s="84"/>
      <c r="AM50" s="43"/>
      <c r="AN50" s="50">
        <f t="shared" si="0"/>
        <v>0</v>
      </c>
      <c r="AO50" s="50">
        <f t="shared" si="1"/>
        <v>0</v>
      </c>
    </row>
    <row r="51" spans="1:41" x14ac:dyDescent="0.3">
      <c r="A51" s="180" t="s">
        <v>60</v>
      </c>
      <c r="B51" s="5" t="s">
        <v>5</v>
      </c>
      <c r="C51" s="77"/>
      <c r="D51" s="77"/>
      <c r="E51" s="79"/>
      <c r="F51" s="79"/>
      <c r="G51" s="79"/>
      <c r="H51" s="79"/>
      <c r="I51" s="77">
        <f>SUM(E51:H51)</f>
        <v>0</v>
      </c>
      <c r="J51" s="79"/>
      <c r="K51" s="79"/>
      <c r="L51" s="79"/>
      <c r="M51" s="79"/>
      <c r="N51" s="77">
        <f>SUM(J51:M51)</f>
        <v>0</v>
      </c>
      <c r="O51" s="79"/>
      <c r="P51" s="79"/>
      <c r="Q51" s="79"/>
      <c r="R51" s="79"/>
      <c r="S51" s="79"/>
      <c r="T51" s="77">
        <f>SUM(O51:S51)</f>
        <v>0</v>
      </c>
      <c r="U51" s="80">
        <f>T51+N51+I51+D55</f>
        <v>3</v>
      </c>
      <c r="V51" s="79"/>
      <c r="W51" s="79"/>
      <c r="X51" s="79"/>
      <c r="Y51" s="79"/>
      <c r="Z51" s="77">
        <f>SUM(V51:Y51)</f>
        <v>0</v>
      </c>
      <c r="AA51" s="79"/>
      <c r="AB51" s="79"/>
      <c r="AC51" s="79"/>
      <c r="AD51" s="79"/>
      <c r="AE51" s="77">
        <f>SUM(AA51:AD51)</f>
        <v>0</v>
      </c>
      <c r="AF51" s="79"/>
      <c r="AG51" s="79"/>
      <c r="AH51" s="79"/>
      <c r="AI51" s="79"/>
      <c r="AJ51" s="79"/>
      <c r="AK51" s="77">
        <f>SUM(AF51:AJ51)</f>
        <v>0</v>
      </c>
      <c r="AL51" s="80">
        <f>AK51+AE51+Z51</f>
        <v>0</v>
      </c>
      <c r="AM51" s="50">
        <v>256</v>
      </c>
      <c r="AN51" s="50">
        <f t="shared" si="0"/>
        <v>768</v>
      </c>
      <c r="AO51" s="50">
        <f t="shared" si="1"/>
        <v>0</v>
      </c>
    </row>
    <row r="52" spans="1:41" x14ac:dyDescent="0.3">
      <c r="A52" s="181"/>
      <c r="B52" s="17" t="s">
        <v>6</v>
      </c>
      <c r="C52" s="77"/>
      <c r="D52" s="77"/>
      <c r="E52" s="79"/>
      <c r="F52" s="79"/>
      <c r="G52" s="79"/>
      <c r="H52" s="79"/>
      <c r="I52" s="77">
        <f>SUM(E52:H52)</f>
        <v>0</v>
      </c>
      <c r="J52" s="79"/>
      <c r="K52" s="79"/>
      <c r="L52" s="79"/>
      <c r="M52" s="79"/>
      <c r="N52" s="77">
        <f>SUM(J52:M52)</f>
        <v>0</v>
      </c>
      <c r="O52" s="79"/>
      <c r="P52" s="79"/>
      <c r="Q52" s="79"/>
      <c r="R52" s="79"/>
      <c r="S52" s="79"/>
      <c r="T52" s="77">
        <f>SUM(O52:S52)</f>
        <v>0</v>
      </c>
      <c r="U52" s="80">
        <f>I52+N52+T52</f>
        <v>0</v>
      </c>
      <c r="V52" s="79"/>
      <c r="W52" s="79"/>
      <c r="X52" s="79"/>
      <c r="Y52" s="79"/>
      <c r="Z52" s="77">
        <f>SUM(V52:Y52)</f>
        <v>0</v>
      </c>
      <c r="AA52" s="79"/>
      <c r="AB52" s="79"/>
      <c r="AC52" s="79"/>
      <c r="AD52" s="79"/>
      <c r="AE52" s="77">
        <f>SUM(AA52:AD52)</f>
        <v>0</v>
      </c>
      <c r="AF52" s="79"/>
      <c r="AG52" s="79"/>
      <c r="AH52" s="79"/>
      <c r="AI52" s="79"/>
      <c r="AJ52" s="79"/>
      <c r="AK52" s="77">
        <f>SUM(AF52:AJ52)</f>
        <v>0</v>
      </c>
      <c r="AL52" s="80">
        <f>Z52+AE52+AK52</f>
        <v>0</v>
      </c>
      <c r="AM52" s="43"/>
      <c r="AN52" s="50">
        <f t="shared" si="0"/>
        <v>0</v>
      </c>
      <c r="AO52" s="50">
        <f t="shared" si="1"/>
        <v>0</v>
      </c>
    </row>
    <row r="53" spans="1:41" x14ac:dyDescent="0.3">
      <c r="A53" s="181"/>
      <c r="B53" s="17" t="s">
        <v>10</v>
      </c>
      <c r="C53" s="77"/>
      <c r="D53" s="77"/>
      <c r="E53" s="79"/>
      <c r="F53" s="79"/>
      <c r="G53" s="79"/>
      <c r="H53" s="79"/>
      <c r="I53" s="77"/>
      <c r="J53" s="79"/>
      <c r="K53" s="79"/>
      <c r="L53" s="79"/>
      <c r="M53" s="79"/>
      <c r="N53" s="77"/>
      <c r="O53" s="79"/>
      <c r="P53" s="79"/>
      <c r="Q53" s="79"/>
      <c r="R53" s="79"/>
      <c r="S53" s="79"/>
      <c r="T53" s="77"/>
      <c r="U53" s="80"/>
      <c r="V53" s="79"/>
      <c r="W53" s="79"/>
      <c r="X53" s="79"/>
      <c r="Y53" s="79"/>
      <c r="Z53" s="77"/>
      <c r="AA53" s="79"/>
      <c r="AB53" s="79"/>
      <c r="AC53" s="79"/>
      <c r="AD53" s="79"/>
      <c r="AE53" s="77"/>
      <c r="AF53" s="79"/>
      <c r="AG53" s="79"/>
      <c r="AH53" s="79"/>
      <c r="AI53" s="79"/>
      <c r="AJ53" s="79"/>
      <c r="AK53" s="77"/>
      <c r="AL53" s="80"/>
      <c r="AM53" s="43"/>
      <c r="AN53" s="50">
        <f t="shared" si="0"/>
        <v>0</v>
      </c>
      <c r="AO53" s="50">
        <f t="shared" si="1"/>
        <v>0</v>
      </c>
    </row>
    <row r="54" spans="1:41" x14ac:dyDescent="0.3">
      <c r="A54" s="181"/>
      <c r="B54" s="17" t="s">
        <v>7</v>
      </c>
      <c r="C54" s="77"/>
      <c r="D54" s="77"/>
      <c r="E54" s="79">
        <f>E53+E52</f>
        <v>0</v>
      </c>
      <c r="F54" s="79">
        <f>F53+F52</f>
        <v>0</v>
      </c>
      <c r="G54" s="79">
        <f>G53+G52</f>
        <v>0</v>
      </c>
      <c r="H54" s="79">
        <f>H53+H52</f>
        <v>0</v>
      </c>
      <c r="I54" s="77">
        <f>SUM(E54:H54)</f>
        <v>0</v>
      </c>
      <c r="J54" s="79">
        <f>J53+J52</f>
        <v>0</v>
      </c>
      <c r="K54" s="79">
        <f>K53+K52</f>
        <v>0</v>
      </c>
      <c r="L54" s="79">
        <f>L53+L52</f>
        <v>0</v>
      </c>
      <c r="M54" s="79">
        <f>M53+M52</f>
        <v>0</v>
      </c>
      <c r="N54" s="77">
        <f>SUM(J54:M54)</f>
        <v>0</v>
      </c>
      <c r="O54" s="79">
        <f>O53+O52</f>
        <v>0</v>
      </c>
      <c r="P54" s="79">
        <f>P53+P52</f>
        <v>0</v>
      </c>
      <c r="Q54" s="79">
        <f>Q53+Q52</f>
        <v>0</v>
      </c>
      <c r="R54" s="79">
        <f>R53+R52</f>
        <v>0</v>
      </c>
      <c r="S54" s="79">
        <f>S53+S52</f>
        <v>0</v>
      </c>
      <c r="T54" s="77">
        <f>SUM(O54:S54)</f>
        <v>0</v>
      </c>
      <c r="U54" s="80">
        <f>T54+N54+I54+D55</f>
        <v>3</v>
      </c>
      <c r="V54" s="79">
        <f>V53+V52</f>
        <v>0</v>
      </c>
      <c r="W54" s="79">
        <f>W53+W52</f>
        <v>0</v>
      </c>
      <c r="X54" s="79">
        <f>X53+X52</f>
        <v>0</v>
      </c>
      <c r="Y54" s="79">
        <f>Y53+Y52</f>
        <v>0</v>
      </c>
      <c r="Z54" s="77">
        <f>SUM(V54:Y54)</f>
        <v>0</v>
      </c>
      <c r="AA54" s="79">
        <f>AA53+AA52</f>
        <v>0</v>
      </c>
      <c r="AB54" s="79">
        <f>AB53+AB52</f>
        <v>0</v>
      </c>
      <c r="AC54" s="79">
        <f>AC53+AC52</f>
        <v>0</v>
      </c>
      <c r="AD54" s="79">
        <f>AD53+AD52</f>
        <v>0</v>
      </c>
      <c r="AE54" s="77">
        <f>SUM(AA54:AD54)</f>
        <v>0</v>
      </c>
      <c r="AF54" s="79">
        <f>AF53+AF52</f>
        <v>0</v>
      </c>
      <c r="AG54" s="79">
        <f>AG53+AG52</f>
        <v>0</v>
      </c>
      <c r="AH54" s="79">
        <f>AH53+AH52</f>
        <v>0</v>
      </c>
      <c r="AI54" s="79">
        <f>AI53+AI52</f>
        <v>0</v>
      </c>
      <c r="AJ54" s="79">
        <f>AJ53+AJ52</f>
        <v>0</v>
      </c>
      <c r="AK54" s="77">
        <f>SUM(AF54:AJ54)</f>
        <v>0</v>
      </c>
      <c r="AL54" s="80">
        <f>AK54+AE54+Z54</f>
        <v>0</v>
      </c>
      <c r="AM54" s="43"/>
      <c r="AN54" s="50">
        <f t="shared" si="0"/>
        <v>0</v>
      </c>
      <c r="AO54" s="50">
        <f t="shared" si="1"/>
        <v>0</v>
      </c>
    </row>
    <row r="55" spans="1:41" x14ac:dyDescent="0.3">
      <c r="A55" s="182"/>
      <c r="B55" s="6" t="s">
        <v>8</v>
      </c>
      <c r="C55" s="81"/>
      <c r="D55" s="99">
        <v>3</v>
      </c>
      <c r="E55" s="128">
        <f>E54-E51</f>
        <v>0</v>
      </c>
      <c r="F55" s="128">
        <f>E55+F54-F51</f>
        <v>0</v>
      </c>
      <c r="G55" s="128">
        <f>F55+G54-G51</f>
        <v>0</v>
      </c>
      <c r="H55" s="128">
        <f>G55+H54-H51</f>
        <v>0</v>
      </c>
      <c r="I55" s="77">
        <f>I54-I51</f>
        <v>0</v>
      </c>
      <c r="J55" s="128">
        <f>I55+J54-J51</f>
        <v>0</v>
      </c>
      <c r="K55" s="79">
        <f>J55+K54-K51</f>
        <v>0</v>
      </c>
      <c r="L55" s="79">
        <f>K55+L54-L51</f>
        <v>0</v>
      </c>
      <c r="M55" s="79">
        <f>L55+M54-M51</f>
        <v>0</v>
      </c>
      <c r="N55" s="77">
        <f>I55+N54-N51</f>
        <v>0</v>
      </c>
      <c r="O55" s="79">
        <f>N55+O54-O51</f>
        <v>0</v>
      </c>
      <c r="P55" s="79">
        <f>O55+P54-P51</f>
        <v>0</v>
      </c>
      <c r="Q55" s="79">
        <f>P55+Q54-Q51</f>
        <v>0</v>
      </c>
      <c r="R55" s="79">
        <f t="shared" ref="R55:S55" si="18">Q55+R54-R51</f>
        <v>0</v>
      </c>
      <c r="S55" s="79">
        <f t="shared" si="18"/>
        <v>0</v>
      </c>
      <c r="T55" s="77">
        <f>N55+T54-T51</f>
        <v>0</v>
      </c>
      <c r="U55" s="80">
        <f>U54-U51</f>
        <v>0</v>
      </c>
      <c r="V55" s="79">
        <f>U55+V54-V51</f>
        <v>0</v>
      </c>
      <c r="W55" s="79">
        <f>V55+W54-W51</f>
        <v>0</v>
      </c>
      <c r="X55" s="79">
        <f>W55+X54-X51</f>
        <v>0</v>
      </c>
      <c r="Y55" s="79">
        <f>W55+Y54-Y51</f>
        <v>0</v>
      </c>
      <c r="Z55" s="77">
        <f>T55+Z54-Z51</f>
        <v>0</v>
      </c>
      <c r="AA55" s="79">
        <f>Z55+AA54-AA51</f>
        <v>0</v>
      </c>
      <c r="AB55" s="79">
        <f>AA55+AB54-AB51</f>
        <v>0</v>
      </c>
      <c r="AC55" s="79">
        <f>AB55+AC54-AC51</f>
        <v>0</v>
      </c>
      <c r="AD55" s="79">
        <f>AC55+AD54-AD51</f>
        <v>0</v>
      </c>
      <c r="AE55" s="77">
        <f>Z55+AE54-AE51</f>
        <v>0</v>
      </c>
      <c r="AF55" s="79">
        <f>AE55+AF54-AF51</f>
        <v>0</v>
      </c>
      <c r="AG55" s="79">
        <f>AF55+AG54-AG51</f>
        <v>0</v>
      </c>
      <c r="AH55" s="79">
        <f>AG55+AH54-AH51</f>
        <v>0</v>
      </c>
      <c r="AI55" s="79">
        <f t="shared" ref="AI55:AJ55" si="19">AH55+AI54-AI51</f>
        <v>0</v>
      </c>
      <c r="AJ55" s="79">
        <f t="shared" si="19"/>
        <v>0</v>
      </c>
      <c r="AK55" s="77">
        <f>AE55+AK54-AK51</f>
        <v>0</v>
      </c>
      <c r="AL55" s="80">
        <f>T55+AL54-AL51</f>
        <v>0</v>
      </c>
      <c r="AM55" s="43"/>
      <c r="AN55" s="50">
        <f t="shared" si="0"/>
        <v>0</v>
      </c>
      <c r="AO55" s="50">
        <f t="shared" si="1"/>
        <v>0</v>
      </c>
    </row>
    <row r="56" spans="1:41" x14ac:dyDescent="0.3">
      <c r="A56" s="18"/>
      <c r="B56" s="17" t="s">
        <v>9</v>
      </c>
      <c r="C56" s="77"/>
      <c r="D56" s="77"/>
      <c r="E56" s="82" t="e">
        <f>E55/(SUM(F51+H51+J51+G51)/20)*1000</f>
        <v>#DIV/0!</v>
      </c>
      <c r="F56" s="82" t="e">
        <f>F55/(SUM(G51+K51+J51+H51)/20)*1000</f>
        <v>#DIV/0!</v>
      </c>
      <c r="G56" s="82" t="e">
        <f>G55/(SUM(H51+J51+K51+L51)/20)*1000</f>
        <v>#DIV/0!</v>
      </c>
      <c r="H56" s="82" t="e">
        <f>H55/(SUM(M51+J51+K51+L51)/20)*1000</f>
        <v>#DIV/0!</v>
      </c>
      <c r="I56" s="83"/>
      <c r="J56" s="82" t="e">
        <f>J55/(SUM(K51+M51+O51+L51)/20)*1000</f>
        <v>#DIV/0!</v>
      </c>
      <c r="K56" s="82" t="e">
        <f>K55/(SUM(L51+O51+P51+M51)/20)*1000</f>
        <v>#DIV/0!</v>
      </c>
      <c r="L56" s="82" t="e">
        <f>L55/(SUM(M51+O51+P51+Q51)/20)*1000</f>
        <v>#DIV/0!</v>
      </c>
      <c r="M56" s="82" t="e">
        <f>M55/(SUM(O51+P51+Q51+R51)/20)*1000</f>
        <v>#DIV/0!</v>
      </c>
      <c r="N56" s="83"/>
      <c r="O56" s="82" t="e">
        <f>O55/(SUM(Q51+R51+S51+P51)/20)*1000</f>
        <v>#DIV/0!</v>
      </c>
      <c r="P56" s="82" t="e">
        <f>P55/(SUM(R51+S51+#REF!+Q51)/20)*1000</f>
        <v>#REF!</v>
      </c>
      <c r="Q56" s="82" t="e">
        <f>Q55/(SUM(S51+#REF!+#REF!+R51)/20)*1000</f>
        <v>#REF!</v>
      </c>
      <c r="R56" s="82" t="e">
        <f>R55/(SUM(#REF!+#REF!+#REF!+S51)/20)*1000</f>
        <v>#REF!</v>
      </c>
      <c r="S56" s="82" t="e">
        <f>S55/(SUM(#REF!+#REF!+#REF!+#REF!)/20)*1000</f>
        <v>#REF!</v>
      </c>
      <c r="T56" s="83"/>
      <c r="U56" s="84"/>
      <c r="V56" s="82" t="e">
        <f>V55/(SUM(W51+Y51+AA51+X51)/20)*1000</f>
        <v>#DIV/0!</v>
      </c>
      <c r="W56" s="82" t="e">
        <f>W55/(SUM(X51+AB51+AA51+Y51)/20)*1000</f>
        <v>#DIV/0!</v>
      </c>
      <c r="X56" s="82" t="e">
        <f>X55/(SUM(Y51+AA51+AB51+AC51)/20)*1000</f>
        <v>#DIV/0!</v>
      </c>
      <c r="Y56" s="82" t="e">
        <f>Y55/(SUM(AD51+AA51+AB51+AC51)/20)*1000</f>
        <v>#DIV/0!</v>
      </c>
      <c r="Z56" s="83"/>
      <c r="AA56" s="82" t="e">
        <f>AA55/(SUM(AB51+AD51+AF51+AC51)/20)*1000</f>
        <v>#DIV/0!</v>
      </c>
      <c r="AB56" s="82" t="e">
        <f>AB55/(SUM(AC51+AF51+AG51+AD51)/20)*1000</f>
        <v>#DIV/0!</v>
      </c>
      <c r="AC56" s="82" t="e">
        <f>AC55/(SUM(AD51+AF51+AG51+AH51)/20)*1000</f>
        <v>#DIV/0!</v>
      </c>
      <c r="AD56" s="82" t="e">
        <f>AD55/(SUM(AF51+AG51+AH51+AI51)/20)*1000</f>
        <v>#DIV/0!</v>
      </c>
      <c r="AE56" s="83"/>
      <c r="AF56" s="82" t="e">
        <f>AF55/(SUM(AH51+AI51+AJ51+AG51)/20)*1000</f>
        <v>#DIV/0!</v>
      </c>
      <c r="AG56" s="82" t="e">
        <f>AG55/(SUM(AI51+AJ51+#REF!+AH51)/20)*1000</f>
        <v>#REF!</v>
      </c>
      <c r="AH56" s="82" t="e">
        <f>AH55/(SUM(AJ51+#REF!+#REF!+AI51)/20)*1000</f>
        <v>#REF!</v>
      </c>
      <c r="AI56" s="82" t="e">
        <f>AI55/(SUM(#REF!+#REF!+#REF!+AJ51)/20)*1000</f>
        <v>#REF!</v>
      </c>
      <c r="AJ56" s="82" t="e">
        <f>AJ55/(SUM(#REF!+#REF!+#REF!+#REF!)/20)*1000</f>
        <v>#REF!</v>
      </c>
      <c r="AK56" s="83"/>
      <c r="AL56" s="84"/>
      <c r="AM56" s="43"/>
      <c r="AN56" s="50">
        <f t="shared" si="0"/>
        <v>0</v>
      </c>
      <c r="AO56" s="50">
        <f t="shared" si="1"/>
        <v>0</v>
      </c>
    </row>
    <row r="57" spans="1:41" x14ac:dyDescent="0.3">
      <c r="A57" s="180" t="s">
        <v>35</v>
      </c>
      <c r="B57" s="5" t="s">
        <v>5</v>
      </c>
      <c r="C57" s="77"/>
      <c r="D57" s="77"/>
      <c r="E57" s="79"/>
      <c r="F57" s="79"/>
      <c r="G57" s="79"/>
      <c r="H57" s="79"/>
      <c r="I57" s="77">
        <f>SUM(E57:H57)</f>
        <v>0</v>
      </c>
      <c r="J57" s="79"/>
      <c r="K57" s="79">
        <v>-1010</v>
      </c>
      <c r="L57" s="79">
        <v>8</v>
      </c>
      <c r="M57" s="79">
        <v>20</v>
      </c>
      <c r="N57" s="77">
        <f>SUM(J57:M57)</f>
        <v>-982</v>
      </c>
      <c r="O57" s="79">
        <v>0</v>
      </c>
      <c r="P57" s="79">
        <v>420</v>
      </c>
      <c r="Q57" s="79">
        <v>0</v>
      </c>
      <c r="R57" s="79">
        <v>0</v>
      </c>
      <c r="S57" s="79">
        <v>0</v>
      </c>
      <c r="T57" s="77">
        <f>SUM(O57:S57)</f>
        <v>420</v>
      </c>
      <c r="U57" s="80">
        <f>T57+N57+I57+D61</f>
        <v>1634</v>
      </c>
      <c r="V57" s="79"/>
      <c r="W57" s="79">
        <v>157</v>
      </c>
      <c r="X57" s="79">
        <v>0</v>
      </c>
      <c r="Y57" s="79">
        <v>0</v>
      </c>
      <c r="Z57" s="77">
        <f>SUM(V57:Y57)</f>
        <v>157</v>
      </c>
      <c r="AA57" s="79">
        <v>0</v>
      </c>
      <c r="AB57" s="79">
        <v>4</v>
      </c>
      <c r="AC57" s="79">
        <v>0</v>
      </c>
      <c r="AD57" s="79">
        <v>0</v>
      </c>
      <c r="AE57" s="77">
        <f>SUM(AA57:AD57)</f>
        <v>4</v>
      </c>
      <c r="AF57" s="79">
        <v>0</v>
      </c>
      <c r="AG57" s="79">
        <v>4</v>
      </c>
      <c r="AH57" s="79">
        <v>0</v>
      </c>
      <c r="AI57" s="79">
        <v>0</v>
      </c>
      <c r="AJ57" s="79">
        <v>0</v>
      </c>
      <c r="AK57" s="77">
        <f>SUM(AF57:AJ57)</f>
        <v>4</v>
      </c>
      <c r="AL57" s="80">
        <f>AK57+AE57+Z57</f>
        <v>165</v>
      </c>
      <c r="AM57" s="50">
        <v>128</v>
      </c>
      <c r="AN57" s="50">
        <f t="shared" si="0"/>
        <v>209152</v>
      </c>
      <c r="AO57" s="50">
        <f t="shared" si="1"/>
        <v>21120</v>
      </c>
    </row>
    <row r="58" spans="1:41" x14ac:dyDescent="0.3">
      <c r="A58" s="181"/>
      <c r="B58" s="17" t="s">
        <v>6</v>
      </c>
      <c r="C58" s="77"/>
      <c r="D58" s="77"/>
      <c r="E58" s="79"/>
      <c r="F58" s="79"/>
      <c r="G58" s="79"/>
      <c r="H58" s="79"/>
      <c r="I58" s="77">
        <f>SUM(E58:H58)</f>
        <v>0</v>
      </c>
      <c r="J58" s="79"/>
      <c r="K58" s="79"/>
      <c r="L58" s="79"/>
      <c r="M58" s="79"/>
      <c r="N58" s="77">
        <f>SUM(J58:M58)</f>
        <v>0</v>
      </c>
      <c r="O58" s="79"/>
      <c r="P58" s="79"/>
      <c r="Q58" s="79"/>
      <c r="R58" s="79"/>
      <c r="S58" s="79"/>
      <c r="T58" s="77">
        <f>SUM(O58:S58)</f>
        <v>0</v>
      </c>
      <c r="U58" s="80">
        <f>I58+N58+T58</f>
        <v>0</v>
      </c>
      <c r="V58" s="79"/>
      <c r="W58" s="79"/>
      <c r="X58" s="79"/>
      <c r="Y58" s="79"/>
      <c r="Z58" s="77">
        <f>SUM(V58:Y58)</f>
        <v>0</v>
      </c>
      <c r="AA58" s="79"/>
      <c r="AB58" s="79"/>
      <c r="AC58" s="79"/>
      <c r="AD58" s="79"/>
      <c r="AE58" s="77">
        <f>SUM(AA58:AD58)</f>
        <v>0</v>
      </c>
      <c r="AF58" s="79"/>
      <c r="AG58" s="79"/>
      <c r="AH58" s="79"/>
      <c r="AI58" s="79"/>
      <c r="AJ58" s="79"/>
      <c r="AK58" s="77">
        <f>SUM(AF58:AJ58)</f>
        <v>0</v>
      </c>
      <c r="AL58" s="80">
        <f>Z58+AE58+AK58</f>
        <v>0</v>
      </c>
      <c r="AM58" s="43"/>
      <c r="AN58" s="50">
        <f t="shared" si="0"/>
        <v>0</v>
      </c>
      <c r="AO58" s="50">
        <f t="shared" si="1"/>
        <v>0</v>
      </c>
    </row>
    <row r="59" spans="1:41" x14ac:dyDescent="0.3">
      <c r="A59" s="181"/>
      <c r="B59" s="17" t="s">
        <v>10</v>
      </c>
      <c r="C59" s="77">
        <v>0</v>
      </c>
      <c r="D59" s="77"/>
      <c r="E59" s="79"/>
      <c r="F59" s="79"/>
      <c r="G59" s="79"/>
      <c r="H59" s="79"/>
      <c r="I59" s="77"/>
      <c r="J59" s="79"/>
      <c r="K59" s="79"/>
      <c r="L59" s="79"/>
      <c r="M59" s="79"/>
      <c r="N59" s="77"/>
      <c r="O59" s="79"/>
      <c r="P59" s="79"/>
      <c r="Q59" s="79"/>
      <c r="R59" s="79"/>
      <c r="S59" s="79"/>
      <c r="T59" s="77"/>
      <c r="U59" s="80"/>
      <c r="V59" s="79"/>
      <c r="W59" s="79"/>
      <c r="X59" s="79"/>
      <c r="Y59" s="79"/>
      <c r="Z59" s="77"/>
      <c r="AA59" s="79"/>
      <c r="AB59" s="79"/>
      <c r="AC59" s="79"/>
      <c r="AD59" s="79"/>
      <c r="AE59" s="77"/>
      <c r="AF59" s="79"/>
      <c r="AG59" s="79"/>
      <c r="AH59" s="79"/>
      <c r="AI59" s="79"/>
      <c r="AJ59" s="79"/>
      <c r="AK59" s="77"/>
      <c r="AL59" s="80"/>
      <c r="AM59" s="43"/>
      <c r="AN59" s="50">
        <f t="shared" si="0"/>
        <v>0</v>
      </c>
      <c r="AO59" s="50">
        <f t="shared" si="1"/>
        <v>0</v>
      </c>
    </row>
    <row r="60" spans="1:41" x14ac:dyDescent="0.3">
      <c r="A60" s="181"/>
      <c r="B60" s="17" t="s">
        <v>7</v>
      </c>
      <c r="C60" s="77"/>
      <c r="D60" s="77"/>
      <c r="E60" s="79">
        <f>E59+E58</f>
        <v>0</v>
      </c>
      <c r="F60" s="79">
        <f>F59+F58</f>
        <v>0</v>
      </c>
      <c r="G60" s="79">
        <f>G59+G58</f>
        <v>0</v>
      </c>
      <c r="H60" s="79">
        <f>H59+H58</f>
        <v>0</v>
      </c>
      <c r="I60" s="77">
        <f>SUM(E60:H60)</f>
        <v>0</v>
      </c>
      <c r="J60" s="79">
        <f>J59+J58</f>
        <v>0</v>
      </c>
      <c r="K60" s="79">
        <f>K59+K58</f>
        <v>0</v>
      </c>
      <c r="L60" s="79">
        <f>L59+L58</f>
        <v>0</v>
      </c>
      <c r="M60" s="79">
        <f>M59+M58</f>
        <v>0</v>
      </c>
      <c r="N60" s="77">
        <f>SUM(J60:M60)</f>
        <v>0</v>
      </c>
      <c r="O60" s="79">
        <f>O59+O58</f>
        <v>0</v>
      </c>
      <c r="P60" s="79">
        <f>P59+P58</f>
        <v>0</v>
      </c>
      <c r="Q60" s="79">
        <f>Q59+Q58</f>
        <v>0</v>
      </c>
      <c r="R60" s="79">
        <f>R59+R58</f>
        <v>0</v>
      </c>
      <c r="S60" s="79">
        <f>S59+S58</f>
        <v>0</v>
      </c>
      <c r="T60" s="77">
        <f>SUM(O60:S60)</f>
        <v>0</v>
      </c>
      <c r="U60" s="80">
        <f>T60+N60+I60+D61</f>
        <v>2196</v>
      </c>
      <c r="V60" s="79">
        <f>V59+V58</f>
        <v>0</v>
      </c>
      <c r="W60" s="79">
        <f>W59+W58</f>
        <v>0</v>
      </c>
      <c r="X60" s="79">
        <f>X59+X58</f>
        <v>0</v>
      </c>
      <c r="Y60" s="79">
        <f>Y59+Y58</f>
        <v>0</v>
      </c>
      <c r="Z60" s="77">
        <f>SUM(V60:Y60)</f>
        <v>0</v>
      </c>
      <c r="AA60" s="79">
        <f>AA59+AA58</f>
        <v>0</v>
      </c>
      <c r="AB60" s="79">
        <f>AB59+AB58</f>
        <v>0</v>
      </c>
      <c r="AC60" s="79">
        <f>AC59+AC58</f>
        <v>0</v>
      </c>
      <c r="AD60" s="79">
        <f>AD59+AD58</f>
        <v>0</v>
      </c>
      <c r="AE60" s="77">
        <f>SUM(AA60:AD60)</f>
        <v>0</v>
      </c>
      <c r="AF60" s="79">
        <f>AF59+AF58</f>
        <v>0</v>
      </c>
      <c r="AG60" s="79">
        <f>AG59+AG58</f>
        <v>0</v>
      </c>
      <c r="AH60" s="79">
        <f>AH59+AH58</f>
        <v>0</v>
      </c>
      <c r="AI60" s="79">
        <f>AI59+AI58</f>
        <v>0</v>
      </c>
      <c r="AJ60" s="79">
        <f>AJ59+AJ58</f>
        <v>0</v>
      </c>
      <c r="AK60" s="77">
        <f>SUM(AF60:AJ60)</f>
        <v>0</v>
      </c>
      <c r="AL60" s="80">
        <f>AK60+AE60+Z60</f>
        <v>0</v>
      </c>
      <c r="AM60" s="43"/>
      <c r="AN60" s="50">
        <f t="shared" si="0"/>
        <v>0</v>
      </c>
      <c r="AO60" s="50">
        <f t="shared" si="1"/>
        <v>0</v>
      </c>
    </row>
    <row r="61" spans="1:41" x14ac:dyDescent="0.3">
      <c r="A61" s="182"/>
      <c r="B61" s="6" t="s">
        <v>8</v>
      </c>
      <c r="C61" s="81">
        <v>1206</v>
      </c>
      <c r="D61" s="99">
        <v>2196</v>
      </c>
      <c r="E61" s="128">
        <f>E60-E57</f>
        <v>0</v>
      </c>
      <c r="F61" s="128">
        <f>E61+F60-F57</f>
        <v>0</v>
      </c>
      <c r="G61" s="128">
        <f>F61+G60-G57</f>
        <v>0</v>
      </c>
      <c r="H61" s="128">
        <f>G61+H60-H57</f>
        <v>0</v>
      </c>
      <c r="I61" s="77">
        <f>I60-I57</f>
        <v>0</v>
      </c>
      <c r="J61" s="128">
        <f>I61+J60-J57</f>
        <v>0</v>
      </c>
      <c r="K61" s="79">
        <f>J61+K60-K57</f>
        <v>1010</v>
      </c>
      <c r="L61" s="79">
        <f>K61+L60-L57</f>
        <v>1002</v>
      </c>
      <c r="M61" s="79">
        <f>L61+M60-M57</f>
        <v>982</v>
      </c>
      <c r="N61" s="77">
        <f>I61+N60-N57</f>
        <v>982</v>
      </c>
      <c r="O61" s="79">
        <f>N61+O60-O57</f>
        <v>982</v>
      </c>
      <c r="P61" s="79">
        <f>O61+P60-P57</f>
        <v>562</v>
      </c>
      <c r="Q61" s="79">
        <f>P61+Q60-Q57</f>
        <v>562</v>
      </c>
      <c r="R61" s="79">
        <f t="shared" ref="R61:S61" si="20">Q61+R60-R57</f>
        <v>562</v>
      </c>
      <c r="S61" s="79">
        <f t="shared" si="20"/>
        <v>562</v>
      </c>
      <c r="T61" s="77">
        <f>N61+T60-T57</f>
        <v>562</v>
      </c>
      <c r="U61" s="80">
        <f>U60-U57</f>
        <v>562</v>
      </c>
      <c r="V61" s="79">
        <f>U61+V60-V57</f>
        <v>562</v>
      </c>
      <c r="W61" s="79">
        <f>V61+W60-W57</f>
        <v>405</v>
      </c>
      <c r="X61" s="79">
        <f>W61+X60-X57</f>
        <v>405</v>
      </c>
      <c r="Y61" s="79">
        <f>W61+Y60-Y57</f>
        <v>405</v>
      </c>
      <c r="Z61" s="77">
        <f>T61+Z60-Z57</f>
        <v>405</v>
      </c>
      <c r="AA61" s="79">
        <f>Z61+AA60-AA57</f>
        <v>405</v>
      </c>
      <c r="AB61" s="79">
        <f>AA61+AB60-AB57</f>
        <v>401</v>
      </c>
      <c r="AC61" s="79">
        <f>AB61+AC60-AC57</f>
        <v>401</v>
      </c>
      <c r="AD61" s="79">
        <f>AC61+AD60-AD57</f>
        <v>401</v>
      </c>
      <c r="AE61" s="77">
        <f>Z61+AE60-AE57</f>
        <v>401</v>
      </c>
      <c r="AF61" s="79">
        <f>AE61+AF60-AF57</f>
        <v>401</v>
      </c>
      <c r="AG61" s="79">
        <f>AF61+AG60-AG57</f>
        <v>397</v>
      </c>
      <c r="AH61" s="79">
        <f>AG61+AH60-AH57</f>
        <v>397</v>
      </c>
      <c r="AI61" s="79">
        <f t="shared" ref="AI61:AJ61" si="21">AH61+AI60-AI57</f>
        <v>397</v>
      </c>
      <c r="AJ61" s="79">
        <f t="shared" si="21"/>
        <v>397</v>
      </c>
      <c r="AK61" s="77">
        <f>AE61+AK60-AK57</f>
        <v>397</v>
      </c>
      <c r="AL61" s="80">
        <f>T61+AL60-AL57</f>
        <v>397</v>
      </c>
      <c r="AM61" s="43"/>
      <c r="AN61" s="50">
        <f t="shared" si="0"/>
        <v>0</v>
      </c>
      <c r="AO61" s="50">
        <f t="shared" si="1"/>
        <v>0</v>
      </c>
    </row>
    <row r="62" spans="1:41" x14ac:dyDescent="0.3">
      <c r="A62" s="18"/>
      <c r="B62" s="17" t="s">
        <v>9</v>
      </c>
      <c r="C62" s="77"/>
      <c r="D62" s="77"/>
      <c r="E62" s="82" t="e">
        <f>E61/(SUM(F57+H57+J57+G57)/20)*1000</f>
        <v>#DIV/0!</v>
      </c>
      <c r="F62" s="82">
        <f>F61/(SUM(G57+K57+J57+H57)/20)*1000</f>
        <v>0</v>
      </c>
      <c r="G62" s="82">
        <f>G61/(SUM(H57+J57+K57+L57)/20)*1000</f>
        <v>0</v>
      </c>
      <c r="H62" s="82">
        <f>H61/(SUM(M57+J57+K57+L57)/20)*1000</f>
        <v>0</v>
      </c>
      <c r="I62" s="83"/>
      <c r="J62" s="82">
        <f>J61/(SUM(K57+M57+O57+L57)/20)*1000</f>
        <v>0</v>
      </c>
      <c r="K62" s="82">
        <f>K61/(SUM(L57+O57+P57+M57)/20)*1000</f>
        <v>45089.285714285717</v>
      </c>
      <c r="L62" s="82">
        <f>L61/(SUM(M57+O57+P57+Q57)/20)*1000</f>
        <v>45545.454545454544</v>
      </c>
      <c r="M62" s="82">
        <f>M61/(SUM(O57+P57+Q57+R57)/20)*1000</f>
        <v>46761.904761904756</v>
      </c>
      <c r="N62" s="83"/>
      <c r="O62" s="82">
        <f>O61/(SUM(Q57+R57+S57+P57)/20)*1000</f>
        <v>46761.904761904756</v>
      </c>
      <c r="P62" s="82" t="e">
        <f>P61/(SUM(R57+S57+#REF!+Q57)/20)*1000</f>
        <v>#REF!</v>
      </c>
      <c r="Q62" s="82" t="e">
        <f>Q61/(SUM(S57+#REF!+#REF!+R57)/20)*1000</f>
        <v>#REF!</v>
      </c>
      <c r="R62" s="82" t="e">
        <f>R61/(SUM(#REF!+#REF!+#REF!+S57)/20)*1000</f>
        <v>#REF!</v>
      </c>
      <c r="S62" s="82" t="e">
        <f>S61/(SUM(#REF!+#REF!+#REF!+#REF!)/20)*1000</f>
        <v>#REF!</v>
      </c>
      <c r="T62" s="83"/>
      <c r="U62" s="84"/>
      <c r="V62" s="82">
        <f>V61/(SUM(W57+Y57+AA57+X57)/20)*1000</f>
        <v>71592.356687898093</v>
      </c>
      <c r="W62" s="82">
        <f>W61/(SUM(X57+AB57+AA57+Y57)/20)*1000</f>
        <v>2025000</v>
      </c>
      <c r="X62" s="82">
        <f>X61/(SUM(Y57+AA57+AB57+AC57)/20)*1000</f>
        <v>2025000</v>
      </c>
      <c r="Y62" s="82">
        <f>Y61/(SUM(AD57+AA57+AB57+AC57)/20)*1000</f>
        <v>2025000</v>
      </c>
      <c r="Z62" s="83"/>
      <c r="AA62" s="82">
        <f>AA61/(SUM(AB57+AD57+AF57+AC57)/20)*1000</f>
        <v>2025000</v>
      </c>
      <c r="AB62" s="82">
        <f>AB61/(SUM(AC57+AF57+AG57+AD57)/20)*1000</f>
        <v>2005000</v>
      </c>
      <c r="AC62" s="82">
        <f>AC61/(SUM(AD57+AF57+AG57+AH57)/20)*1000</f>
        <v>2005000</v>
      </c>
      <c r="AD62" s="82">
        <f>AD61/(SUM(AF57+AG57+AH57+AI57)/20)*1000</f>
        <v>2005000</v>
      </c>
      <c r="AE62" s="83"/>
      <c r="AF62" s="82">
        <f>AF61/(SUM(AH57+AI57+AJ57+AG57)/20)*1000</f>
        <v>2005000</v>
      </c>
      <c r="AG62" s="82" t="e">
        <f>AG61/(SUM(AI57+AJ57+#REF!+AH57)/20)*1000</f>
        <v>#REF!</v>
      </c>
      <c r="AH62" s="82" t="e">
        <f>AH61/(SUM(AJ57+#REF!+#REF!+AI57)/20)*1000</f>
        <v>#REF!</v>
      </c>
      <c r="AI62" s="82" t="e">
        <f>AI61/(SUM(#REF!+#REF!+#REF!+AJ57)/20)*1000</f>
        <v>#REF!</v>
      </c>
      <c r="AJ62" s="82" t="e">
        <f>AJ61/(SUM(#REF!+#REF!+#REF!+#REF!)/20)*1000</f>
        <v>#REF!</v>
      </c>
      <c r="AK62" s="83"/>
      <c r="AL62" s="84"/>
      <c r="AM62" s="43"/>
      <c r="AN62" s="50">
        <f t="shared" si="0"/>
        <v>0</v>
      </c>
      <c r="AO62" s="50">
        <f t="shared" si="1"/>
        <v>0</v>
      </c>
    </row>
    <row r="63" spans="1:41" x14ac:dyDescent="0.3">
      <c r="A63" s="180" t="s">
        <v>36</v>
      </c>
      <c r="B63" s="5" t="s">
        <v>5</v>
      </c>
      <c r="C63" s="77"/>
      <c r="D63" s="77"/>
      <c r="E63" s="79"/>
      <c r="F63" s="79"/>
      <c r="G63" s="79">
        <v>5000</v>
      </c>
      <c r="H63" s="79"/>
      <c r="I63" s="77">
        <f>SUM(E63:H63)</f>
        <v>5000</v>
      </c>
      <c r="J63" s="79"/>
      <c r="K63" s="79">
        <v>-14</v>
      </c>
      <c r="L63" s="79">
        <v>82</v>
      </c>
      <c r="M63" s="79">
        <v>389</v>
      </c>
      <c r="N63" s="77">
        <f>SUM(J63:M63)</f>
        <v>457</v>
      </c>
      <c r="O63" s="79">
        <v>104</v>
      </c>
      <c r="P63" s="79">
        <v>441</v>
      </c>
      <c r="Q63" s="79">
        <v>228</v>
      </c>
      <c r="R63" s="79">
        <v>245</v>
      </c>
      <c r="S63" s="79">
        <v>110</v>
      </c>
      <c r="T63" s="77">
        <f>SUM(O63:S63)</f>
        <v>1128</v>
      </c>
      <c r="U63" s="80">
        <f>T63+N63+I63+D67</f>
        <v>13802</v>
      </c>
      <c r="V63" s="79"/>
      <c r="W63" s="79">
        <v>262</v>
      </c>
      <c r="X63" s="79">
        <v>3</v>
      </c>
      <c r="Y63" s="79">
        <v>4</v>
      </c>
      <c r="Z63" s="77">
        <f>SUM(V63:Y63)</f>
        <v>269</v>
      </c>
      <c r="AA63" s="79">
        <v>2</v>
      </c>
      <c r="AB63" s="79">
        <v>217</v>
      </c>
      <c r="AC63" s="79">
        <v>3</v>
      </c>
      <c r="AD63" s="79">
        <v>4</v>
      </c>
      <c r="AE63" s="77">
        <f>SUM(AA63:AD63)</f>
        <v>226</v>
      </c>
      <c r="AF63" s="79">
        <v>0</v>
      </c>
      <c r="AG63" s="79">
        <v>214</v>
      </c>
      <c r="AH63" s="79">
        <v>0</v>
      </c>
      <c r="AI63" s="79">
        <v>0</v>
      </c>
      <c r="AJ63" s="79">
        <v>0</v>
      </c>
      <c r="AK63" s="77">
        <f>SUM(AF63:AJ63)</f>
        <v>214</v>
      </c>
      <c r="AL63" s="80">
        <f>AK63+AE63+Z63</f>
        <v>709</v>
      </c>
      <c r="AM63" s="50">
        <v>128</v>
      </c>
      <c r="AN63" s="50">
        <f t="shared" si="0"/>
        <v>1766656</v>
      </c>
      <c r="AO63" s="50">
        <f t="shared" si="1"/>
        <v>90752</v>
      </c>
    </row>
    <row r="64" spans="1:41" x14ac:dyDescent="0.3">
      <c r="A64" s="181"/>
      <c r="B64" s="17" t="s">
        <v>6</v>
      </c>
      <c r="C64" s="77"/>
      <c r="D64" s="77"/>
      <c r="E64" s="79"/>
      <c r="F64" s="79"/>
      <c r="G64" s="79">
        <v>5000</v>
      </c>
      <c r="H64" s="79"/>
      <c r="I64" s="77">
        <f>SUM(E64:H64)</f>
        <v>5000</v>
      </c>
      <c r="J64" s="79"/>
      <c r="K64" s="79"/>
      <c r="L64" s="79"/>
      <c r="M64" s="79">
        <v>5000</v>
      </c>
      <c r="N64" s="77">
        <f>SUM(J64:M64)</f>
        <v>5000</v>
      </c>
      <c r="O64" s="79">
        <v>5000</v>
      </c>
      <c r="P64" s="79"/>
      <c r="Q64" s="79"/>
      <c r="R64" s="79"/>
      <c r="S64" s="79">
        <v>5000</v>
      </c>
      <c r="T64" s="77">
        <f>SUM(O64:S64)</f>
        <v>10000</v>
      </c>
      <c r="U64" s="80">
        <f>I64+N64+T64</f>
        <v>20000</v>
      </c>
      <c r="V64" s="79"/>
      <c r="W64" s="79"/>
      <c r="X64" s="79"/>
      <c r="Y64" s="79"/>
      <c r="Z64" s="77">
        <f>SUM(V64:Y64)</f>
        <v>0</v>
      </c>
      <c r="AA64" s="79"/>
      <c r="AB64" s="79"/>
      <c r="AC64" s="79"/>
      <c r="AD64" s="79"/>
      <c r="AE64" s="77">
        <f>SUM(AA64:AD64)</f>
        <v>0</v>
      </c>
      <c r="AF64" s="79"/>
      <c r="AG64" s="79"/>
      <c r="AH64" s="79"/>
      <c r="AI64" s="79"/>
      <c r="AJ64" s="79"/>
      <c r="AK64" s="77">
        <f>SUM(AF64:AJ64)</f>
        <v>0</v>
      </c>
      <c r="AL64" s="80">
        <f>Z64+AE64+AK64</f>
        <v>0</v>
      </c>
      <c r="AM64" s="43"/>
      <c r="AN64" s="50">
        <f t="shared" si="0"/>
        <v>0</v>
      </c>
      <c r="AO64" s="50">
        <f t="shared" si="1"/>
        <v>0</v>
      </c>
    </row>
    <row r="65" spans="1:41" x14ac:dyDescent="0.3">
      <c r="A65" s="181"/>
      <c r="B65" s="17" t="s">
        <v>10</v>
      </c>
      <c r="C65" s="77">
        <v>0</v>
      </c>
      <c r="D65" s="77"/>
      <c r="E65" s="79"/>
      <c r="F65" s="79"/>
      <c r="G65" s="79"/>
      <c r="H65" s="79"/>
      <c r="I65" s="77"/>
      <c r="J65" s="79"/>
      <c r="K65" s="79"/>
      <c r="L65" s="79"/>
      <c r="M65" s="79"/>
      <c r="N65" s="77"/>
      <c r="O65" s="79"/>
      <c r="P65" s="79"/>
      <c r="Q65" s="79"/>
      <c r="R65" s="79"/>
      <c r="S65" s="79"/>
      <c r="T65" s="77"/>
      <c r="U65" s="80"/>
      <c r="V65" s="79"/>
      <c r="W65" s="79"/>
      <c r="X65" s="79"/>
      <c r="Y65" s="79"/>
      <c r="Z65" s="77"/>
      <c r="AA65" s="79"/>
      <c r="AB65" s="79"/>
      <c r="AC65" s="79"/>
      <c r="AD65" s="79"/>
      <c r="AE65" s="77"/>
      <c r="AF65" s="79"/>
      <c r="AG65" s="79"/>
      <c r="AH65" s="79"/>
      <c r="AI65" s="79"/>
      <c r="AJ65" s="79"/>
      <c r="AK65" s="77"/>
      <c r="AL65" s="80"/>
      <c r="AM65" s="43"/>
      <c r="AN65" s="50">
        <f t="shared" si="0"/>
        <v>0</v>
      </c>
      <c r="AO65" s="50">
        <f t="shared" si="1"/>
        <v>0</v>
      </c>
    </row>
    <row r="66" spans="1:41" x14ac:dyDescent="0.3">
      <c r="A66" s="181"/>
      <c r="B66" s="17" t="s">
        <v>7</v>
      </c>
      <c r="C66" s="77"/>
      <c r="D66" s="77"/>
      <c r="E66" s="79">
        <f>E65+E64</f>
        <v>0</v>
      </c>
      <c r="F66" s="79">
        <f>F65+F64</f>
        <v>0</v>
      </c>
      <c r="G66" s="79">
        <f>G65+G64</f>
        <v>5000</v>
      </c>
      <c r="H66" s="79">
        <f>H65+H64</f>
        <v>0</v>
      </c>
      <c r="I66" s="77">
        <f>SUM(E66:H66)</f>
        <v>5000</v>
      </c>
      <c r="J66" s="79">
        <f>J65+J64</f>
        <v>0</v>
      </c>
      <c r="K66" s="79">
        <f>K65+K64</f>
        <v>0</v>
      </c>
      <c r="L66" s="79">
        <f>L65+L64</f>
        <v>0</v>
      </c>
      <c r="M66" s="79">
        <f>M65+M64</f>
        <v>5000</v>
      </c>
      <c r="N66" s="77">
        <f>SUM(J66:M66)</f>
        <v>5000</v>
      </c>
      <c r="O66" s="79">
        <f>O65+O64</f>
        <v>5000</v>
      </c>
      <c r="P66" s="79">
        <f>P65+P64</f>
        <v>0</v>
      </c>
      <c r="Q66" s="79">
        <f>Q65+Q64</f>
        <v>0</v>
      </c>
      <c r="R66" s="79">
        <f>R65+R64</f>
        <v>0</v>
      </c>
      <c r="S66" s="79">
        <f>S65+S64</f>
        <v>5000</v>
      </c>
      <c r="T66" s="77">
        <f>SUM(O66:S66)</f>
        <v>10000</v>
      </c>
      <c r="U66" s="80">
        <f>T66+N66+I66+D67</f>
        <v>27217</v>
      </c>
      <c r="V66" s="79">
        <f>V65+V64</f>
        <v>0</v>
      </c>
      <c r="W66" s="79">
        <f>W65+W64</f>
        <v>0</v>
      </c>
      <c r="X66" s="79">
        <f>X65+X64</f>
        <v>0</v>
      </c>
      <c r="Y66" s="79">
        <f>Y65+Y64</f>
        <v>0</v>
      </c>
      <c r="Z66" s="77">
        <f>SUM(V66:Y66)</f>
        <v>0</v>
      </c>
      <c r="AA66" s="79">
        <f>AA65+AA64</f>
        <v>0</v>
      </c>
      <c r="AB66" s="79">
        <f>AB65+AB64</f>
        <v>0</v>
      </c>
      <c r="AC66" s="79">
        <f>AC65+AC64</f>
        <v>0</v>
      </c>
      <c r="AD66" s="79">
        <f>AD65+AD64</f>
        <v>0</v>
      </c>
      <c r="AE66" s="77">
        <f>SUM(AA66:AD66)</f>
        <v>0</v>
      </c>
      <c r="AF66" s="79">
        <f>AF65+AF64</f>
        <v>0</v>
      </c>
      <c r="AG66" s="79">
        <f>AG65+AG64</f>
        <v>0</v>
      </c>
      <c r="AH66" s="79">
        <f>AH65+AH64</f>
        <v>0</v>
      </c>
      <c r="AI66" s="79">
        <f>AI65+AI64</f>
        <v>0</v>
      </c>
      <c r="AJ66" s="79">
        <f>AJ65+AJ64</f>
        <v>0</v>
      </c>
      <c r="AK66" s="77">
        <f>SUM(AF66:AJ66)</f>
        <v>0</v>
      </c>
      <c r="AL66" s="80">
        <f>AK66+AE66+Z66</f>
        <v>0</v>
      </c>
      <c r="AM66" s="43"/>
      <c r="AN66" s="50">
        <f t="shared" si="0"/>
        <v>0</v>
      </c>
      <c r="AO66" s="50">
        <f t="shared" si="1"/>
        <v>0</v>
      </c>
    </row>
    <row r="67" spans="1:41" x14ac:dyDescent="0.3">
      <c r="A67" s="182"/>
      <c r="B67" s="6" t="s">
        <v>8</v>
      </c>
      <c r="C67" s="81">
        <v>2106</v>
      </c>
      <c r="D67" s="99">
        <v>7217</v>
      </c>
      <c r="E67" s="128">
        <f>E66-E63</f>
        <v>0</v>
      </c>
      <c r="F67" s="128">
        <f>E67+F66-F63</f>
        <v>0</v>
      </c>
      <c r="G67" s="128">
        <f>F67+G66-G63</f>
        <v>0</v>
      </c>
      <c r="H67" s="128">
        <f>G67+H66-H63</f>
        <v>0</v>
      </c>
      <c r="I67" s="77">
        <f>I66-I63</f>
        <v>0</v>
      </c>
      <c r="J67" s="128">
        <f>I67+J66-J63</f>
        <v>0</v>
      </c>
      <c r="K67" s="79">
        <f>J67+K66-K63</f>
        <v>14</v>
      </c>
      <c r="L67" s="79">
        <f>K67+L66-L63</f>
        <v>-68</v>
      </c>
      <c r="M67" s="79">
        <f>L67+M66-M63</f>
        <v>4543</v>
      </c>
      <c r="N67" s="77">
        <f>I67+N66-N63</f>
        <v>4543</v>
      </c>
      <c r="O67" s="79">
        <f>N67+O66-O63</f>
        <v>9439</v>
      </c>
      <c r="P67" s="79">
        <f>O67+P66-P63</f>
        <v>8998</v>
      </c>
      <c r="Q67" s="79">
        <f>P67+Q66-Q63</f>
        <v>8770</v>
      </c>
      <c r="R67" s="79">
        <f t="shared" ref="R67:S67" si="22">Q67+R66-R63</f>
        <v>8525</v>
      </c>
      <c r="S67" s="79">
        <f t="shared" si="22"/>
        <v>13415</v>
      </c>
      <c r="T67" s="77">
        <f>N67+T66-T63</f>
        <v>13415</v>
      </c>
      <c r="U67" s="80">
        <f>U66-U63</f>
        <v>13415</v>
      </c>
      <c r="V67" s="79">
        <f>U67+V66-V63</f>
        <v>13415</v>
      </c>
      <c r="W67" s="79">
        <f>V67+W66-W63</f>
        <v>13153</v>
      </c>
      <c r="X67" s="79">
        <f>W67+X66-X63</f>
        <v>13150</v>
      </c>
      <c r="Y67" s="79">
        <f>W67+Y66-Y63</f>
        <v>13149</v>
      </c>
      <c r="Z67" s="77">
        <f>T67+Z66-Z63</f>
        <v>13146</v>
      </c>
      <c r="AA67" s="79">
        <f>Z67+AA66-AA63</f>
        <v>13144</v>
      </c>
      <c r="AB67" s="79">
        <f>AA67+AB66-AB63</f>
        <v>12927</v>
      </c>
      <c r="AC67" s="79">
        <f>AB67+AC66-AC63</f>
        <v>12924</v>
      </c>
      <c r="AD67" s="79">
        <f>AC67+AD66-AD63</f>
        <v>12920</v>
      </c>
      <c r="AE67" s="77">
        <f>Z67+AE66-AE63</f>
        <v>12920</v>
      </c>
      <c r="AF67" s="79">
        <f>AE67+AF66-AF63</f>
        <v>12920</v>
      </c>
      <c r="AG67" s="79">
        <f>AF67+AG66-AG63</f>
        <v>12706</v>
      </c>
      <c r="AH67" s="79">
        <f>AG67+AH66-AH63</f>
        <v>12706</v>
      </c>
      <c r="AI67" s="79">
        <f t="shared" ref="AI67:AJ67" si="23">AH67+AI66-AI63</f>
        <v>12706</v>
      </c>
      <c r="AJ67" s="79">
        <f t="shared" si="23"/>
        <v>12706</v>
      </c>
      <c r="AK67" s="77">
        <f>AE67+AK66-AK63</f>
        <v>12706</v>
      </c>
      <c r="AL67" s="80">
        <f>T67+AL66-AL63</f>
        <v>12706</v>
      </c>
      <c r="AM67" s="43"/>
      <c r="AN67" s="50">
        <f t="shared" si="0"/>
        <v>0</v>
      </c>
      <c r="AO67" s="50">
        <f t="shared" si="1"/>
        <v>0</v>
      </c>
    </row>
    <row r="68" spans="1:41" x14ac:dyDescent="0.3">
      <c r="A68" s="18"/>
      <c r="B68" s="17" t="s">
        <v>9</v>
      </c>
      <c r="C68" s="77"/>
      <c r="D68" s="77"/>
      <c r="E68" s="82">
        <f>E67/(SUM(F63+H63+J63+G63)/20)*1000</f>
        <v>0</v>
      </c>
      <c r="F68" s="82">
        <f>F67/(SUM(G63+K63+J63+H63)/20)*1000</f>
        <v>0</v>
      </c>
      <c r="G68" s="82">
        <f>G67/(SUM(H63+J63+K63+L63)/20)*1000</f>
        <v>0</v>
      </c>
      <c r="H68" s="82">
        <f>H67/(SUM(M63+J63+K63+L63)/20)*1000</f>
        <v>0</v>
      </c>
      <c r="I68" s="83"/>
      <c r="J68" s="82">
        <f>J67/(SUM(K63+M63+O63+L63)/20)*1000</f>
        <v>0</v>
      </c>
      <c r="K68" s="82">
        <f>K67/(SUM(L63+O63+P63+M63)/20)*1000</f>
        <v>275.5905511811024</v>
      </c>
      <c r="L68" s="82">
        <f>L67/(SUM(M63+O63+P63+Q63)/20)*1000</f>
        <v>-1170.3958691910498</v>
      </c>
      <c r="M68" s="82">
        <f>M67/(SUM(O63+P63+Q63+R63)/20)*1000</f>
        <v>89253.438113948912</v>
      </c>
      <c r="N68" s="83"/>
      <c r="O68" s="82">
        <f>O67/(SUM(Q63+R63+S63+P63)/20)*1000</f>
        <v>184355.46875</v>
      </c>
      <c r="P68" s="82" t="e">
        <f>P67/(SUM(R63+S63+#REF!+Q63)/20)*1000</f>
        <v>#REF!</v>
      </c>
      <c r="Q68" s="82" t="e">
        <f>Q67/(SUM(S63+#REF!+#REF!+R63)/20)*1000</f>
        <v>#REF!</v>
      </c>
      <c r="R68" s="82" t="e">
        <f>R67/(SUM(#REF!+#REF!+#REF!+S63)/20)*1000</f>
        <v>#REF!</v>
      </c>
      <c r="S68" s="82" t="e">
        <f>S67/(SUM(#REF!+#REF!+#REF!+#REF!)/20)*1000</f>
        <v>#REF!</v>
      </c>
      <c r="T68" s="83"/>
      <c r="U68" s="84"/>
      <c r="V68" s="82">
        <f>V67/(SUM(W63+Y63+AA63+X63)/20)*1000</f>
        <v>990036.90036900365</v>
      </c>
      <c r="W68" s="82">
        <f>W67/(SUM(X63+AB63+AA63+Y63)/20)*1000</f>
        <v>1163982.3008849558</v>
      </c>
      <c r="X68" s="82">
        <f>X67/(SUM(Y63+AA63+AB63+AC63)/20)*1000</f>
        <v>1163716.814159292</v>
      </c>
      <c r="Y68" s="82">
        <f>Y67/(SUM(AD63+AA63+AB63+AC63)/20)*1000</f>
        <v>1163628.3185840708</v>
      </c>
      <c r="Z68" s="83"/>
      <c r="AA68" s="82">
        <f>AA67/(SUM(AB63+AD63+AF63+AC63)/20)*1000</f>
        <v>1173571.4285714286</v>
      </c>
      <c r="AB68" s="82">
        <f>AB67/(SUM(AC63+AF63+AG63+AD63)/20)*1000</f>
        <v>1169864.2533936652</v>
      </c>
      <c r="AC68" s="82">
        <f>AC67/(SUM(AD63+AF63+AG63+AH63)/20)*1000</f>
        <v>1185688.0733944953</v>
      </c>
      <c r="AD68" s="82">
        <f>AD67/(SUM(AF63+AG63+AH63+AI63)/20)*1000</f>
        <v>1207476.6355140188</v>
      </c>
      <c r="AE68" s="83"/>
      <c r="AF68" s="82">
        <f>AF67/(SUM(AH63+AI63+AJ63+AG63)/20)*1000</f>
        <v>1207476.6355140188</v>
      </c>
      <c r="AG68" s="82" t="e">
        <f>AG67/(SUM(AI63+AJ63+#REF!+AH63)/20)*1000</f>
        <v>#REF!</v>
      </c>
      <c r="AH68" s="82" t="e">
        <f>AH67/(SUM(AJ63+#REF!+#REF!+AI63)/20)*1000</f>
        <v>#REF!</v>
      </c>
      <c r="AI68" s="82" t="e">
        <f>AI67/(SUM(#REF!+#REF!+#REF!+AJ63)/20)*1000</f>
        <v>#REF!</v>
      </c>
      <c r="AJ68" s="82" t="e">
        <f>AJ67/(SUM(#REF!+#REF!+#REF!+#REF!)/20)*1000</f>
        <v>#REF!</v>
      </c>
      <c r="AK68" s="83"/>
      <c r="AL68" s="84"/>
      <c r="AM68" s="43"/>
      <c r="AN68" s="50">
        <f t="shared" ref="AN68:AN131" si="24">AM68*U68</f>
        <v>0</v>
      </c>
      <c r="AO68" s="50">
        <f t="shared" ref="AO68:AO131" si="25">AM68*AL68</f>
        <v>0</v>
      </c>
    </row>
    <row r="69" spans="1:41" x14ac:dyDescent="0.3">
      <c r="A69" s="180" t="s">
        <v>66</v>
      </c>
      <c r="B69" s="5" t="s">
        <v>5</v>
      </c>
      <c r="C69" s="77"/>
      <c r="D69" s="77"/>
      <c r="E69" s="79"/>
      <c r="F69" s="79">
        <v>35000</v>
      </c>
      <c r="G69" s="79">
        <v>6171</v>
      </c>
      <c r="H69" s="79">
        <v>18500</v>
      </c>
      <c r="I69" s="77">
        <f>SUM(E69:H69)</f>
        <v>59671</v>
      </c>
      <c r="J69" s="79">
        <v>200</v>
      </c>
      <c r="K69" s="79">
        <v>-4000</v>
      </c>
      <c r="L69" s="79">
        <v>25030</v>
      </c>
      <c r="M69" s="79">
        <v>26956</v>
      </c>
      <c r="N69" s="77">
        <f>SUM(J69:M69)</f>
        <v>48186</v>
      </c>
      <c r="O69" s="79">
        <v>18610</v>
      </c>
      <c r="P69" s="79">
        <v>32049</v>
      </c>
      <c r="Q69" s="79">
        <v>26042</v>
      </c>
      <c r="R69" s="79">
        <v>22107</v>
      </c>
      <c r="S69" s="79">
        <v>21736</v>
      </c>
      <c r="T69" s="77">
        <f>SUM(O69:S69)</f>
        <v>120544</v>
      </c>
      <c r="U69" s="80">
        <f>T69+N69+I69+D73</f>
        <v>268734</v>
      </c>
      <c r="V69" s="79"/>
      <c r="W69" s="79">
        <v>10965</v>
      </c>
      <c r="X69" s="79">
        <v>9598</v>
      </c>
      <c r="Y69" s="79">
        <v>1211</v>
      </c>
      <c r="Z69" s="77">
        <f>SUM(V69:Y69)</f>
        <v>21774</v>
      </c>
      <c r="AA69" s="79">
        <v>6181</v>
      </c>
      <c r="AB69" s="79">
        <v>9583</v>
      </c>
      <c r="AC69" s="79">
        <v>10460</v>
      </c>
      <c r="AD69" s="79">
        <v>10977</v>
      </c>
      <c r="AE69" s="77">
        <f>SUM(AA69:AD69)</f>
        <v>37201</v>
      </c>
      <c r="AF69" s="79">
        <v>7828</v>
      </c>
      <c r="AG69" s="79">
        <v>9885</v>
      </c>
      <c r="AH69" s="79">
        <v>7763</v>
      </c>
      <c r="AI69" s="79">
        <v>9502</v>
      </c>
      <c r="AJ69" s="79">
        <v>9249</v>
      </c>
      <c r="AK69" s="77">
        <f>SUM(AF69:AJ69)</f>
        <v>44227</v>
      </c>
      <c r="AL69" s="80">
        <f>AK69+AE69+Z69</f>
        <v>103202</v>
      </c>
      <c r="AM69" s="50">
        <v>128</v>
      </c>
      <c r="AN69" s="50">
        <f t="shared" si="24"/>
        <v>34397952</v>
      </c>
      <c r="AO69" s="50">
        <f t="shared" si="25"/>
        <v>13209856</v>
      </c>
    </row>
    <row r="70" spans="1:41" x14ac:dyDescent="0.3">
      <c r="A70" s="181"/>
      <c r="B70" s="17" t="s">
        <v>6</v>
      </c>
      <c r="C70" s="77"/>
      <c r="D70" s="77"/>
      <c r="E70" s="79"/>
      <c r="F70" s="79">
        <v>35000</v>
      </c>
      <c r="G70" s="79">
        <v>6171</v>
      </c>
      <c r="H70" s="79">
        <v>18500</v>
      </c>
      <c r="I70" s="77">
        <f>SUM(E70:H70)</f>
        <v>59671</v>
      </c>
      <c r="J70" s="79">
        <v>200</v>
      </c>
      <c r="K70" s="79"/>
      <c r="L70" s="79"/>
      <c r="M70" s="79">
        <v>30937</v>
      </c>
      <c r="N70" s="77">
        <f>SUM(J70:M70)</f>
        <v>31137</v>
      </c>
      <c r="O70" s="79"/>
      <c r="P70" s="79"/>
      <c r="Q70" s="79"/>
      <c r="R70" s="79"/>
      <c r="S70" s="79">
        <v>102000</v>
      </c>
      <c r="T70" s="77">
        <f>SUM(O70:S70)</f>
        <v>102000</v>
      </c>
      <c r="U70" s="80">
        <f>I70+N70+T70</f>
        <v>192808</v>
      </c>
      <c r="V70" s="79">
        <v>15000</v>
      </c>
      <c r="W70" s="79"/>
      <c r="X70" s="79"/>
      <c r="Y70" s="79"/>
      <c r="Z70" s="77">
        <f>SUM(V70:Y70)</f>
        <v>15000</v>
      </c>
      <c r="AA70" s="79">
        <v>10000</v>
      </c>
      <c r="AB70" s="79"/>
      <c r="AC70" s="79"/>
      <c r="AD70" s="79">
        <v>30000</v>
      </c>
      <c r="AE70" s="77">
        <f>SUM(AA70:AD70)</f>
        <v>40000</v>
      </c>
      <c r="AF70" s="79">
        <v>20000</v>
      </c>
      <c r="AG70" s="79"/>
      <c r="AH70" s="79"/>
      <c r="AI70" s="79"/>
      <c r="AJ70" s="79">
        <v>40000</v>
      </c>
      <c r="AK70" s="77">
        <f>SUM(AF70:AJ70)</f>
        <v>60000</v>
      </c>
      <c r="AL70" s="80">
        <f>Z70+AE70+AK70</f>
        <v>115000</v>
      </c>
      <c r="AM70" s="43"/>
      <c r="AN70" s="50">
        <f t="shared" si="24"/>
        <v>0</v>
      </c>
      <c r="AO70" s="50">
        <f t="shared" si="25"/>
        <v>0</v>
      </c>
    </row>
    <row r="71" spans="1:41" x14ac:dyDescent="0.3">
      <c r="A71" s="181"/>
      <c r="B71" s="17" t="s">
        <v>10</v>
      </c>
      <c r="C71" s="77">
        <v>24000</v>
      </c>
      <c r="D71" s="77"/>
      <c r="E71" s="79"/>
      <c r="F71" s="79"/>
      <c r="G71" s="79"/>
      <c r="H71" s="79"/>
      <c r="I71" s="77"/>
      <c r="J71" s="79"/>
      <c r="K71" s="79">
        <v>24000</v>
      </c>
      <c r="L71" s="79"/>
      <c r="M71" s="79"/>
      <c r="N71" s="77"/>
      <c r="O71" s="79"/>
      <c r="P71" s="79"/>
      <c r="Q71" s="79"/>
      <c r="R71" s="79"/>
      <c r="S71" s="79"/>
      <c r="T71" s="77"/>
      <c r="U71" s="80"/>
      <c r="V71" s="79"/>
      <c r="W71" s="79"/>
      <c r="X71" s="79"/>
      <c r="Y71" s="79"/>
      <c r="Z71" s="77"/>
      <c r="AA71" s="79"/>
      <c r="AB71" s="79"/>
      <c r="AC71" s="79"/>
      <c r="AD71" s="79"/>
      <c r="AE71" s="77"/>
      <c r="AF71" s="79"/>
      <c r="AG71" s="79"/>
      <c r="AH71" s="79"/>
      <c r="AI71" s="79"/>
      <c r="AJ71" s="79"/>
      <c r="AK71" s="77"/>
      <c r="AL71" s="80"/>
      <c r="AM71" s="43"/>
      <c r="AN71" s="50">
        <f t="shared" si="24"/>
        <v>0</v>
      </c>
      <c r="AO71" s="50">
        <f t="shared" si="25"/>
        <v>0</v>
      </c>
    </row>
    <row r="72" spans="1:41" x14ac:dyDescent="0.3">
      <c r="A72" s="181"/>
      <c r="B72" s="17" t="s">
        <v>7</v>
      </c>
      <c r="C72" s="77"/>
      <c r="D72" s="77"/>
      <c r="E72" s="79">
        <f>E71+E70</f>
        <v>0</v>
      </c>
      <c r="F72" s="79">
        <f>F71+F70</f>
        <v>35000</v>
      </c>
      <c r="G72" s="79">
        <f>G71+G70</f>
        <v>6171</v>
      </c>
      <c r="H72" s="79">
        <f>H71+H70</f>
        <v>18500</v>
      </c>
      <c r="I72" s="77">
        <f>SUM(E72:H72)</f>
        <v>59671</v>
      </c>
      <c r="J72" s="79">
        <f>J71+J70</f>
        <v>200</v>
      </c>
      <c r="K72" s="79">
        <f>K71+K70</f>
        <v>24000</v>
      </c>
      <c r="L72" s="79">
        <f>L71+L70</f>
        <v>0</v>
      </c>
      <c r="M72" s="79">
        <f>M71+M70</f>
        <v>30937</v>
      </c>
      <c r="N72" s="77">
        <f>SUM(J72:M72)</f>
        <v>55137</v>
      </c>
      <c r="O72" s="79">
        <f>O71+O70</f>
        <v>0</v>
      </c>
      <c r="P72" s="79">
        <f>P71+P70</f>
        <v>0</v>
      </c>
      <c r="Q72" s="79">
        <f>Q71+Q70</f>
        <v>0</v>
      </c>
      <c r="R72" s="79">
        <f>R71+R70</f>
        <v>0</v>
      </c>
      <c r="S72" s="79">
        <f>S71+S70</f>
        <v>102000</v>
      </c>
      <c r="T72" s="77">
        <f>SUM(O72:S72)</f>
        <v>102000</v>
      </c>
      <c r="U72" s="80">
        <f>T72+N72+I72+D73</f>
        <v>257141</v>
      </c>
      <c r="V72" s="79">
        <f>V71+V70</f>
        <v>15000</v>
      </c>
      <c r="W72" s="79">
        <f>W71+W70</f>
        <v>0</v>
      </c>
      <c r="X72" s="79">
        <f>X71+X70</f>
        <v>0</v>
      </c>
      <c r="Y72" s="79">
        <f>Y71+Y70</f>
        <v>0</v>
      </c>
      <c r="Z72" s="77">
        <f>SUM(V72:Y72)</f>
        <v>15000</v>
      </c>
      <c r="AA72" s="79">
        <f>AA71+AA70</f>
        <v>10000</v>
      </c>
      <c r="AB72" s="79">
        <f>AB71+AB70</f>
        <v>0</v>
      </c>
      <c r="AC72" s="79">
        <f>AC71+AC70</f>
        <v>0</v>
      </c>
      <c r="AD72" s="79">
        <f>AD71+AD70</f>
        <v>30000</v>
      </c>
      <c r="AE72" s="77">
        <f>SUM(AA72:AD72)</f>
        <v>40000</v>
      </c>
      <c r="AF72" s="79">
        <f>AF71+AF70</f>
        <v>20000</v>
      </c>
      <c r="AG72" s="79">
        <f>AG71+AG70</f>
        <v>0</v>
      </c>
      <c r="AH72" s="79">
        <f>AH71+AH70</f>
        <v>0</v>
      </c>
      <c r="AI72" s="79">
        <f>AI71+AI70</f>
        <v>0</v>
      </c>
      <c r="AJ72" s="79">
        <f>AJ71+AJ70</f>
        <v>40000</v>
      </c>
      <c r="AK72" s="77">
        <f>SUM(AF72:AJ72)</f>
        <v>60000</v>
      </c>
      <c r="AL72" s="80">
        <f>AK72+AE72+Z72</f>
        <v>115000</v>
      </c>
      <c r="AM72" s="43"/>
      <c r="AN72" s="50">
        <f t="shared" si="24"/>
        <v>0</v>
      </c>
      <c r="AO72" s="50">
        <f t="shared" si="25"/>
        <v>0</v>
      </c>
    </row>
    <row r="73" spans="1:41" x14ac:dyDescent="0.3">
      <c r="A73" s="182"/>
      <c r="B73" s="6" t="s">
        <v>8</v>
      </c>
      <c r="C73" s="81">
        <v>67370</v>
      </c>
      <c r="D73" s="99">
        <v>40333</v>
      </c>
      <c r="E73" s="128">
        <f>E72-E69</f>
        <v>0</v>
      </c>
      <c r="F73" s="128">
        <f>E73+F72-F69</f>
        <v>0</v>
      </c>
      <c r="G73" s="128">
        <f>F73+G72-G69</f>
        <v>0</v>
      </c>
      <c r="H73" s="128">
        <f>G73+H72-H69</f>
        <v>0</v>
      </c>
      <c r="I73" s="77">
        <f>I72-I69</f>
        <v>0</v>
      </c>
      <c r="J73" s="128">
        <f>I73+J72-J69</f>
        <v>0</v>
      </c>
      <c r="K73" s="79">
        <f>J73+K72-K69</f>
        <v>28000</v>
      </c>
      <c r="L73" s="79">
        <f>K73+L72-L69</f>
        <v>2970</v>
      </c>
      <c r="M73" s="79">
        <f>L73+M72-M69</f>
        <v>6951</v>
      </c>
      <c r="N73" s="77">
        <f>I73+N72-N69</f>
        <v>6951</v>
      </c>
      <c r="O73" s="79">
        <f>N73+O72-O69</f>
        <v>-11659</v>
      </c>
      <c r="P73" s="79">
        <f>O73+P72-P69</f>
        <v>-43708</v>
      </c>
      <c r="Q73" s="79">
        <f>P73+Q72-Q69</f>
        <v>-69750</v>
      </c>
      <c r="R73" s="79">
        <f t="shared" ref="R73:S73" si="26">Q73+R72-R69</f>
        <v>-91857</v>
      </c>
      <c r="S73" s="79">
        <f t="shared" si="26"/>
        <v>-11593</v>
      </c>
      <c r="T73" s="77">
        <f>N73+T72-T69</f>
        <v>-11593</v>
      </c>
      <c r="U73" s="80">
        <f>U72-U69</f>
        <v>-11593</v>
      </c>
      <c r="V73" s="79">
        <f>U73+V72-V69</f>
        <v>3407</v>
      </c>
      <c r="W73" s="79">
        <f>V73+W72-W69</f>
        <v>-7558</v>
      </c>
      <c r="X73" s="79">
        <f>W73+X72-X69</f>
        <v>-17156</v>
      </c>
      <c r="Y73" s="79">
        <f>W73+Y72-Y69</f>
        <v>-8769</v>
      </c>
      <c r="Z73" s="77">
        <f>T73+Z72-Z69</f>
        <v>-18367</v>
      </c>
      <c r="AA73" s="79">
        <f>Z73+AA72-AA69</f>
        <v>-14548</v>
      </c>
      <c r="AB73" s="79">
        <f>AA73+AB72-AB69</f>
        <v>-24131</v>
      </c>
      <c r="AC73" s="79">
        <f>AB73+AC72-AC69</f>
        <v>-34591</v>
      </c>
      <c r="AD73" s="79">
        <f>AC73+AD72-AD69</f>
        <v>-15568</v>
      </c>
      <c r="AE73" s="77">
        <f>Z73+AE72-AE69</f>
        <v>-15568</v>
      </c>
      <c r="AF73" s="79">
        <f>AE73+AF72-AF69</f>
        <v>-3396</v>
      </c>
      <c r="AG73" s="79">
        <f>AF73+AG72-AG69</f>
        <v>-13281</v>
      </c>
      <c r="AH73" s="79">
        <f>AG73+AH72-AH69</f>
        <v>-21044</v>
      </c>
      <c r="AI73" s="79">
        <f t="shared" ref="AI73:AJ73" si="27">AH73+AI72-AI69</f>
        <v>-30546</v>
      </c>
      <c r="AJ73" s="79">
        <f t="shared" si="27"/>
        <v>205</v>
      </c>
      <c r="AK73" s="77">
        <f>AE73+AK72-AK69</f>
        <v>205</v>
      </c>
      <c r="AL73" s="80">
        <f>T73+AL72-AL69</f>
        <v>205</v>
      </c>
      <c r="AM73" s="43"/>
      <c r="AN73" s="50">
        <f t="shared" si="24"/>
        <v>0</v>
      </c>
      <c r="AO73" s="50">
        <f t="shared" si="25"/>
        <v>0</v>
      </c>
    </row>
    <row r="74" spans="1:41" x14ac:dyDescent="0.3">
      <c r="A74" s="18"/>
      <c r="B74" s="17" t="s">
        <v>9</v>
      </c>
      <c r="C74" s="77"/>
      <c r="D74" s="77"/>
      <c r="E74" s="82">
        <f>E73/(SUM(F69+H69+J69+G69)/20)*1000</f>
        <v>0</v>
      </c>
      <c r="F74" s="82">
        <f>F73/(SUM(G69+K69+J69+H69)/20)*1000</f>
        <v>0</v>
      </c>
      <c r="G74" s="82">
        <f>G73/(SUM(H69+J69+K69+L69)/20)*1000</f>
        <v>0</v>
      </c>
      <c r="H74" s="82">
        <f>H73/(SUM(M69+J69+K69+L69)/20)*1000</f>
        <v>0</v>
      </c>
      <c r="I74" s="83"/>
      <c r="J74" s="82">
        <f>J73/(SUM(K69+M69+O69+L69)/20)*1000</f>
        <v>0</v>
      </c>
      <c r="K74" s="82">
        <f>K73/(SUM(L69+O69+P69+M69)/20)*1000</f>
        <v>5455.6968191339083</v>
      </c>
      <c r="L74" s="82">
        <f>L73/(SUM(M69+O69+P69+Q69)/20)*1000</f>
        <v>573.04378864910234</v>
      </c>
      <c r="M74" s="82">
        <f>M73/(SUM(O69+P69+Q69+R69)/20)*1000</f>
        <v>1406.9710954578577</v>
      </c>
      <c r="N74" s="83"/>
      <c r="O74" s="82">
        <f>O73/(SUM(Q69+R69+S69+P69)/20)*1000</f>
        <v>-2287.5586163596054</v>
      </c>
      <c r="P74" s="82" t="e">
        <f>P73/(SUM(R69+S69+#REF!+Q69)/20)*1000</f>
        <v>#REF!</v>
      </c>
      <c r="Q74" s="82" t="e">
        <f>Q73/(SUM(S69+#REF!+#REF!+R69)/20)*1000</f>
        <v>#REF!</v>
      </c>
      <c r="R74" s="82" t="e">
        <f>R73/(SUM(#REF!+#REF!+#REF!+S69)/20)*1000</f>
        <v>#REF!</v>
      </c>
      <c r="S74" s="82" t="e">
        <f>S73/(SUM(#REF!+#REF!+#REF!+#REF!)/20)*1000</f>
        <v>#REF!</v>
      </c>
      <c r="T74" s="83"/>
      <c r="U74" s="84"/>
      <c r="V74" s="82">
        <f>V73/(SUM(W69+Y69+AA69+X69)/20)*1000</f>
        <v>2437.4888213199783</v>
      </c>
      <c r="W74" s="82">
        <f>W73/(SUM(X69+AB69+AA69+Y69)/20)*1000</f>
        <v>-5688.4807887705565</v>
      </c>
      <c r="X74" s="82">
        <f>X73/(SUM(Y69+AA69+AB69+AC69)/20)*1000</f>
        <v>-12506.652086750501</v>
      </c>
      <c r="Y74" s="82">
        <f>Y73/(SUM(AD69+AA69+AB69+AC69)/20)*1000</f>
        <v>-4714.3893981344581</v>
      </c>
      <c r="Z74" s="83"/>
      <c r="AA74" s="82">
        <f>AA73/(SUM(AB69+AD69+AF69+AC69)/20)*1000</f>
        <v>-7489.7034596375615</v>
      </c>
      <c r="AB74" s="82">
        <f>AB73/(SUM(AC69+AF69+AG69+AD69)/20)*1000</f>
        <v>-12327.458492975735</v>
      </c>
      <c r="AC74" s="82">
        <f>AC73/(SUM(AD69+AF69+AG69+AH69)/20)*1000</f>
        <v>-18978.410556058483</v>
      </c>
      <c r="AD74" s="82">
        <f>AD73/(SUM(AF69+AG69+AH69+AI69)/20)*1000</f>
        <v>-8901.5952884670351</v>
      </c>
      <c r="AE74" s="83"/>
      <c r="AF74" s="82">
        <f>AF73/(SUM(AH69+AI69+AJ69+AG69)/20)*1000</f>
        <v>-1865.9853292672874</v>
      </c>
      <c r="AG74" s="82" t="e">
        <f>AG73/(SUM(AI69+AJ69+#REF!+AH69)/20)*1000</f>
        <v>#REF!</v>
      </c>
      <c r="AH74" s="82" t="e">
        <f>AH73/(SUM(AJ69+#REF!+#REF!+AI69)/20)*1000</f>
        <v>#REF!</v>
      </c>
      <c r="AI74" s="82" t="e">
        <f>AI73/(SUM(#REF!+#REF!+#REF!+AJ69)/20)*1000</f>
        <v>#REF!</v>
      </c>
      <c r="AJ74" s="82" t="e">
        <f>AJ73/(SUM(#REF!+#REF!+#REF!+#REF!)/20)*1000</f>
        <v>#REF!</v>
      </c>
      <c r="AK74" s="83"/>
      <c r="AL74" s="84"/>
      <c r="AM74" s="43"/>
      <c r="AN74" s="50">
        <f t="shared" si="24"/>
        <v>0</v>
      </c>
      <c r="AO74" s="50">
        <f t="shared" si="25"/>
        <v>0</v>
      </c>
    </row>
    <row r="75" spans="1:41" x14ac:dyDescent="0.3">
      <c r="A75" s="180" t="s">
        <v>37</v>
      </c>
      <c r="B75" s="5" t="s">
        <v>5</v>
      </c>
      <c r="C75" s="77"/>
      <c r="D75" s="77"/>
      <c r="E75" s="79"/>
      <c r="F75" s="79"/>
      <c r="G75" s="79"/>
      <c r="H75" s="79"/>
      <c r="I75" s="77">
        <f>SUM(E75:H75)</f>
        <v>0</v>
      </c>
      <c r="J75" s="79"/>
      <c r="K75" s="79">
        <v>-2</v>
      </c>
      <c r="L75" s="79">
        <v>0</v>
      </c>
      <c r="M75" s="79">
        <v>0</v>
      </c>
      <c r="N75" s="77">
        <f>SUM(J75:M75)</f>
        <v>-2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  <c r="T75" s="77">
        <f>SUM(O75:S75)</f>
        <v>0</v>
      </c>
      <c r="U75" s="80">
        <f>T75+N75+I75+D79</f>
        <v>0</v>
      </c>
      <c r="V75" s="79"/>
      <c r="W75" s="79">
        <v>0</v>
      </c>
      <c r="X75" s="79">
        <v>0</v>
      </c>
      <c r="Y75" s="79">
        <v>0</v>
      </c>
      <c r="Z75" s="77">
        <f>SUM(V75:Y75)</f>
        <v>0</v>
      </c>
      <c r="AA75" s="79">
        <v>0</v>
      </c>
      <c r="AB75" s="79">
        <v>0</v>
      </c>
      <c r="AC75" s="79">
        <v>0</v>
      </c>
      <c r="AD75" s="79">
        <v>0</v>
      </c>
      <c r="AE75" s="77">
        <f>SUM(AA75:AD75)</f>
        <v>0</v>
      </c>
      <c r="AF75" s="79">
        <v>0</v>
      </c>
      <c r="AG75" s="79">
        <v>0</v>
      </c>
      <c r="AH75" s="79">
        <v>0</v>
      </c>
      <c r="AI75" s="79">
        <v>0</v>
      </c>
      <c r="AJ75" s="79">
        <v>0</v>
      </c>
      <c r="AK75" s="77">
        <f>SUM(AF75:AJ75)</f>
        <v>0</v>
      </c>
      <c r="AL75" s="80">
        <f>AK75+AE75+Z75</f>
        <v>0</v>
      </c>
      <c r="AM75" s="50">
        <v>256</v>
      </c>
      <c r="AN75" s="50">
        <f t="shared" si="24"/>
        <v>0</v>
      </c>
      <c r="AO75" s="50">
        <f t="shared" si="25"/>
        <v>0</v>
      </c>
    </row>
    <row r="76" spans="1:41" x14ac:dyDescent="0.3">
      <c r="A76" s="181"/>
      <c r="B76" s="17" t="s">
        <v>6</v>
      </c>
      <c r="C76" s="77"/>
      <c r="D76" s="77"/>
      <c r="E76" s="79"/>
      <c r="F76" s="79"/>
      <c r="G76" s="79"/>
      <c r="H76" s="79"/>
      <c r="I76" s="77">
        <f>SUM(E76:H76)</f>
        <v>0</v>
      </c>
      <c r="J76" s="79"/>
      <c r="K76" s="79"/>
      <c r="L76" s="79"/>
      <c r="M76" s="79"/>
      <c r="N76" s="77">
        <f>SUM(J76:M76)</f>
        <v>0</v>
      </c>
      <c r="O76" s="79"/>
      <c r="P76" s="79"/>
      <c r="Q76" s="79"/>
      <c r="R76" s="79"/>
      <c r="S76" s="79"/>
      <c r="T76" s="77">
        <f>SUM(O76:S76)</f>
        <v>0</v>
      </c>
      <c r="U76" s="80">
        <f>I76+N76+T76</f>
        <v>0</v>
      </c>
      <c r="V76" s="79"/>
      <c r="W76" s="79"/>
      <c r="X76" s="79"/>
      <c r="Y76" s="79"/>
      <c r="Z76" s="77">
        <f>SUM(V76:Y76)</f>
        <v>0</v>
      </c>
      <c r="AA76" s="79"/>
      <c r="AB76" s="79"/>
      <c r="AC76" s="79"/>
      <c r="AD76" s="79"/>
      <c r="AE76" s="77">
        <f>SUM(AA76:AD76)</f>
        <v>0</v>
      </c>
      <c r="AF76" s="79"/>
      <c r="AG76" s="79"/>
      <c r="AH76" s="79"/>
      <c r="AI76" s="79"/>
      <c r="AJ76" s="79"/>
      <c r="AK76" s="77">
        <f>SUM(AF76:AJ76)</f>
        <v>0</v>
      </c>
      <c r="AL76" s="80">
        <f>Z76+AE76+AK76</f>
        <v>0</v>
      </c>
      <c r="AM76" s="43"/>
      <c r="AN76" s="50">
        <f t="shared" si="24"/>
        <v>0</v>
      </c>
      <c r="AO76" s="50">
        <f t="shared" si="25"/>
        <v>0</v>
      </c>
    </row>
    <row r="77" spans="1:41" x14ac:dyDescent="0.3">
      <c r="A77" s="181"/>
      <c r="B77" s="17" t="s">
        <v>10</v>
      </c>
      <c r="C77" s="77">
        <v>0</v>
      </c>
      <c r="D77" s="77"/>
      <c r="E77" s="79"/>
      <c r="F77" s="79"/>
      <c r="G77" s="79"/>
      <c r="H77" s="79"/>
      <c r="I77" s="77"/>
      <c r="J77" s="79"/>
      <c r="K77" s="79"/>
      <c r="L77" s="79"/>
      <c r="M77" s="79"/>
      <c r="N77" s="77"/>
      <c r="O77" s="79"/>
      <c r="P77" s="79"/>
      <c r="Q77" s="79"/>
      <c r="R77" s="79"/>
      <c r="S77" s="79"/>
      <c r="T77" s="77"/>
      <c r="U77" s="80"/>
      <c r="V77" s="79"/>
      <c r="W77" s="79"/>
      <c r="X77" s="79"/>
      <c r="Y77" s="79"/>
      <c r="Z77" s="77"/>
      <c r="AA77" s="79"/>
      <c r="AB77" s="79"/>
      <c r="AC77" s="79"/>
      <c r="AD77" s="79"/>
      <c r="AE77" s="77"/>
      <c r="AF77" s="79"/>
      <c r="AG77" s="79"/>
      <c r="AH77" s="79"/>
      <c r="AI77" s="79"/>
      <c r="AJ77" s="79"/>
      <c r="AK77" s="77"/>
      <c r="AL77" s="80"/>
      <c r="AM77" s="43"/>
      <c r="AN77" s="50">
        <f t="shared" si="24"/>
        <v>0</v>
      </c>
      <c r="AO77" s="50">
        <f t="shared" si="25"/>
        <v>0</v>
      </c>
    </row>
    <row r="78" spans="1:41" x14ac:dyDescent="0.3">
      <c r="A78" s="181"/>
      <c r="B78" s="17" t="s">
        <v>7</v>
      </c>
      <c r="C78" s="77"/>
      <c r="D78" s="77"/>
      <c r="E78" s="79">
        <f>E77+E76</f>
        <v>0</v>
      </c>
      <c r="F78" s="79">
        <f>F77+F76</f>
        <v>0</v>
      </c>
      <c r="G78" s="79">
        <f>G77+G76</f>
        <v>0</v>
      </c>
      <c r="H78" s="79">
        <f>H77+H76</f>
        <v>0</v>
      </c>
      <c r="I78" s="77">
        <f>SUM(E78:H78)</f>
        <v>0</v>
      </c>
      <c r="J78" s="79">
        <f>J77+J76</f>
        <v>0</v>
      </c>
      <c r="K78" s="79">
        <f>K77+K76</f>
        <v>0</v>
      </c>
      <c r="L78" s="79">
        <f>L77+L76</f>
        <v>0</v>
      </c>
      <c r="M78" s="79">
        <f>M77+M76</f>
        <v>0</v>
      </c>
      <c r="N78" s="77">
        <f>SUM(J78:M78)</f>
        <v>0</v>
      </c>
      <c r="O78" s="79">
        <f>O77+O76</f>
        <v>0</v>
      </c>
      <c r="P78" s="79">
        <f>P77+P76</f>
        <v>0</v>
      </c>
      <c r="Q78" s="79">
        <f>Q77+Q76</f>
        <v>0</v>
      </c>
      <c r="R78" s="79">
        <f>R77+R76</f>
        <v>0</v>
      </c>
      <c r="S78" s="79">
        <f>S77+S76</f>
        <v>0</v>
      </c>
      <c r="T78" s="77">
        <f>SUM(O78:S78)</f>
        <v>0</v>
      </c>
      <c r="U78" s="80">
        <f>T78+N78+I78+D79</f>
        <v>2</v>
      </c>
      <c r="V78" s="79">
        <f>V77+V76</f>
        <v>0</v>
      </c>
      <c r="W78" s="79">
        <f>W77+W76</f>
        <v>0</v>
      </c>
      <c r="X78" s="79">
        <f>X77+X76</f>
        <v>0</v>
      </c>
      <c r="Y78" s="79">
        <f>Y77+Y76</f>
        <v>0</v>
      </c>
      <c r="Z78" s="77">
        <f>SUM(V78:Y78)</f>
        <v>0</v>
      </c>
      <c r="AA78" s="79">
        <f>AA77+AA76</f>
        <v>0</v>
      </c>
      <c r="AB78" s="79">
        <f>AB77+AB76</f>
        <v>0</v>
      </c>
      <c r="AC78" s="79">
        <f>AC77+AC76</f>
        <v>0</v>
      </c>
      <c r="AD78" s="79">
        <f>AD77+AD76</f>
        <v>0</v>
      </c>
      <c r="AE78" s="77">
        <f>SUM(AA78:AD78)</f>
        <v>0</v>
      </c>
      <c r="AF78" s="79">
        <f>AF77+AF76</f>
        <v>0</v>
      </c>
      <c r="AG78" s="79">
        <f>AG77+AG76</f>
        <v>0</v>
      </c>
      <c r="AH78" s="79">
        <f>AH77+AH76</f>
        <v>0</v>
      </c>
      <c r="AI78" s="79">
        <f>AI77+AI76</f>
        <v>0</v>
      </c>
      <c r="AJ78" s="79">
        <f>AJ77+AJ76</f>
        <v>0</v>
      </c>
      <c r="AK78" s="77">
        <f>SUM(AF78:AJ78)</f>
        <v>0</v>
      </c>
      <c r="AL78" s="80">
        <f>AK78+AE78+Z78</f>
        <v>0</v>
      </c>
      <c r="AM78" s="43"/>
      <c r="AN78" s="50">
        <f t="shared" si="24"/>
        <v>0</v>
      </c>
      <c r="AO78" s="50">
        <f t="shared" si="25"/>
        <v>0</v>
      </c>
    </row>
    <row r="79" spans="1:41" x14ac:dyDescent="0.3">
      <c r="A79" s="182"/>
      <c r="B79" s="6" t="s">
        <v>8</v>
      </c>
      <c r="C79" s="81">
        <v>2</v>
      </c>
      <c r="D79" s="99">
        <v>2</v>
      </c>
      <c r="E79" s="128">
        <f>E78-E75</f>
        <v>0</v>
      </c>
      <c r="F79" s="128">
        <f>E79+F78-F75</f>
        <v>0</v>
      </c>
      <c r="G79" s="128">
        <f>F79+G78-G75</f>
        <v>0</v>
      </c>
      <c r="H79" s="128">
        <f>G79+H78-H75</f>
        <v>0</v>
      </c>
      <c r="I79" s="77">
        <f>I78-I75</f>
        <v>0</v>
      </c>
      <c r="J79" s="128">
        <f>I79+J78-J75</f>
        <v>0</v>
      </c>
      <c r="K79" s="79">
        <f>J79+K78-K75</f>
        <v>2</v>
      </c>
      <c r="L79" s="79">
        <f>K79+L78-L75</f>
        <v>2</v>
      </c>
      <c r="M79" s="79">
        <f>L79+M78-M75</f>
        <v>2</v>
      </c>
      <c r="N79" s="77">
        <f>I79+N78-N75</f>
        <v>2</v>
      </c>
      <c r="O79" s="79">
        <f>N79+O78-O75</f>
        <v>2</v>
      </c>
      <c r="P79" s="79">
        <f>O79+P78-P75</f>
        <v>2</v>
      </c>
      <c r="Q79" s="79">
        <f>P79+Q78-Q75</f>
        <v>2</v>
      </c>
      <c r="R79" s="79">
        <f t="shared" ref="R79:S79" si="28">Q79+R78-R75</f>
        <v>2</v>
      </c>
      <c r="S79" s="79">
        <f t="shared" si="28"/>
        <v>2</v>
      </c>
      <c r="T79" s="77">
        <f>N79+T78-T75</f>
        <v>2</v>
      </c>
      <c r="U79" s="80">
        <f>U78-U75</f>
        <v>2</v>
      </c>
      <c r="V79" s="79">
        <f>U79+V78-V75</f>
        <v>2</v>
      </c>
      <c r="W79" s="79">
        <f>V79+W78-W75</f>
        <v>2</v>
      </c>
      <c r="X79" s="79">
        <f>W79+X78-X75</f>
        <v>2</v>
      </c>
      <c r="Y79" s="79">
        <f>W79+Y78-Y75</f>
        <v>2</v>
      </c>
      <c r="Z79" s="77">
        <f>T79+Z78-Z75</f>
        <v>2</v>
      </c>
      <c r="AA79" s="79">
        <f>Z79+AA78-AA75</f>
        <v>2</v>
      </c>
      <c r="AB79" s="79">
        <f>AA79+AB78-AB75</f>
        <v>2</v>
      </c>
      <c r="AC79" s="79">
        <f>AB79+AC78-AC75</f>
        <v>2</v>
      </c>
      <c r="AD79" s="79">
        <f>AC79+AD78-AD75</f>
        <v>2</v>
      </c>
      <c r="AE79" s="77">
        <f>Z79+AE78-AE75</f>
        <v>2</v>
      </c>
      <c r="AF79" s="79">
        <f>AE79+AF78-AF75</f>
        <v>2</v>
      </c>
      <c r="AG79" s="79">
        <f>AF79+AG78-AG75</f>
        <v>2</v>
      </c>
      <c r="AH79" s="79">
        <f>AG79+AH78-AH75</f>
        <v>2</v>
      </c>
      <c r="AI79" s="79">
        <f t="shared" ref="AI79:AJ79" si="29">AH79+AI78-AI75</f>
        <v>2</v>
      </c>
      <c r="AJ79" s="79">
        <f t="shared" si="29"/>
        <v>2</v>
      </c>
      <c r="AK79" s="77">
        <f>AE79+AK78-AK75</f>
        <v>2</v>
      </c>
      <c r="AL79" s="80">
        <f>T79+AL78-AL75</f>
        <v>2</v>
      </c>
      <c r="AM79" s="43"/>
      <c r="AN79" s="50">
        <f t="shared" si="24"/>
        <v>0</v>
      </c>
      <c r="AO79" s="50">
        <f t="shared" si="25"/>
        <v>0</v>
      </c>
    </row>
    <row r="80" spans="1:41" x14ac:dyDescent="0.3">
      <c r="A80" s="18"/>
      <c r="B80" s="17" t="s">
        <v>9</v>
      </c>
      <c r="C80" s="77"/>
      <c r="D80" s="77"/>
      <c r="E80" s="82" t="e">
        <f>E79/(SUM(F75+H75+J75+G75)/20)*1000</f>
        <v>#DIV/0!</v>
      </c>
      <c r="F80" s="82">
        <f>F79/(SUM(G75+K75+J75+H75)/20)*1000</f>
        <v>0</v>
      </c>
      <c r="G80" s="82">
        <f>G79/(SUM(H75+J75+K75+L75)/20)*1000</f>
        <v>0</v>
      </c>
      <c r="H80" s="82">
        <f>H79/(SUM(M75+J75+K75+L75)/20)*1000</f>
        <v>0</v>
      </c>
      <c r="I80" s="83"/>
      <c r="J80" s="82">
        <f>J79/(SUM(K75+M75+O75+L75)/20)*1000</f>
        <v>0</v>
      </c>
      <c r="K80" s="79" t="e">
        <f>K79/(SUM(L75+O75+P75+M75)/20)*1000</f>
        <v>#DIV/0!</v>
      </c>
      <c r="L80" s="82" t="e">
        <f>L79/(SUM(M75+O75+P75+Q75)/20)*1000</f>
        <v>#DIV/0!</v>
      </c>
      <c r="M80" s="82" t="e">
        <f>M79/(SUM(O75+P75+Q75+R75)/20)*1000</f>
        <v>#DIV/0!</v>
      </c>
      <c r="N80" s="83"/>
      <c r="O80" s="82" t="e">
        <f>O79/(SUM(Q75+R75+S75+P75)/20)*1000</f>
        <v>#DIV/0!</v>
      </c>
      <c r="P80" s="82" t="e">
        <f>P79/(SUM(R75+S75+#REF!+Q75)/20)*1000</f>
        <v>#REF!</v>
      </c>
      <c r="Q80" s="82" t="e">
        <f>Q79/(SUM(S75+#REF!+#REF!+R75)/20)*1000</f>
        <v>#REF!</v>
      </c>
      <c r="R80" s="82" t="e">
        <f>R79/(SUM(#REF!+#REF!+#REF!+S75)/20)*1000</f>
        <v>#REF!</v>
      </c>
      <c r="S80" s="82" t="e">
        <f>S79/(SUM(#REF!+#REF!+#REF!+#REF!)/20)*1000</f>
        <v>#REF!</v>
      </c>
      <c r="T80" s="83"/>
      <c r="U80" s="84"/>
      <c r="V80" s="82" t="e">
        <f>V79/(SUM(W75+Y75+AA75+X75)/20)*1000</f>
        <v>#DIV/0!</v>
      </c>
      <c r="W80" s="82" t="e">
        <f>W79/(SUM(X75+AB75+AA75+Y75)/20)*1000</f>
        <v>#DIV/0!</v>
      </c>
      <c r="X80" s="82" t="e">
        <f>X79/(SUM(Y75+AA75+AB75+AC75)/20)*1000</f>
        <v>#DIV/0!</v>
      </c>
      <c r="Y80" s="82" t="e">
        <f>Y79/(SUM(AD75+AA75+AB75+AC75)/20)*1000</f>
        <v>#DIV/0!</v>
      </c>
      <c r="Z80" s="83"/>
      <c r="AA80" s="82" t="e">
        <f>AA79/(SUM(AB75+AD75+AF75+AC75)/20)*1000</f>
        <v>#DIV/0!</v>
      </c>
      <c r="AB80" s="82" t="e">
        <f>AB79/(SUM(AC75+AF75+AG75+AD75)/20)*1000</f>
        <v>#DIV/0!</v>
      </c>
      <c r="AC80" s="82" t="e">
        <f>AC79/(SUM(AD75+AF75+AG75+AH75)/20)*1000</f>
        <v>#DIV/0!</v>
      </c>
      <c r="AD80" s="82" t="e">
        <f>AD79/(SUM(AF75+AG75+AH75+AI75)/20)*1000</f>
        <v>#DIV/0!</v>
      </c>
      <c r="AE80" s="83"/>
      <c r="AF80" s="82" t="e">
        <f>AF79/(SUM(AH75+AI75+AJ75+AG75)/20)*1000</f>
        <v>#DIV/0!</v>
      </c>
      <c r="AG80" s="82" t="e">
        <f>AG79/(SUM(AI75+AJ75+#REF!+AH75)/20)*1000</f>
        <v>#REF!</v>
      </c>
      <c r="AH80" s="82" t="e">
        <f>AH79/(SUM(AJ75+#REF!+#REF!+AI75)/20)*1000</f>
        <v>#REF!</v>
      </c>
      <c r="AI80" s="82" t="e">
        <f>AI79/(SUM(#REF!+#REF!+#REF!+AJ75)/20)*1000</f>
        <v>#REF!</v>
      </c>
      <c r="AJ80" s="82" t="e">
        <f>AJ79/(SUM(#REF!+#REF!+#REF!+#REF!)/20)*1000</f>
        <v>#REF!</v>
      </c>
      <c r="AK80" s="83"/>
      <c r="AL80" s="84"/>
      <c r="AM80" s="43"/>
      <c r="AN80" s="50">
        <f t="shared" si="24"/>
        <v>0</v>
      </c>
      <c r="AO80" s="50">
        <f t="shared" si="25"/>
        <v>0</v>
      </c>
    </row>
    <row r="81" spans="1:41" x14ac:dyDescent="0.3">
      <c r="A81" s="180" t="s">
        <v>38</v>
      </c>
      <c r="B81" s="5" t="s">
        <v>5</v>
      </c>
      <c r="C81" s="77"/>
      <c r="D81" s="77"/>
      <c r="E81" s="79"/>
      <c r="F81" s="79"/>
      <c r="G81" s="79"/>
      <c r="H81" s="79"/>
      <c r="I81" s="77">
        <f>SUM(E81:H81)</f>
        <v>0</v>
      </c>
      <c r="J81" s="79"/>
      <c r="K81" s="79">
        <v>61</v>
      </c>
      <c r="L81" s="79">
        <v>100</v>
      </c>
      <c r="M81" s="79">
        <v>100</v>
      </c>
      <c r="N81" s="77">
        <f>SUM(J81:M81)</f>
        <v>261</v>
      </c>
      <c r="O81" s="79">
        <v>100</v>
      </c>
      <c r="P81" s="79">
        <v>100</v>
      </c>
      <c r="Q81" s="79">
        <v>100</v>
      </c>
      <c r="R81" s="79">
        <v>100</v>
      </c>
      <c r="S81" s="79">
        <v>100</v>
      </c>
      <c r="T81" s="77">
        <f>SUM(O81:S81)</f>
        <v>500</v>
      </c>
      <c r="U81" s="80">
        <f>T81+N81+I81+D85</f>
        <v>827</v>
      </c>
      <c r="V81" s="79"/>
      <c r="W81" s="79">
        <v>100</v>
      </c>
      <c r="X81" s="79">
        <v>100</v>
      </c>
      <c r="Y81" s="79">
        <v>0</v>
      </c>
      <c r="Z81" s="77">
        <f>SUM(V81:Y81)</f>
        <v>200</v>
      </c>
      <c r="AA81" s="79">
        <v>100</v>
      </c>
      <c r="AB81" s="79">
        <v>100</v>
      </c>
      <c r="AC81" s="79">
        <v>100</v>
      </c>
      <c r="AD81" s="79">
        <v>100</v>
      </c>
      <c r="AE81" s="77">
        <f>SUM(AA81:AD81)</f>
        <v>400</v>
      </c>
      <c r="AF81" s="79">
        <v>100</v>
      </c>
      <c r="AG81" s="79">
        <v>100</v>
      </c>
      <c r="AH81" s="79">
        <v>100</v>
      </c>
      <c r="AI81" s="79">
        <v>100</v>
      </c>
      <c r="AJ81" s="79">
        <v>100</v>
      </c>
      <c r="AK81" s="77">
        <f>SUM(AF81:AJ81)</f>
        <v>500</v>
      </c>
      <c r="AL81" s="80">
        <f>AK81+AE81+Z81</f>
        <v>1100</v>
      </c>
      <c r="AM81" s="50">
        <v>256</v>
      </c>
      <c r="AN81" s="50">
        <f t="shared" si="24"/>
        <v>211712</v>
      </c>
      <c r="AO81" s="50">
        <f t="shared" si="25"/>
        <v>281600</v>
      </c>
    </row>
    <row r="82" spans="1:41" x14ac:dyDescent="0.3">
      <c r="A82" s="181"/>
      <c r="B82" s="17" t="s">
        <v>6</v>
      </c>
      <c r="C82" s="77"/>
      <c r="D82" s="77"/>
      <c r="E82" s="79"/>
      <c r="F82" s="79"/>
      <c r="G82" s="79"/>
      <c r="H82" s="79"/>
      <c r="I82" s="77">
        <f>SUM(E82:H82)</f>
        <v>0</v>
      </c>
      <c r="J82" s="79"/>
      <c r="K82" s="79"/>
      <c r="L82" s="79"/>
      <c r="M82" s="79"/>
      <c r="N82" s="77">
        <f>SUM(J82:M82)</f>
        <v>0</v>
      </c>
      <c r="O82" s="79"/>
      <c r="P82" s="79"/>
      <c r="Q82" s="79"/>
      <c r="R82" s="79"/>
      <c r="S82" s="79">
        <v>400</v>
      </c>
      <c r="T82" s="77">
        <f>SUM(O82:S82)</f>
        <v>400</v>
      </c>
      <c r="U82" s="80">
        <f>I82+N82+T82</f>
        <v>400</v>
      </c>
      <c r="V82" s="79"/>
      <c r="W82" s="79"/>
      <c r="X82" s="79"/>
      <c r="Y82" s="79"/>
      <c r="Z82" s="77">
        <f>SUM(V82:Y82)</f>
        <v>0</v>
      </c>
      <c r="AA82" s="79">
        <v>500</v>
      </c>
      <c r="AB82" s="79"/>
      <c r="AC82" s="79"/>
      <c r="AD82" s="79">
        <v>500</v>
      </c>
      <c r="AE82" s="77">
        <f>SUM(AA82:AD82)</f>
        <v>1000</v>
      </c>
      <c r="AF82" s="79"/>
      <c r="AG82" s="79"/>
      <c r="AH82" s="79"/>
      <c r="AI82" s="79"/>
      <c r="AJ82" s="79">
        <v>500</v>
      </c>
      <c r="AK82" s="77">
        <f>SUM(AF82:AJ82)</f>
        <v>500</v>
      </c>
      <c r="AL82" s="80">
        <f>Z82+AE82+AK82</f>
        <v>1500</v>
      </c>
      <c r="AM82" s="43"/>
      <c r="AN82" s="50">
        <f t="shared" si="24"/>
        <v>0</v>
      </c>
      <c r="AO82" s="50">
        <f t="shared" si="25"/>
        <v>0</v>
      </c>
    </row>
    <row r="83" spans="1:41" x14ac:dyDescent="0.3">
      <c r="A83" s="181"/>
      <c r="B83" s="17" t="s">
        <v>10</v>
      </c>
      <c r="C83" s="77">
        <v>0</v>
      </c>
      <c r="D83" s="77"/>
      <c r="E83" s="79"/>
      <c r="F83" s="79"/>
      <c r="G83" s="79"/>
      <c r="H83" s="79"/>
      <c r="I83" s="77"/>
      <c r="J83" s="79"/>
      <c r="K83" s="79"/>
      <c r="L83" s="79"/>
      <c r="M83" s="79"/>
      <c r="N83" s="77"/>
      <c r="O83" s="79"/>
      <c r="P83" s="79"/>
      <c r="Q83" s="79"/>
      <c r="R83" s="79"/>
      <c r="S83" s="79"/>
      <c r="T83" s="77"/>
      <c r="U83" s="80"/>
      <c r="V83" s="79"/>
      <c r="W83" s="79"/>
      <c r="X83" s="79"/>
      <c r="Y83" s="79"/>
      <c r="Z83" s="77"/>
      <c r="AA83" s="79"/>
      <c r="AB83" s="79"/>
      <c r="AC83" s="79"/>
      <c r="AD83" s="79"/>
      <c r="AE83" s="77"/>
      <c r="AF83" s="79"/>
      <c r="AG83" s="79"/>
      <c r="AH83" s="79"/>
      <c r="AI83" s="79"/>
      <c r="AJ83" s="79"/>
      <c r="AK83" s="77"/>
      <c r="AL83" s="80"/>
      <c r="AM83" s="43"/>
      <c r="AN83" s="50">
        <f t="shared" si="24"/>
        <v>0</v>
      </c>
      <c r="AO83" s="50">
        <f t="shared" si="25"/>
        <v>0</v>
      </c>
    </row>
    <row r="84" spans="1:41" x14ac:dyDescent="0.3">
      <c r="A84" s="181"/>
      <c r="B84" s="17" t="s">
        <v>7</v>
      </c>
      <c r="C84" s="77"/>
      <c r="D84" s="77"/>
      <c r="E84" s="79">
        <f>E83+E82</f>
        <v>0</v>
      </c>
      <c r="F84" s="79">
        <f>F83+F82</f>
        <v>0</v>
      </c>
      <c r="G84" s="79">
        <f>G83+G82</f>
        <v>0</v>
      </c>
      <c r="H84" s="79">
        <f>H83+H82</f>
        <v>0</v>
      </c>
      <c r="I84" s="77">
        <f>SUM(E84:H84)</f>
        <v>0</v>
      </c>
      <c r="J84" s="79">
        <f>J83+J82</f>
        <v>0</v>
      </c>
      <c r="K84" s="79">
        <f>K83+K82</f>
        <v>0</v>
      </c>
      <c r="L84" s="79">
        <f>L83+L82</f>
        <v>0</v>
      </c>
      <c r="M84" s="79">
        <f>M83+M82</f>
        <v>0</v>
      </c>
      <c r="N84" s="77">
        <f>SUM(J84:M84)</f>
        <v>0</v>
      </c>
      <c r="O84" s="79">
        <f>O83+O82</f>
        <v>0</v>
      </c>
      <c r="P84" s="79">
        <f>P83+P82</f>
        <v>0</v>
      </c>
      <c r="Q84" s="79">
        <f>Q83+Q82</f>
        <v>0</v>
      </c>
      <c r="R84" s="79">
        <f>R83+R82</f>
        <v>0</v>
      </c>
      <c r="S84" s="79">
        <f>S83+S82</f>
        <v>400</v>
      </c>
      <c r="T84" s="77">
        <f>SUM(O84:S84)</f>
        <v>400</v>
      </c>
      <c r="U84" s="80">
        <f>T84+N84+I84+D85</f>
        <v>466</v>
      </c>
      <c r="V84" s="79">
        <f>V83+V82</f>
        <v>0</v>
      </c>
      <c r="W84" s="79">
        <f>W83+W82</f>
        <v>0</v>
      </c>
      <c r="X84" s="79">
        <f>X83+X82</f>
        <v>0</v>
      </c>
      <c r="Y84" s="79">
        <f>Y83+Y82</f>
        <v>0</v>
      </c>
      <c r="Z84" s="77">
        <f>SUM(V84:Y84)</f>
        <v>0</v>
      </c>
      <c r="AA84" s="79">
        <f>AA83+AA82</f>
        <v>500</v>
      </c>
      <c r="AB84" s="79">
        <f>AB83+AB82</f>
        <v>0</v>
      </c>
      <c r="AC84" s="79">
        <f>AC83+AC82</f>
        <v>0</v>
      </c>
      <c r="AD84" s="79">
        <f>AD83+AD82</f>
        <v>500</v>
      </c>
      <c r="AE84" s="77">
        <f>SUM(AA84:AD84)</f>
        <v>1000</v>
      </c>
      <c r="AF84" s="79">
        <f>AF83+AF82</f>
        <v>0</v>
      </c>
      <c r="AG84" s="79">
        <f>AG83+AG82</f>
        <v>0</v>
      </c>
      <c r="AH84" s="79">
        <f>AH83+AH82</f>
        <v>0</v>
      </c>
      <c r="AI84" s="79">
        <f>AI83+AI82</f>
        <v>0</v>
      </c>
      <c r="AJ84" s="79">
        <f>AJ83+AJ82</f>
        <v>500</v>
      </c>
      <c r="AK84" s="77">
        <f>SUM(AF84:AJ84)</f>
        <v>500</v>
      </c>
      <c r="AL84" s="80">
        <f>AK84+AE84+Z84</f>
        <v>1500</v>
      </c>
      <c r="AM84" s="43"/>
      <c r="AN84" s="50">
        <f t="shared" si="24"/>
        <v>0</v>
      </c>
      <c r="AO84" s="50">
        <f t="shared" si="25"/>
        <v>0</v>
      </c>
    </row>
    <row r="85" spans="1:41" x14ac:dyDescent="0.3">
      <c r="A85" s="182"/>
      <c r="B85" s="6" t="s">
        <v>8</v>
      </c>
      <c r="C85" s="81">
        <v>45</v>
      </c>
      <c r="D85" s="99">
        <v>66</v>
      </c>
      <c r="E85" s="128">
        <f>E84-E81</f>
        <v>0</v>
      </c>
      <c r="F85" s="128">
        <f>E85+F84-F81</f>
        <v>0</v>
      </c>
      <c r="G85" s="128">
        <f>F85+G84-G81</f>
        <v>0</v>
      </c>
      <c r="H85" s="128">
        <f>G85+H84-H81</f>
        <v>0</v>
      </c>
      <c r="I85" s="77">
        <f>I84-I81</f>
        <v>0</v>
      </c>
      <c r="J85" s="128">
        <f>I85+J84-J81</f>
        <v>0</v>
      </c>
      <c r="K85" s="79">
        <f>J85+K84-K81</f>
        <v>-61</v>
      </c>
      <c r="L85" s="79">
        <f>K85+L84-L81</f>
        <v>-161</v>
      </c>
      <c r="M85" s="79">
        <f>L85+M84-M81</f>
        <v>-261</v>
      </c>
      <c r="N85" s="77">
        <f>I85+N84-N81</f>
        <v>-261</v>
      </c>
      <c r="O85" s="79">
        <f>N85+O84-O81</f>
        <v>-361</v>
      </c>
      <c r="P85" s="79">
        <f>O85+P84-P81</f>
        <v>-461</v>
      </c>
      <c r="Q85" s="79">
        <f>P85+Q84-Q81</f>
        <v>-561</v>
      </c>
      <c r="R85" s="79">
        <f t="shared" ref="R85:S85" si="30">Q85+R84-R81</f>
        <v>-661</v>
      </c>
      <c r="S85" s="79">
        <f t="shared" si="30"/>
        <v>-361</v>
      </c>
      <c r="T85" s="77">
        <f>N85+T84-T81</f>
        <v>-361</v>
      </c>
      <c r="U85" s="80">
        <f>U84-U81</f>
        <v>-361</v>
      </c>
      <c r="V85" s="79">
        <f>U85+V84-V81</f>
        <v>-361</v>
      </c>
      <c r="W85" s="79">
        <f>V85+W84-W81</f>
        <v>-461</v>
      </c>
      <c r="X85" s="79">
        <f>W85+X84-X81</f>
        <v>-561</v>
      </c>
      <c r="Y85" s="79">
        <f>W85+Y84-Y81</f>
        <v>-461</v>
      </c>
      <c r="Z85" s="77">
        <f>T85+Z84-Z81</f>
        <v>-561</v>
      </c>
      <c r="AA85" s="79">
        <f>Z85+AA84-AA81</f>
        <v>-161</v>
      </c>
      <c r="AB85" s="79">
        <f>AA85+AB84-AB81</f>
        <v>-261</v>
      </c>
      <c r="AC85" s="79">
        <f>AB85+AC84-AC81</f>
        <v>-361</v>
      </c>
      <c r="AD85" s="79">
        <f>AC85+AD84-AD81</f>
        <v>39</v>
      </c>
      <c r="AE85" s="77">
        <f>Z85+AE84-AE81</f>
        <v>39</v>
      </c>
      <c r="AF85" s="79">
        <f>AE85+AF84-AF81</f>
        <v>-61</v>
      </c>
      <c r="AG85" s="79">
        <f>AF85+AG84-AG81</f>
        <v>-161</v>
      </c>
      <c r="AH85" s="79">
        <f>AG85+AH84-AH81</f>
        <v>-261</v>
      </c>
      <c r="AI85" s="79">
        <f t="shared" ref="AI85:AJ85" si="31">AH85+AI84-AI81</f>
        <v>-361</v>
      </c>
      <c r="AJ85" s="79">
        <f t="shared" si="31"/>
        <v>39</v>
      </c>
      <c r="AK85" s="77">
        <f>AE85+AK84-AK81</f>
        <v>39</v>
      </c>
      <c r="AL85" s="80">
        <f>T85+AL84-AL81</f>
        <v>39</v>
      </c>
      <c r="AM85" s="43"/>
      <c r="AN85" s="50">
        <f t="shared" si="24"/>
        <v>0</v>
      </c>
      <c r="AO85" s="50">
        <f t="shared" si="25"/>
        <v>0</v>
      </c>
    </row>
    <row r="86" spans="1:41" x14ac:dyDescent="0.3">
      <c r="A86" s="18"/>
      <c r="B86" s="17" t="s">
        <v>9</v>
      </c>
      <c r="C86" s="77"/>
      <c r="D86" s="77"/>
      <c r="E86" s="82" t="e">
        <f>E85/(SUM(F81+H81+J81+G81)/20)*1000</f>
        <v>#DIV/0!</v>
      </c>
      <c r="F86" s="82">
        <f>F85/(SUM(G81+K81+J81+H81)/20)*1000</f>
        <v>0</v>
      </c>
      <c r="G86" s="82">
        <f>G85/(SUM(H81+J81+K81+L81)/20)*1000</f>
        <v>0</v>
      </c>
      <c r="H86" s="82">
        <f>H85/(SUM(M81+J81+K81+L81)/20)*1000</f>
        <v>0</v>
      </c>
      <c r="I86" s="83"/>
      <c r="J86" s="82">
        <f>J85/(SUM(K81+M81+O81+L81)/20)*1000</f>
        <v>0</v>
      </c>
      <c r="K86" s="79">
        <f>K85/(SUM(L81+O81+P81+M81)/20)*1000</f>
        <v>-3050</v>
      </c>
      <c r="L86" s="82">
        <f>L85/(SUM(M81+O81+P81+Q81)/20)*1000</f>
        <v>-8050.0000000000009</v>
      </c>
      <c r="M86" s="82">
        <f>M85/(SUM(O81+P81+Q81+R81)/20)*1000</f>
        <v>-13050</v>
      </c>
      <c r="N86" s="83"/>
      <c r="O86" s="82">
        <f>O85/(SUM(Q81+R81+S81+P81)/20)*1000</f>
        <v>-18050</v>
      </c>
      <c r="P86" s="82" t="e">
        <f>P85/(SUM(R81+S81+#REF!+Q81)/20)*1000</f>
        <v>#REF!</v>
      </c>
      <c r="Q86" s="82" t="e">
        <f>Q85/(SUM(S81+#REF!+#REF!+R81)/20)*1000</f>
        <v>#REF!</v>
      </c>
      <c r="R86" s="82" t="e">
        <f>R85/(SUM(#REF!+#REF!+#REF!+S81)/20)*1000</f>
        <v>#REF!</v>
      </c>
      <c r="S86" s="82" t="e">
        <f>S85/(SUM(#REF!+#REF!+#REF!+#REF!)/20)*1000</f>
        <v>#REF!</v>
      </c>
      <c r="T86" s="83"/>
      <c r="U86" s="84"/>
      <c r="V86" s="82">
        <f>V85/(SUM(W81+Y81+AA81+X81)/20)*1000</f>
        <v>-24066.666666666668</v>
      </c>
      <c r="W86" s="82">
        <f>W85/(SUM(X81+AB81+AA81+Y81)/20)*1000</f>
        <v>-30733.333333333336</v>
      </c>
      <c r="X86" s="82">
        <f>X85/(SUM(Y81+AA81+AB81+AC81)/20)*1000</f>
        <v>-37400</v>
      </c>
      <c r="Y86" s="82">
        <f>Y85/(SUM(AD81+AA81+AB81+AC81)/20)*1000</f>
        <v>-23050</v>
      </c>
      <c r="Z86" s="83"/>
      <c r="AA86" s="82">
        <f>AA85/(SUM(AB81+AD81+AF81+AC81)/20)*1000</f>
        <v>-8050.0000000000009</v>
      </c>
      <c r="AB86" s="82">
        <f>AB85/(SUM(AC81+AF81+AG81+AD81)/20)*1000</f>
        <v>-13050</v>
      </c>
      <c r="AC86" s="82">
        <f>AC85/(SUM(AD81+AF81+AG81+AH81)/20)*1000</f>
        <v>-18050</v>
      </c>
      <c r="AD86" s="82">
        <f>AD85/(SUM(AF81+AG81+AH81+AI81)/20)*1000</f>
        <v>1950</v>
      </c>
      <c r="AE86" s="83"/>
      <c r="AF86" s="82">
        <f>AF85/(SUM(AH81+AI81+AJ81+AG81)/20)*1000</f>
        <v>-3050</v>
      </c>
      <c r="AG86" s="82" t="e">
        <f>AG85/(SUM(AI81+AJ81+#REF!+AH81)/20)*1000</f>
        <v>#REF!</v>
      </c>
      <c r="AH86" s="82" t="e">
        <f>AH85/(SUM(AJ81+#REF!+#REF!+AI81)/20)*1000</f>
        <v>#REF!</v>
      </c>
      <c r="AI86" s="82" t="e">
        <f>AI85/(SUM(#REF!+#REF!+#REF!+AJ81)/20)*1000</f>
        <v>#REF!</v>
      </c>
      <c r="AJ86" s="82" t="e">
        <f>AJ85/(SUM(#REF!+#REF!+#REF!+#REF!)/20)*1000</f>
        <v>#REF!</v>
      </c>
      <c r="AK86" s="83"/>
      <c r="AL86" s="84"/>
      <c r="AM86" s="43"/>
      <c r="AN86" s="50">
        <f t="shared" si="24"/>
        <v>0</v>
      </c>
      <c r="AO86" s="50">
        <f t="shared" si="25"/>
        <v>0</v>
      </c>
    </row>
    <row r="87" spans="1:41" x14ac:dyDescent="0.3">
      <c r="A87" s="180" t="s">
        <v>39</v>
      </c>
      <c r="B87" s="5" t="s">
        <v>5</v>
      </c>
      <c r="C87" s="77"/>
      <c r="D87" s="77"/>
      <c r="E87" s="79"/>
      <c r="F87" s="79"/>
      <c r="G87" s="79"/>
      <c r="H87" s="79"/>
      <c r="I87" s="77">
        <f>SUM(E87:H87)</f>
        <v>0</v>
      </c>
      <c r="J87" s="79"/>
      <c r="K87" s="79">
        <v>-233</v>
      </c>
      <c r="L87" s="79">
        <v>0</v>
      </c>
      <c r="M87" s="79">
        <v>0</v>
      </c>
      <c r="N87" s="77">
        <f>SUM(J87:M87)</f>
        <v>-233</v>
      </c>
      <c r="O87" s="79">
        <v>0</v>
      </c>
      <c r="P87" s="79">
        <v>0</v>
      </c>
      <c r="Q87" s="79">
        <v>0</v>
      </c>
      <c r="R87" s="79">
        <v>0</v>
      </c>
      <c r="S87" s="79">
        <v>0</v>
      </c>
      <c r="T87" s="77">
        <f>SUM(O87:S87)</f>
        <v>0</v>
      </c>
      <c r="U87" s="80">
        <f>T87+N87+I87+D91</f>
        <v>585</v>
      </c>
      <c r="V87" s="79"/>
      <c r="W87" s="79">
        <v>0</v>
      </c>
      <c r="X87" s="79">
        <v>0</v>
      </c>
      <c r="Y87" s="79">
        <v>0</v>
      </c>
      <c r="Z87" s="77">
        <f>SUM(V87:Y87)</f>
        <v>0</v>
      </c>
      <c r="AA87" s="79">
        <v>0</v>
      </c>
      <c r="AB87" s="79">
        <v>0</v>
      </c>
      <c r="AC87" s="79">
        <v>0</v>
      </c>
      <c r="AD87" s="79">
        <v>0</v>
      </c>
      <c r="AE87" s="77">
        <f>SUM(AA87:AD87)</f>
        <v>0</v>
      </c>
      <c r="AF87" s="79">
        <v>0</v>
      </c>
      <c r="AG87" s="79">
        <v>0</v>
      </c>
      <c r="AH87" s="79">
        <v>0</v>
      </c>
      <c r="AI87" s="79">
        <v>0</v>
      </c>
      <c r="AJ87" s="79">
        <v>0</v>
      </c>
      <c r="AK87" s="77">
        <f>SUM(AF87:AJ87)</f>
        <v>0</v>
      </c>
      <c r="AL87" s="80">
        <f>AK87+AE87+Z87</f>
        <v>0</v>
      </c>
      <c r="AM87" s="50">
        <v>32</v>
      </c>
      <c r="AN87" s="50">
        <f t="shared" si="24"/>
        <v>18720</v>
      </c>
      <c r="AO87" s="50">
        <f t="shared" si="25"/>
        <v>0</v>
      </c>
    </row>
    <row r="88" spans="1:41" x14ac:dyDescent="0.3">
      <c r="A88" s="181"/>
      <c r="B88" s="17" t="s">
        <v>6</v>
      </c>
      <c r="C88" s="77"/>
      <c r="D88" s="77"/>
      <c r="E88" s="79"/>
      <c r="F88" s="79"/>
      <c r="G88" s="79"/>
      <c r="H88" s="79"/>
      <c r="I88" s="77">
        <f>SUM(E88:H88)</f>
        <v>0</v>
      </c>
      <c r="J88" s="79"/>
      <c r="K88" s="79"/>
      <c r="L88" s="79"/>
      <c r="M88" s="79"/>
      <c r="N88" s="77">
        <f>SUM(J88:M88)</f>
        <v>0</v>
      </c>
      <c r="O88" s="79"/>
      <c r="P88" s="79"/>
      <c r="Q88" s="79"/>
      <c r="R88" s="79"/>
      <c r="S88" s="79"/>
      <c r="T88" s="77">
        <f>SUM(O88:S88)</f>
        <v>0</v>
      </c>
      <c r="U88" s="80">
        <f>I88+N88+T88</f>
        <v>0</v>
      </c>
      <c r="V88" s="79"/>
      <c r="W88" s="79"/>
      <c r="X88" s="79"/>
      <c r="Y88" s="79"/>
      <c r="Z88" s="77">
        <f>SUM(V88:Y88)</f>
        <v>0</v>
      </c>
      <c r="AA88" s="79"/>
      <c r="AB88" s="79"/>
      <c r="AC88" s="79"/>
      <c r="AD88" s="79"/>
      <c r="AE88" s="77">
        <f>SUM(AA88:AD88)</f>
        <v>0</v>
      </c>
      <c r="AF88" s="79"/>
      <c r="AG88" s="79"/>
      <c r="AH88" s="79"/>
      <c r="AI88" s="79"/>
      <c r="AJ88" s="79"/>
      <c r="AK88" s="77">
        <f>SUM(AF88:AJ88)</f>
        <v>0</v>
      </c>
      <c r="AL88" s="80">
        <f>Z88+AE88+AK88</f>
        <v>0</v>
      </c>
      <c r="AM88" s="43"/>
      <c r="AN88" s="50">
        <f t="shared" si="24"/>
        <v>0</v>
      </c>
      <c r="AO88" s="50">
        <f t="shared" si="25"/>
        <v>0</v>
      </c>
    </row>
    <row r="89" spans="1:41" x14ac:dyDescent="0.3">
      <c r="A89" s="181"/>
      <c r="B89" s="17" t="s">
        <v>10</v>
      </c>
      <c r="C89" s="77">
        <v>0</v>
      </c>
      <c r="D89" s="77"/>
      <c r="E89" s="79"/>
      <c r="F89" s="79"/>
      <c r="G89" s="79"/>
      <c r="H89" s="79"/>
      <c r="I89" s="77"/>
      <c r="J89" s="79"/>
      <c r="K89" s="79"/>
      <c r="L89" s="79"/>
      <c r="M89" s="79"/>
      <c r="N89" s="77"/>
      <c r="O89" s="79"/>
      <c r="P89" s="79"/>
      <c r="Q89" s="79"/>
      <c r="R89" s="79"/>
      <c r="S89" s="79"/>
      <c r="T89" s="77"/>
      <c r="U89" s="80"/>
      <c r="V89" s="79"/>
      <c r="W89" s="79"/>
      <c r="X89" s="79"/>
      <c r="Y89" s="79"/>
      <c r="Z89" s="77"/>
      <c r="AA89" s="79"/>
      <c r="AB89" s="79"/>
      <c r="AC89" s="79"/>
      <c r="AD89" s="79"/>
      <c r="AE89" s="77"/>
      <c r="AF89" s="79"/>
      <c r="AG89" s="79"/>
      <c r="AH89" s="79"/>
      <c r="AI89" s="79"/>
      <c r="AJ89" s="79"/>
      <c r="AK89" s="77"/>
      <c r="AL89" s="80"/>
      <c r="AM89" s="43"/>
      <c r="AN89" s="50">
        <f t="shared" si="24"/>
        <v>0</v>
      </c>
      <c r="AO89" s="50">
        <f t="shared" si="25"/>
        <v>0</v>
      </c>
    </row>
    <row r="90" spans="1:41" x14ac:dyDescent="0.3">
      <c r="A90" s="181"/>
      <c r="B90" s="17" t="s">
        <v>7</v>
      </c>
      <c r="C90" s="77"/>
      <c r="D90" s="77"/>
      <c r="E90" s="79">
        <f>E89+E88</f>
        <v>0</v>
      </c>
      <c r="F90" s="79">
        <f>F89+F88</f>
        <v>0</v>
      </c>
      <c r="G90" s="79">
        <f>G89+G88</f>
        <v>0</v>
      </c>
      <c r="H90" s="79">
        <f>H89+H88</f>
        <v>0</v>
      </c>
      <c r="I90" s="77">
        <f>SUM(E90:H90)</f>
        <v>0</v>
      </c>
      <c r="J90" s="79">
        <f>J89+J88</f>
        <v>0</v>
      </c>
      <c r="K90" s="79">
        <f>K89+K88</f>
        <v>0</v>
      </c>
      <c r="L90" s="79">
        <f>L89+L88</f>
        <v>0</v>
      </c>
      <c r="M90" s="79">
        <f>M89+M88</f>
        <v>0</v>
      </c>
      <c r="N90" s="77">
        <f>SUM(J90:M90)</f>
        <v>0</v>
      </c>
      <c r="O90" s="79">
        <f>O89+O88</f>
        <v>0</v>
      </c>
      <c r="P90" s="79">
        <f>P89+P88</f>
        <v>0</v>
      </c>
      <c r="Q90" s="79">
        <f>Q89+Q88</f>
        <v>0</v>
      </c>
      <c r="R90" s="79">
        <f>R89+R88</f>
        <v>0</v>
      </c>
      <c r="S90" s="79">
        <f>S89+S88</f>
        <v>0</v>
      </c>
      <c r="T90" s="77">
        <f>SUM(O90:S90)</f>
        <v>0</v>
      </c>
      <c r="U90" s="80">
        <f>T90+N90+I90+D91</f>
        <v>818</v>
      </c>
      <c r="V90" s="79">
        <f>V89+V88</f>
        <v>0</v>
      </c>
      <c r="W90" s="79">
        <f>W89+W88</f>
        <v>0</v>
      </c>
      <c r="X90" s="79">
        <f>X89+X88</f>
        <v>0</v>
      </c>
      <c r="Y90" s="79">
        <f>Y89+Y88</f>
        <v>0</v>
      </c>
      <c r="Z90" s="77">
        <f>SUM(V90:Y90)</f>
        <v>0</v>
      </c>
      <c r="AA90" s="79">
        <f>AA89+AA88</f>
        <v>0</v>
      </c>
      <c r="AB90" s="79">
        <f>AB89+AB88</f>
        <v>0</v>
      </c>
      <c r="AC90" s="79">
        <f>AC89+AC88</f>
        <v>0</v>
      </c>
      <c r="AD90" s="79">
        <f>AD89+AD88</f>
        <v>0</v>
      </c>
      <c r="AE90" s="77">
        <f>SUM(AA90:AD90)</f>
        <v>0</v>
      </c>
      <c r="AF90" s="79">
        <f>AF89+AF88</f>
        <v>0</v>
      </c>
      <c r="AG90" s="79">
        <f>AG89+AG88</f>
        <v>0</v>
      </c>
      <c r="AH90" s="79">
        <f>AH89+AH88</f>
        <v>0</v>
      </c>
      <c r="AI90" s="79">
        <f>AI89+AI88</f>
        <v>0</v>
      </c>
      <c r="AJ90" s="79">
        <f>AJ89+AJ88</f>
        <v>0</v>
      </c>
      <c r="AK90" s="77">
        <f>SUM(AF90:AJ90)</f>
        <v>0</v>
      </c>
      <c r="AL90" s="80">
        <f>AK90+AE90+Z90</f>
        <v>0</v>
      </c>
      <c r="AM90" s="43"/>
      <c r="AN90" s="50">
        <f t="shared" si="24"/>
        <v>0</v>
      </c>
      <c r="AO90" s="50">
        <f t="shared" si="25"/>
        <v>0</v>
      </c>
    </row>
    <row r="91" spans="1:41" x14ac:dyDescent="0.3">
      <c r="A91" s="182"/>
      <c r="B91" s="6" t="s">
        <v>8</v>
      </c>
      <c r="C91" s="81">
        <v>233</v>
      </c>
      <c r="D91" s="99">
        <v>818</v>
      </c>
      <c r="E91" s="128">
        <f>E90-E87</f>
        <v>0</v>
      </c>
      <c r="F91" s="128">
        <f>E91+F90-F87</f>
        <v>0</v>
      </c>
      <c r="G91" s="128">
        <f>F91+G90-G87</f>
        <v>0</v>
      </c>
      <c r="H91" s="128">
        <f>G91+H90-H87</f>
        <v>0</v>
      </c>
      <c r="I91" s="77">
        <f>I90-I87</f>
        <v>0</v>
      </c>
      <c r="J91" s="128">
        <f>I91+J90-J87</f>
        <v>0</v>
      </c>
      <c r="K91" s="79">
        <f>J91+K90-K87</f>
        <v>233</v>
      </c>
      <c r="L91" s="79">
        <f>K91+L90-L87</f>
        <v>233</v>
      </c>
      <c r="M91" s="79">
        <f>L91+M90-M87</f>
        <v>233</v>
      </c>
      <c r="N91" s="77">
        <f>I91+N90-N87</f>
        <v>233</v>
      </c>
      <c r="O91" s="79">
        <f>N91+O90-O87</f>
        <v>233</v>
      </c>
      <c r="P91" s="79">
        <f>O91+P90-P87</f>
        <v>233</v>
      </c>
      <c r="Q91" s="79">
        <f>P91+Q90-Q87</f>
        <v>233</v>
      </c>
      <c r="R91" s="79">
        <f t="shared" ref="R91:S91" si="32">Q91+R90-R87</f>
        <v>233</v>
      </c>
      <c r="S91" s="79">
        <f t="shared" si="32"/>
        <v>233</v>
      </c>
      <c r="T91" s="77">
        <f>N91+T90-T87</f>
        <v>233</v>
      </c>
      <c r="U91" s="80">
        <f>U90-U87</f>
        <v>233</v>
      </c>
      <c r="V91" s="79">
        <f>U91+V90-V87</f>
        <v>233</v>
      </c>
      <c r="W91" s="79">
        <f>V91+W90-W87</f>
        <v>233</v>
      </c>
      <c r="X91" s="79">
        <f>W91+X90-X87</f>
        <v>233</v>
      </c>
      <c r="Y91" s="79">
        <f>W91+Y90-Y87</f>
        <v>233</v>
      </c>
      <c r="Z91" s="77">
        <f>T91+Z90-Z87</f>
        <v>233</v>
      </c>
      <c r="AA91" s="79">
        <f>Z91+AA90-AA87</f>
        <v>233</v>
      </c>
      <c r="AB91" s="79">
        <f>AA91+AB90-AB87</f>
        <v>233</v>
      </c>
      <c r="AC91" s="79">
        <f>AB91+AC90-AC87</f>
        <v>233</v>
      </c>
      <c r="AD91" s="79">
        <f>AC91+AD90-AD87</f>
        <v>233</v>
      </c>
      <c r="AE91" s="77">
        <f>Z91+AE90-AE87</f>
        <v>233</v>
      </c>
      <c r="AF91" s="79">
        <f>AE91+AF90-AF87</f>
        <v>233</v>
      </c>
      <c r="AG91" s="79">
        <f>AF91+AG90-AG87</f>
        <v>233</v>
      </c>
      <c r="AH91" s="79">
        <f>AG91+AH90-AH87</f>
        <v>233</v>
      </c>
      <c r="AI91" s="79">
        <f t="shared" ref="AI91:AJ91" si="33">AH91+AI90-AI87</f>
        <v>233</v>
      </c>
      <c r="AJ91" s="79">
        <f t="shared" si="33"/>
        <v>233</v>
      </c>
      <c r="AK91" s="77">
        <f>AE91+AK90-AK87</f>
        <v>233</v>
      </c>
      <c r="AL91" s="80">
        <f>T91+AL90-AL87</f>
        <v>233</v>
      </c>
      <c r="AM91" s="43"/>
      <c r="AN91" s="50">
        <f t="shared" si="24"/>
        <v>0</v>
      </c>
      <c r="AO91" s="50">
        <f t="shared" si="25"/>
        <v>0</v>
      </c>
    </row>
    <row r="92" spans="1:41" x14ac:dyDescent="0.3">
      <c r="A92" s="18"/>
      <c r="B92" s="17" t="s">
        <v>9</v>
      </c>
      <c r="C92" s="77"/>
      <c r="D92" s="77"/>
      <c r="E92" s="82" t="e">
        <f>E91/(SUM(F87+H87+J87+G87)/20)*1000</f>
        <v>#DIV/0!</v>
      </c>
      <c r="F92" s="82">
        <f>F91/(SUM(G87+K87+J87+H87)/20)*1000</f>
        <v>0</v>
      </c>
      <c r="G92" s="82">
        <f>G91/(SUM(H87+J87+K87+L87)/20)*1000</f>
        <v>0</v>
      </c>
      <c r="H92" s="82">
        <f>H91/(SUM(M87+J87+K87+L87)/20)*1000</f>
        <v>0</v>
      </c>
      <c r="I92" s="83"/>
      <c r="J92" s="82">
        <f>J91/(SUM(K87+M87+O87+L87)/20)*1000</f>
        <v>0</v>
      </c>
      <c r="K92" s="79" t="e">
        <f>K91/(SUM(L87+O87+P87+M87)/20)*1000</f>
        <v>#DIV/0!</v>
      </c>
      <c r="L92" s="82" t="e">
        <f>L91/(SUM(M87+O87+P87+Q87)/20)*1000</f>
        <v>#DIV/0!</v>
      </c>
      <c r="M92" s="82" t="e">
        <f>M91/(SUM(O87+P87+Q87+R87)/20)*1000</f>
        <v>#DIV/0!</v>
      </c>
      <c r="N92" s="83"/>
      <c r="O92" s="82" t="e">
        <f>O91/(SUM(Q87+R87+S87+P87)/20)*1000</f>
        <v>#DIV/0!</v>
      </c>
      <c r="P92" s="82" t="e">
        <f>P91/(SUM(R87+S87+#REF!+Q87)/20)*1000</f>
        <v>#REF!</v>
      </c>
      <c r="Q92" s="82" t="e">
        <f>Q91/(SUM(S87+#REF!+#REF!+R87)/20)*1000</f>
        <v>#REF!</v>
      </c>
      <c r="R92" s="82" t="e">
        <f>R91/(SUM(#REF!+#REF!+#REF!+S87)/20)*1000</f>
        <v>#REF!</v>
      </c>
      <c r="S92" s="82" t="e">
        <f>S91/(SUM(#REF!+#REF!+#REF!+#REF!)/20)*1000</f>
        <v>#REF!</v>
      </c>
      <c r="T92" s="83"/>
      <c r="U92" s="84"/>
      <c r="V92" s="82" t="e">
        <f>V91/(SUM(W87+Y87+AA87+X87)/20)*1000</f>
        <v>#DIV/0!</v>
      </c>
      <c r="W92" s="82" t="e">
        <f>W91/(SUM(X87+AB87+AA87+Y87)/20)*1000</f>
        <v>#DIV/0!</v>
      </c>
      <c r="X92" s="82" t="e">
        <f>X91/(SUM(Y87+AA87+AB87+AC87)/20)*1000</f>
        <v>#DIV/0!</v>
      </c>
      <c r="Y92" s="82" t="e">
        <f>Y91/(SUM(AD87+AA87+AB87+AC87)/20)*1000</f>
        <v>#DIV/0!</v>
      </c>
      <c r="Z92" s="83"/>
      <c r="AA92" s="82" t="e">
        <f>AA91/(SUM(AB87+AD87+AF87+AC87)/20)*1000</f>
        <v>#DIV/0!</v>
      </c>
      <c r="AB92" s="82" t="e">
        <f>AB91/(SUM(AC87+AF87+AG87+AD87)/20)*1000</f>
        <v>#DIV/0!</v>
      </c>
      <c r="AC92" s="82" t="e">
        <f>AC91/(SUM(AD87+AF87+AG87+AH87)/20)*1000</f>
        <v>#DIV/0!</v>
      </c>
      <c r="AD92" s="82" t="e">
        <f>AD91/(SUM(AF87+AG87+AH87+AI87)/20)*1000</f>
        <v>#DIV/0!</v>
      </c>
      <c r="AE92" s="83"/>
      <c r="AF92" s="82" t="e">
        <f>AF91/(SUM(AH87+AI87+AJ87+AG87)/20)*1000</f>
        <v>#DIV/0!</v>
      </c>
      <c r="AG92" s="82" t="e">
        <f>AG91/(SUM(AI87+AJ87+#REF!+AH87)/20)*1000</f>
        <v>#REF!</v>
      </c>
      <c r="AH92" s="82" t="e">
        <f>AH91/(SUM(AJ87+#REF!+#REF!+AI87)/20)*1000</f>
        <v>#REF!</v>
      </c>
      <c r="AI92" s="82" t="e">
        <f>AI91/(SUM(#REF!+#REF!+#REF!+AJ87)/20)*1000</f>
        <v>#REF!</v>
      </c>
      <c r="AJ92" s="82" t="e">
        <f>AJ91/(SUM(#REF!+#REF!+#REF!+#REF!)/20)*1000</f>
        <v>#REF!</v>
      </c>
      <c r="AK92" s="83"/>
      <c r="AL92" s="84"/>
      <c r="AM92" s="43"/>
      <c r="AN92" s="50">
        <f t="shared" si="24"/>
        <v>0</v>
      </c>
      <c r="AO92" s="50">
        <f t="shared" si="25"/>
        <v>0</v>
      </c>
    </row>
    <row r="93" spans="1:41" x14ac:dyDescent="0.3">
      <c r="A93" s="180" t="s">
        <v>40</v>
      </c>
      <c r="B93" s="5" t="s">
        <v>5</v>
      </c>
      <c r="C93" s="77"/>
      <c r="D93" s="77"/>
      <c r="E93" s="79"/>
      <c r="F93" s="79">
        <v>21000</v>
      </c>
      <c r="G93" s="79">
        <v>34029</v>
      </c>
      <c r="H93" s="79">
        <v>6000</v>
      </c>
      <c r="I93" s="77">
        <f>SUM(E93:H93)</f>
        <v>61029</v>
      </c>
      <c r="J93" s="79"/>
      <c r="K93" s="79">
        <v>4664</v>
      </c>
      <c r="L93" s="79">
        <v>31511</v>
      </c>
      <c r="M93" s="79">
        <v>34249</v>
      </c>
      <c r="N93" s="77">
        <f>SUM(J93:M93)</f>
        <v>70424</v>
      </c>
      <c r="O93" s="79">
        <v>32848</v>
      </c>
      <c r="P93" s="79">
        <v>43593</v>
      </c>
      <c r="Q93" s="79">
        <v>30796</v>
      </c>
      <c r="R93" s="79">
        <v>30541</v>
      </c>
      <c r="S93" s="79">
        <v>28108</v>
      </c>
      <c r="T93" s="77">
        <f>SUM(O93:S93)</f>
        <v>165886</v>
      </c>
      <c r="U93" s="80">
        <f>T93+N93+I93+D97</f>
        <v>372236</v>
      </c>
      <c r="V93" s="79"/>
      <c r="W93" s="79">
        <v>15055</v>
      </c>
      <c r="X93" s="79">
        <v>10190</v>
      </c>
      <c r="Y93" s="79">
        <v>1210</v>
      </c>
      <c r="Z93" s="77">
        <f>SUM(V93:Y93)</f>
        <v>26455</v>
      </c>
      <c r="AA93" s="79">
        <v>11775</v>
      </c>
      <c r="AB93" s="79">
        <v>17945</v>
      </c>
      <c r="AC93" s="79">
        <v>15891</v>
      </c>
      <c r="AD93" s="79">
        <v>12975</v>
      </c>
      <c r="AE93" s="77">
        <f>SUM(AA93:AD93)</f>
        <v>58586</v>
      </c>
      <c r="AF93" s="79">
        <v>9460</v>
      </c>
      <c r="AG93" s="79">
        <v>14460</v>
      </c>
      <c r="AH93" s="79">
        <v>9511</v>
      </c>
      <c r="AI93" s="79">
        <v>11009</v>
      </c>
      <c r="AJ93" s="79">
        <v>8257</v>
      </c>
      <c r="AK93" s="77">
        <f>SUM(AF93:AJ93)</f>
        <v>52697</v>
      </c>
      <c r="AL93" s="80">
        <f>AK93+AE93+Z93</f>
        <v>137738</v>
      </c>
      <c r="AM93" s="50">
        <v>32</v>
      </c>
      <c r="AN93" s="50">
        <f t="shared" si="24"/>
        <v>11911552</v>
      </c>
      <c r="AO93" s="50">
        <f t="shared" si="25"/>
        <v>4407616</v>
      </c>
    </row>
    <row r="94" spans="1:41" x14ac:dyDescent="0.3">
      <c r="A94" s="181"/>
      <c r="B94" s="17" t="s">
        <v>6</v>
      </c>
      <c r="C94" s="77"/>
      <c r="D94" s="77"/>
      <c r="E94" s="79"/>
      <c r="F94" s="79">
        <v>21000</v>
      </c>
      <c r="G94" s="79">
        <v>34029</v>
      </c>
      <c r="H94" s="79">
        <v>6000</v>
      </c>
      <c r="I94" s="77">
        <f>SUM(E94:H94)</f>
        <v>61029</v>
      </c>
      <c r="J94" s="79"/>
      <c r="K94" s="79">
        <v>15072</v>
      </c>
      <c r="L94" s="79"/>
      <c r="M94" s="79">
        <v>90000</v>
      </c>
      <c r="N94" s="77">
        <f>SUM(J94:M94)</f>
        <v>105072</v>
      </c>
      <c r="O94" s="79">
        <v>126000</v>
      </c>
      <c r="P94" s="79"/>
      <c r="Q94" s="79"/>
      <c r="R94" s="79"/>
      <c r="S94" s="79">
        <v>172000</v>
      </c>
      <c r="T94" s="77">
        <f>SUM(O94:S94)</f>
        <v>298000</v>
      </c>
      <c r="U94" s="80">
        <f>I94+N94+T94</f>
        <v>464101</v>
      </c>
      <c r="V94" s="79"/>
      <c r="W94" s="79"/>
      <c r="X94" s="79"/>
      <c r="Y94" s="79"/>
      <c r="Z94" s="77">
        <f>SUM(V94:Y94)</f>
        <v>0</v>
      </c>
      <c r="AA94" s="79"/>
      <c r="AB94" s="79"/>
      <c r="AC94" s="79"/>
      <c r="AD94" s="79"/>
      <c r="AE94" s="77">
        <f>SUM(AA94:AD94)</f>
        <v>0</v>
      </c>
      <c r="AF94" s="79"/>
      <c r="AG94" s="79"/>
      <c r="AH94" s="79"/>
      <c r="AI94" s="79"/>
      <c r="AJ94" s="79"/>
      <c r="AK94" s="77">
        <f>SUM(AF94:AJ94)</f>
        <v>0</v>
      </c>
      <c r="AL94" s="80">
        <f>Z94+AE94+AK94</f>
        <v>0</v>
      </c>
      <c r="AM94" s="43"/>
      <c r="AN94" s="50">
        <f t="shared" si="24"/>
        <v>0</v>
      </c>
      <c r="AO94" s="50">
        <f t="shared" si="25"/>
        <v>0</v>
      </c>
    </row>
    <row r="95" spans="1:41" x14ac:dyDescent="0.3">
      <c r="A95" s="181"/>
      <c r="B95" s="17" t="s">
        <v>10</v>
      </c>
      <c r="C95" s="77">
        <v>35000</v>
      </c>
      <c r="D95" s="77"/>
      <c r="E95" s="79"/>
      <c r="F95" s="79"/>
      <c r="G95" s="79"/>
      <c r="H95" s="79"/>
      <c r="I95" s="77"/>
      <c r="J95" s="79"/>
      <c r="K95" s="79">
        <v>35000</v>
      </c>
      <c r="L95" s="79"/>
      <c r="M95" s="79"/>
      <c r="N95" s="77"/>
      <c r="O95" s="79"/>
      <c r="P95" s="79"/>
      <c r="Q95" s="79"/>
      <c r="R95" s="79"/>
      <c r="S95" s="79"/>
      <c r="T95" s="77"/>
      <c r="U95" s="80"/>
      <c r="V95" s="79"/>
      <c r="W95" s="79"/>
      <c r="X95" s="79"/>
      <c r="Y95" s="79"/>
      <c r="Z95" s="77"/>
      <c r="AA95" s="79"/>
      <c r="AB95" s="79"/>
      <c r="AC95" s="79"/>
      <c r="AD95" s="79"/>
      <c r="AE95" s="77"/>
      <c r="AF95" s="79"/>
      <c r="AG95" s="79"/>
      <c r="AH95" s="79"/>
      <c r="AI95" s="79"/>
      <c r="AJ95" s="79"/>
      <c r="AK95" s="77"/>
      <c r="AL95" s="80"/>
      <c r="AM95" s="43"/>
      <c r="AN95" s="50">
        <f t="shared" si="24"/>
        <v>0</v>
      </c>
      <c r="AO95" s="50">
        <f t="shared" si="25"/>
        <v>0</v>
      </c>
    </row>
    <row r="96" spans="1:41" x14ac:dyDescent="0.3">
      <c r="A96" s="181"/>
      <c r="B96" s="17" t="s">
        <v>7</v>
      </c>
      <c r="C96" s="77"/>
      <c r="D96" s="77"/>
      <c r="E96" s="79">
        <f>E95+E94</f>
        <v>0</v>
      </c>
      <c r="F96" s="79">
        <f>F95+F94</f>
        <v>21000</v>
      </c>
      <c r="G96" s="79">
        <f>G95+G94</f>
        <v>34029</v>
      </c>
      <c r="H96" s="79">
        <f>H95+H94</f>
        <v>6000</v>
      </c>
      <c r="I96" s="77">
        <f>SUM(E96:H96)</f>
        <v>61029</v>
      </c>
      <c r="J96" s="79">
        <f>J95+J94</f>
        <v>0</v>
      </c>
      <c r="K96" s="79">
        <f>K95+K94</f>
        <v>50072</v>
      </c>
      <c r="L96" s="79">
        <f>L95+L94</f>
        <v>0</v>
      </c>
      <c r="M96" s="79">
        <f>M95+M94</f>
        <v>90000</v>
      </c>
      <c r="N96" s="77">
        <f>SUM(J96:M96)</f>
        <v>140072</v>
      </c>
      <c r="O96" s="79">
        <f>O95+O94</f>
        <v>126000</v>
      </c>
      <c r="P96" s="79">
        <f>P95+P94</f>
        <v>0</v>
      </c>
      <c r="Q96" s="79">
        <f>Q95+Q94</f>
        <v>0</v>
      </c>
      <c r="R96" s="79">
        <f>R95+R94</f>
        <v>0</v>
      </c>
      <c r="S96" s="79">
        <f>S95+S94</f>
        <v>172000</v>
      </c>
      <c r="T96" s="77">
        <f>SUM(O96:S96)</f>
        <v>298000</v>
      </c>
      <c r="U96" s="80">
        <f>T96+N96+I96+D97</f>
        <v>573998</v>
      </c>
      <c r="V96" s="79">
        <f>V95+V94</f>
        <v>0</v>
      </c>
      <c r="W96" s="79">
        <f>W95+W94</f>
        <v>0</v>
      </c>
      <c r="X96" s="79">
        <f>X95+X94</f>
        <v>0</v>
      </c>
      <c r="Y96" s="79">
        <f>Y95+Y94</f>
        <v>0</v>
      </c>
      <c r="Z96" s="77">
        <f>SUM(V96:Y96)</f>
        <v>0</v>
      </c>
      <c r="AA96" s="79">
        <f>AA95+AA94</f>
        <v>0</v>
      </c>
      <c r="AB96" s="79">
        <f>AB95+AB94</f>
        <v>0</v>
      </c>
      <c r="AC96" s="79">
        <f>AC95+AC94</f>
        <v>0</v>
      </c>
      <c r="AD96" s="79">
        <f>AD95+AD94</f>
        <v>0</v>
      </c>
      <c r="AE96" s="77">
        <f>SUM(AA96:AD96)</f>
        <v>0</v>
      </c>
      <c r="AF96" s="79">
        <f>AF95+AF94</f>
        <v>0</v>
      </c>
      <c r="AG96" s="79">
        <f>AG95+AG94</f>
        <v>0</v>
      </c>
      <c r="AH96" s="79">
        <f>AH95+AH94</f>
        <v>0</v>
      </c>
      <c r="AI96" s="79">
        <f>AI95+AI94</f>
        <v>0</v>
      </c>
      <c r="AJ96" s="79">
        <f>AJ95+AJ94</f>
        <v>0</v>
      </c>
      <c r="AK96" s="77">
        <f>SUM(AF96:AJ96)</f>
        <v>0</v>
      </c>
      <c r="AL96" s="80">
        <f>AK96+AE96+Z96</f>
        <v>0</v>
      </c>
      <c r="AM96" s="43"/>
      <c r="AN96" s="50">
        <f t="shared" si="24"/>
        <v>0</v>
      </c>
      <c r="AO96" s="50">
        <f t="shared" si="25"/>
        <v>0</v>
      </c>
    </row>
    <row r="97" spans="1:41" x14ac:dyDescent="0.3">
      <c r="A97" s="182"/>
      <c r="B97" s="6" t="s">
        <v>8</v>
      </c>
      <c r="C97" s="81">
        <v>123629</v>
      </c>
      <c r="D97" s="99">
        <v>74897</v>
      </c>
      <c r="E97" s="128">
        <f>E96-E93</f>
        <v>0</v>
      </c>
      <c r="F97" s="128">
        <f>E97+F96-F93</f>
        <v>0</v>
      </c>
      <c r="G97" s="128">
        <f>F97+G96-G93</f>
        <v>0</v>
      </c>
      <c r="H97" s="128">
        <f>G97+H96-H93</f>
        <v>0</v>
      </c>
      <c r="I97" s="77">
        <f>I96-I93</f>
        <v>0</v>
      </c>
      <c r="J97" s="128">
        <f>I97+J96-J93</f>
        <v>0</v>
      </c>
      <c r="K97" s="79">
        <f>J97+K96-K93</f>
        <v>45408</v>
      </c>
      <c r="L97" s="79">
        <f>K97+L96-L93</f>
        <v>13897</v>
      </c>
      <c r="M97" s="79">
        <f>L97+M96-M93</f>
        <v>69648</v>
      </c>
      <c r="N97" s="77">
        <f>I97+N96-N93</f>
        <v>69648</v>
      </c>
      <c r="O97" s="79">
        <f>N97+O96-O93</f>
        <v>162800</v>
      </c>
      <c r="P97" s="79">
        <f>O97+P96-P93</f>
        <v>119207</v>
      </c>
      <c r="Q97" s="79">
        <f>P97+Q96-Q93</f>
        <v>88411</v>
      </c>
      <c r="R97" s="79">
        <f t="shared" ref="R97:S97" si="34">Q97+R96-R93</f>
        <v>57870</v>
      </c>
      <c r="S97" s="79">
        <f t="shared" si="34"/>
        <v>201762</v>
      </c>
      <c r="T97" s="77">
        <f>N97+T96-T93</f>
        <v>201762</v>
      </c>
      <c r="U97" s="80">
        <f>U96-U93</f>
        <v>201762</v>
      </c>
      <c r="V97" s="79">
        <f>U97+V96-V93</f>
        <v>201762</v>
      </c>
      <c r="W97" s="79">
        <f>V97+W96-W93</f>
        <v>186707</v>
      </c>
      <c r="X97" s="79">
        <f>W97+X96-X93</f>
        <v>176517</v>
      </c>
      <c r="Y97" s="79">
        <f>W97+Y96-Y93</f>
        <v>185497</v>
      </c>
      <c r="Z97" s="77">
        <f>T97+Z96-Z93</f>
        <v>175307</v>
      </c>
      <c r="AA97" s="79">
        <f>Z97+AA96-AA93</f>
        <v>163532</v>
      </c>
      <c r="AB97" s="79">
        <f>AA97+AB96-AB93</f>
        <v>145587</v>
      </c>
      <c r="AC97" s="79">
        <f>AB97+AC96-AC93</f>
        <v>129696</v>
      </c>
      <c r="AD97" s="79">
        <f>AC97+AD96-AD93</f>
        <v>116721</v>
      </c>
      <c r="AE97" s="77">
        <f>Z97+AE96-AE93</f>
        <v>116721</v>
      </c>
      <c r="AF97" s="79">
        <f>AE97+AF96-AF93</f>
        <v>107261</v>
      </c>
      <c r="AG97" s="79">
        <f>AF97+AG96-AG93</f>
        <v>92801</v>
      </c>
      <c r="AH97" s="79">
        <f>AG97+AH96-AH93</f>
        <v>83290</v>
      </c>
      <c r="AI97" s="79">
        <f t="shared" ref="AI97:AJ97" si="35">AH97+AI96-AI93</f>
        <v>72281</v>
      </c>
      <c r="AJ97" s="79">
        <f t="shared" si="35"/>
        <v>64024</v>
      </c>
      <c r="AK97" s="77">
        <f>AE97+AK96-AK93</f>
        <v>64024</v>
      </c>
      <c r="AL97" s="80">
        <f>T97+AL96-AL93</f>
        <v>64024</v>
      </c>
      <c r="AM97" s="43"/>
      <c r="AN97" s="50">
        <f t="shared" si="24"/>
        <v>0</v>
      </c>
      <c r="AO97" s="50">
        <f t="shared" si="25"/>
        <v>0</v>
      </c>
    </row>
    <row r="98" spans="1:41" x14ac:dyDescent="0.3">
      <c r="A98" s="18"/>
      <c r="B98" s="17" t="s">
        <v>9</v>
      </c>
      <c r="C98" s="77"/>
      <c r="D98" s="77"/>
      <c r="E98" s="82">
        <f>E97/(SUM(F93+H93+J93+G93)/20)*1000</f>
        <v>0</v>
      </c>
      <c r="F98" s="82">
        <f>F97/(SUM(G93+K93+J93+H93)/20)*1000</f>
        <v>0</v>
      </c>
      <c r="G98" s="82">
        <f>G97/(SUM(H93+J93+K93+L93)/20)*1000</f>
        <v>0</v>
      </c>
      <c r="H98" s="82">
        <f>H97/(SUM(M93+J93+K93+L93)/20)*1000</f>
        <v>0</v>
      </c>
      <c r="I98" s="83"/>
      <c r="J98" s="82">
        <f>J97/(SUM(K93+M93+O93+L93)/20)*1000</f>
        <v>0</v>
      </c>
      <c r="K98" s="79">
        <f>K97/(SUM(L93+O93+P93+M93)/20)*1000</f>
        <v>6386.4529785303903</v>
      </c>
      <c r="L98" s="82">
        <f>L97/(SUM(M93+O93+P93+Q93)/20)*1000</f>
        <v>1964.4346437103318</v>
      </c>
      <c r="M98" s="82">
        <f>M97/(SUM(O93+P93+Q93+R93)/20)*1000</f>
        <v>10110.177241649611</v>
      </c>
      <c r="N98" s="83"/>
      <c r="O98" s="82">
        <f>O97/(SUM(Q93+R93+S93+P93)/20)*1000</f>
        <v>24474.210375982802</v>
      </c>
      <c r="P98" s="82" t="e">
        <f>P97/(SUM(R93+S93+#REF!+Q93)/20)*1000</f>
        <v>#REF!</v>
      </c>
      <c r="Q98" s="82" t="e">
        <f>Q97/(SUM(S93+#REF!+#REF!+R93)/20)*1000</f>
        <v>#REF!</v>
      </c>
      <c r="R98" s="82" t="e">
        <f>R97/(SUM(#REF!+#REF!+#REF!+S93)/20)*1000</f>
        <v>#REF!</v>
      </c>
      <c r="S98" s="82" t="e">
        <f>S97/(SUM(#REF!+#REF!+#REF!+#REF!)/20)*1000</f>
        <v>#REF!</v>
      </c>
      <c r="T98" s="83"/>
      <c r="U98" s="84"/>
      <c r="V98" s="82">
        <f>V97/(SUM(W93+Y93+AA93+X93)/20)*1000</f>
        <v>105551.66099921527</v>
      </c>
      <c r="W98" s="82">
        <f>W97/(SUM(X93+AB93+AA93+Y93)/20)*1000</f>
        <v>90810.797665369653</v>
      </c>
      <c r="X98" s="82">
        <f>X97/(SUM(Y93+AA93+AB93+AC93)/20)*1000</f>
        <v>75400.781700518986</v>
      </c>
      <c r="Y98" s="82">
        <f>Y97/(SUM(AD93+AA93+AB93+AC93)/20)*1000</f>
        <v>63324.685078346352</v>
      </c>
      <c r="Z98" s="83"/>
      <c r="AA98" s="82">
        <f>AA97/(SUM(AB93+AD93+AF93+AC93)/20)*1000</f>
        <v>58123.011853352524</v>
      </c>
      <c r="AB98" s="82">
        <f>AB97/(SUM(AC93+AF93+AG93+AD93)/20)*1000</f>
        <v>55161.216989353234</v>
      </c>
      <c r="AC98" s="82">
        <f>AC97/(SUM(AD93+AF93+AG93+AH93)/20)*1000</f>
        <v>55896.220316338404</v>
      </c>
      <c r="AD98" s="82">
        <f>AD97/(SUM(AF93+AG93+AH93+AI93)/20)*1000</f>
        <v>52529.702970297032</v>
      </c>
      <c r="AE98" s="83"/>
      <c r="AF98" s="82">
        <f>AF97/(SUM(AH93+AI93+AJ93+AG93)/20)*1000</f>
        <v>49615.37571986956</v>
      </c>
      <c r="AG98" s="82" t="e">
        <f>AG97/(SUM(AI93+AJ93+#REF!+AH93)/20)*1000</f>
        <v>#REF!</v>
      </c>
      <c r="AH98" s="82" t="e">
        <f>AH97/(SUM(AJ93+#REF!+#REF!+AI93)/20)*1000</f>
        <v>#REF!</v>
      </c>
      <c r="AI98" s="82" t="e">
        <f>AI97/(SUM(#REF!+#REF!+#REF!+AJ93)/20)*1000</f>
        <v>#REF!</v>
      </c>
      <c r="AJ98" s="82" t="e">
        <f>AJ97/(SUM(#REF!+#REF!+#REF!+#REF!)/20)*1000</f>
        <v>#REF!</v>
      </c>
      <c r="AK98" s="83"/>
      <c r="AL98" s="84"/>
      <c r="AM98" s="43"/>
      <c r="AN98" s="50">
        <f t="shared" si="24"/>
        <v>0</v>
      </c>
      <c r="AO98" s="50">
        <f t="shared" si="25"/>
        <v>0</v>
      </c>
    </row>
    <row r="99" spans="1:41" x14ac:dyDescent="0.3">
      <c r="A99" s="180" t="s">
        <v>41</v>
      </c>
      <c r="B99" s="5" t="s">
        <v>5</v>
      </c>
      <c r="C99" s="77"/>
      <c r="D99" s="77"/>
      <c r="E99" s="79"/>
      <c r="F99" s="79"/>
      <c r="G99" s="79"/>
      <c r="H99" s="79"/>
      <c r="I99" s="77">
        <f>SUM(E99:H99)</f>
        <v>0</v>
      </c>
      <c r="J99" s="79"/>
      <c r="K99" s="79">
        <v>-580</v>
      </c>
      <c r="L99" s="79">
        <v>825</v>
      </c>
      <c r="M99" s="79">
        <v>347</v>
      </c>
      <c r="N99" s="77">
        <f>SUM(J99:M99)</f>
        <v>592</v>
      </c>
      <c r="O99" s="79">
        <v>422</v>
      </c>
      <c r="P99" s="79">
        <v>568</v>
      </c>
      <c r="Q99" s="79">
        <v>422</v>
      </c>
      <c r="R99" s="79">
        <v>422</v>
      </c>
      <c r="S99" s="79">
        <v>196</v>
      </c>
      <c r="T99" s="77">
        <f>SUM(O99:S99)</f>
        <v>2030</v>
      </c>
      <c r="U99" s="80">
        <f>T99+N99+I99+D103</f>
        <v>10831</v>
      </c>
      <c r="V99" s="79"/>
      <c r="W99" s="79">
        <v>150</v>
      </c>
      <c r="X99" s="79">
        <v>98</v>
      </c>
      <c r="Y99" s="79">
        <v>0</v>
      </c>
      <c r="Z99" s="77">
        <f>SUM(V99:Y99)</f>
        <v>248</v>
      </c>
      <c r="AA99" s="79">
        <v>196</v>
      </c>
      <c r="AB99" s="79">
        <v>208</v>
      </c>
      <c r="AC99" s="79">
        <v>196</v>
      </c>
      <c r="AD99" s="79">
        <v>196</v>
      </c>
      <c r="AE99" s="77">
        <f>SUM(AA99:AD99)</f>
        <v>796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7">
        <f>SUM(AF99:AJ99)</f>
        <v>0</v>
      </c>
      <c r="AL99" s="80">
        <f>AK99+AE99+Z99</f>
        <v>1044</v>
      </c>
      <c r="AM99" s="50">
        <v>64</v>
      </c>
      <c r="AN99" s="50">
        <f t="shared" si="24"/>
        <v>693184</v>
      </c>
      <c r="AO99" s="50">
        <f t="shared" si="25"/>
        <v>66816</v>
      </c>
    </row>
    <row r="100" spans="1:41" x14ac:dyDescent="0.3">
      <c r="A100" s="181"/>
      <c r="B100" s="17" t="s">
        <v>6</v>
      </c>
      <c r="C100" s="77"/>
      <c r="D100" s="77"/>
      <c r="E100" s="79"/>
      <c r="F100" s="79"/>
      <c r="G100" s="79"/>
      <c r="H100" s="79"/>
      <c r="I100" s="77">
        <f>SUM(E100:H100)</f>
        <v>0</v>
      </c>
      <c r="J100" s="79"/>
      <c r="K100" s="79"/>
      <c r="L100" s="79"/>
      <c r="M100" s="79"/>
      <c r="N100" s="77">
        <f>SUM(J100:M100)</f>
        <v>0</v>
      </c>
      <c r="O100" s="79"/>
      <c r="P100" s="79"/>
      <c r="Q100" s="79"/>
      <c r="R100" s="79"/>
      <c r="S100" s="79"/>
      <c r="T100" s="77">
        <f>SUM(O100:S100)</f>
        <v>0</v>
      </c>
      <c r="U100" s="80">
        <f>I100+N100+T100</f>
        <v>0</v>
      </c>
      <c r="V100" s="79"/>
      <c r="W100" s="79"/>
      <c r="X100" s="79"/>
      <c r="Y100" s="79"/>
      <c r="Z100" s="77">
        <f>SUM(V100:Y100)</f>
        <v>0</v>
      </c>
      <c r="AA100" s="79"/>
      <c r="AB100" s="79"/>
      <c r="AC100" s="79"/>
      <c r="AD100" s="79"/>
      <c r="AE100" s="77">
        <f>SUM(AA100:AD100)</f>
        <v>0</v>
      </c>
      <c r="AF100" s="79"/>
      <c r="AG100" s="79"/>
      <c r="AH100" s="79"/>
      <c r="AI100" s="79"/>
      <c r="AJ100" s="79"/>
      <c r="AK100" s="77">
        <f>SUM(AF100:AJ100)</f>
        <v>0</v>
      </c>
      <c r="AL100" s="80">
        <f>Z100+AE100+AK100</f>
        <v>0</v>
      </c>
      <c r="AM100" s="43"/>
      <c r="AN100" s="50">
        <f t="shared" si="24"/>
        <v>0</v>
      </c>
      <c r="AO100" s="50">
        <f t="shared" si="25"/>
        <v>0</v>
      </c>
    </row>
    <row r="101" spans="1:41" x14ac:dyDescent="0.3">
      <c r="A101" s="181"/>
      <c r="B101" s="17" t="s">
        <v>10</v>
      </c>
      <c r="C101" s="77">
        <v>0</v>
      </c>
      <c r="D101" s="77"/>
      <c r="E101" s="79"/>
      <c r="F101" s="79"/>
      <c r="G101" s="79"/>
      <c r="H101" s="79"/>
      <c r="I101" s="77"/>
      <c r="J101" s="79"/>
      <c r="K101" s="79"/>
      <c r="L101" s="79"/>
      <c r="M101" s="79"/>
      <c r="N101" s="77"/>
      <c r="O101" s="79"/>
      <c r="P101" s="79"/>
      <c r="Q101" s="79"/>
      <c r="R101" s="79"/>
      <c r="S101" s="79"/>
      <c r="T101" s="77"/>
      <c r="U101" s="80"/>
      <c r="V101" s="79"/>
      <c r="W101" s="79"/>
      <c r="X101" s="79"/>
      <c r="Y101" s="79"/>
      <c r="Z101" s="77"/>
      <c r="AA101" s="79"/>
      <c r="AB101" s="79"/>
      <c r="AC101" s="79"/>
      <c r="AD101" s="79"/>
      <c r="AE101" s="77"/>
      <c r="AF101" s="79"/>
      <c r="AG101" s="79"/>
      <c r="AH101" s="79"/>
      <c r="AI101" s="79"/>
      <c r="AJ101" s="79"/>
      <c r="AK101" s="77"/>
      <c r="AL101" s="80"/>
      <c r="AM101" s="43"/>
      <c r="AN101" s="50">
        <f t="shared" si="24"/>
        <v>0</v>
      </c>
      <c r="AO101" s="50">
        <f t="shared" si="25"/>
        <v>0</v>
      </c>
    </row>
    <row r="102" spans="1:41" x14ac:dyDescent="0.3">
      <c r="A102" s="181"/>
      <c r="B102" s="17" t="s">
        <v>7</v>
      </c>
      <c r="C102" s="77"/>
      <c r="D102" s="77"/>
      <c r="E102" s="79">
        <f>E101+E100</f>
        <v>0</v>
      </c>
      <c r="F102" s="79">
        <f>F101+F100</f>
        <v>0</v>
      </c>
      <c r="G102" s="79">
        <f>G101+G100</f>
        <v>0</v>
      </c>
      <c r="H102" s="79">
        <f>H101+H100</f>
        <v>0</v>
      </c>
      <c r="I102" s="77">
        <f>SUM(E102:H102)</f>
        <v>0</v>
      </c>
      <c r="J102" s="79">
        <f>J101+J100</f>
        <v>0</v>
      </c>
      <c r="K102" s="79">
        <f>K101+K100</f>
        <v>0</v>
      </c>
      <c r="L102" s="79">
        <f>L101+L100</f>
        <v>0</v>
      </c>
      <c r="M102" s="79">
        <f>M101+M100</f>
        <v>0</v>
      </c>
      <c r="N102" s="77">
        <f>SUM(J102:M102)</f>
        <v>0</v>
      </c>
      <c r="O102" s="79">
        <f>O101+O100</f>
        <v>0</v>
      </c>
      <c r="P102" s="79">
        <f>P101+P100</f>
        <v>0</v>
      </c>
      <c r="Q102" s="79">
        <f>Q101+Q100</f>
        <v>0</v>
      </c>
      <c r="R102" s="79">
        <f>R101+R100</f>
        <v>0</v>
      </c>
      <c r="S102" s="79">
        <f>S101+S100</f>
        <v>0</v>
      </c>
      <c r="T102" s="77">
        <f>SUM(O102:S102)</f>
        <v>0</v>
      </c>
      <c r="U102" s="80">
        <f>T102+N102+I102+D103</f>
        <v>8209</v>
      </c>
      <c r="V102" s="79">
        <f>V101+V100</f>
        <v>0</v>
      </c>
      <c r="W102" s="79">
        <f>W101+W100</f>
        <v>0</v>
      </c>
      <c r="X102" s="79">
        <f>X101+X100</f>
        <v>0</v>
      </c>
      <c r="Y102" s="79">
        <f>Y101+Y100</f>
        <v>0</v>
      </c>
      <c r="Z102" s="77">
        <f>SUM(V102:Y102)</f>
        <v>0</v>
      </c>
      <c r="AA102" s="79">
        <f>AA101+AA100</f>
        <v>0</v>
      </c>
      <c r="AB102" s="79">
        <f>AB101+AB100</f>
        <v>0</v>
      </c>
      <c r="AC102" s="79">
        <f>AC101+AC100</f>
        <v>0</v>
      </c>
      <c r="AD102" s="79">
        <f>AD101+AD100</f>
        <v>0</v>
      </c>
      <c r="AE102" s="77">
        <f>SUM(AA102:AD102)</f>
        <v>0</v>
      </c>
      <c r="AF102" s="79">
        <f>AF101+AF100</f>
        <v>0</v>
      </c>
      <c r="AG102" s="79">
        <f>AG101+AG100</f>
        <v>0</v>
      </c>
      <c r="AH102" s="79">
        <f>AH101+AH100</f>
        <v>0</v>
      </c>
      <c r="AI102" s="79">
        <f>AI101+AI100</f>
        <v>0</v>
      </c>
      <c r="AJ102" s="79">
        <f>AJ101+AJ100</f>
        <v>0</v>
      </c>
      <c r="AK102" s="77">
        <f>SUM(AF102:AJ102)</f>
        <v>0</v>
      </c>
      <c r="AL102" s="80">
        <f>AK102+AE102+Z102</f>
        <v>0</v>
      </c>
      <c r="AM102" s="43"/>
      <c r="AN102" s="50">
        <f t="shared" si="24"/>
        <v>0</v>
      </c>
      <c r="AO102" s="50">
        <f t="shared" si="25"/>
        <v>0</v>
      </c>
    </row>
    <row r="103" spans="1:41" x14ac:dyDescent="0.3">
      <c r="A103" s="182"/>
      <c r="B103" s="6" t="s">
        <v>8</v>
      </c>
      <c r="C103" s="81">
        <v>857</v>
      </c>
      <c r="D103" s="99">
        <v>8209</v>
      </c>
      <c r="E103" s="128">
        <f>E102-E99</f>
        <v>0</v>
      </c>
      <c r="F103" s="128">
        <f>E103+F102-F99</f>
        <v>0</v>
      </c>
      <c r="G103" s="128">
        <f>F103+G102-G99</f>
        <v>0</v>
      </c>
      <c r="H103" s="128">
        <f>G103+H102-H99</f>
        <v>0</v>
      </c>
      <c r="I103" s="77">
        <f>I102-I99</f>
        <v>0</v>
      </c>
      <c r="J103" s="128">
        <f>I103+J102-J99</f>
        <v>0</v>
      </c>
      <c r="K103" s="79">
        <f>J103+K102-K99</f>
        <v>580</v>
      </c>
      <c r="L103" s="79">
        <f>K103+L102-L99</f>
        <v>-245</v>
      </c>
      <c r="M103" s="79">
        <f>L103+M102-M99</f>
        <v>-592</v>
      </c>
      <c r="N103" s="77">
        <f>I103+N102-N99</f>
        <v>-592</v>
      </c>
      <c r="O103" s="79">
        <f>N103+O102-O99</f>
        <v>-1014</v>
      </c>
      <c r="P103" s="79">
        <f>O103+P102-P99</f>
        <v>-1582</v>
      </c>
      <c r="Q103" s="79">
        <f>P103+Q102-Q99</f>
        <v>-2004</v>
      </c>
      <c r="R103" s="79">
        <f t="shared" ref="R103:S103" si="36">Q103+R102-R99</f>
        <v>-2426</v>
      </c>
      <c r="S103" s="79">
        <f t="shared" si="36"/>
        <v>-2622</v>
      </c>
      <c r="T103" s="77">
        <f>N103+T102-T99</f>
        <v>-2622</v>
      </c>
      <c r="U103" s="80">
        <f>U102-U99</f>
        <v>-2622</v>
      </c>
      <c r="V103" s="79">
        <f>U103+V102-V99</f>
        <v>-2622</v>
      </c>
      <c r="W103" s="79">
        <f>V103+W102-W99</f>
        <v>-2772</v>
      </c>
      <c r="X103" s="79">
        <f>W103+X102-X99</f>
        <v>-2870</v>
      </c>
      <c r="Y103" s="79">
        <f>W103+Y102-Y99</f>
        <v>-2772</v>
      </c>
      <c r="Z103" s="77">
        <f>T103+Z102-Z99</f>
        <v>-2870</v>
      </c>
      <c r="AA103" s="79">
        <f>Z103+AA102-AA99</f>
        <v>-3066</v>
      </c>
      <c r="AB103" s="79">
        <f>AA103+AB102-AB99</f>
        <v>-3274</v>
      </c>
      <c r="AC103" s="79">
        <f>AB103+AC102-AC99</f>
        <v>-3470</v>
      </c>
      <c r="AD103" s="79">
        <f>AC103+AD102-AD99</f>
        <v>-3666</v>
      </c>
      <c r="AE103" s="77">
        <f>Z103+AE102-AE99</f>
        <v>-3666</v>
      </c>
      <c r="AF103" s="79">
        <f>AE103+AF102-AF99</f>
        <v>-3666</v>
      </c>
      <c r="AG103" s="79">
        <f>AF103+AG102-AG99</f>
        <v>-3666</v>
      </c>
      <c r="AH103" s="79">
        <f>AG103+AH102-AH99</f>
        <v>-3666</v>
      </c>
      <c r="AI103" s="79">
        <f t="shared" ref="AI103:AJ103" si="37">AH103+AI102-AI99</f>
        <v>-3666</v>
      </c>
      <c r="AJ103" s="79">
        <f t="shared" si="37"/>
        <v>-3666</v>
      </c>
      <c r="AK103" s="77">
        <f>AE103+AK102-AK99</f>
        <v>-3666</v>
      </c>
      <c r="AL103" s="80">
        <f>T103+AL102-AL99</f>
        <v>-3666</v>
      </c>
      <c r="AM103" s="43"/>
      <c r="AN103" s="50">
        <f t="shared" si="24"/>
        <v>0</v>
      </c>
      <c r="AO103" s="50">
        <f t="shared" si="25"/>
        <v>0</v>
      </c>
    </row>
    <row r="104" spans="1:41" x14ac:dyDescent="0.3">
      <c r="A104" s="18"/>
      <c r="B104" s="17" t="s">
        <v>9</v>
      </c>
      <c r="C104" s="77"/>
      <c r="D104" s="77"/>
      <c r="E104" s="82" t="e">
        <f>E103/(SUM(F99+H99+J99+G99)/20)*1000</f>
        <v>#DIV/0!</v>
      </c>
      <c r="F104" s="82">
        <f>F103/(SUM(G99+K99+J99+H99)/20)*1000</f>
        <v>0</v>
      </c>
      <c r="G104" s="82">
        <f>G103/(SUM(H99+J99+K99+L99)/20)*1000</f>
        <v>0</v>
      </c>
      <c r="H104" s="82">
        <f>H103/(SUM(M99+J99+K99+L99)/20)*1000</f>
        <v>0</v>
      </c>
      <c r="I104" s="83"/>
      <c r="J104" s="82">
        <f>J103/(SUM(K99+M99+O99+L99)/20)*1000</f>
        <v>0</v>
      </c>
      <c r="K104" s="79">
        <f>K103/(SUM(L99+O99+P99+M99)/20)*1000</f>
        <v>5365.402405180389</v>
      </c>
      <c r="L104" s="82">
        <f>L103/(SUM(M99+O99+P99+Q99)/20)*1000</f>
        <v>-2785.6736782262651</v>
      </c>
      <c r="M104" s="82">
        <f>M103/(SUM(O99+P99+Q99+R99)/20)*1000</f>
        <v>-6455.8342420937834</v>
      </c>
      <c r="N104" s="83"/>
      <c r="O104" s="82">
        <f>O103/(SUM(Q99+R99+S99+P99)/20)*1000</f>
        <v>-12611.940298507461</v>
      </c>
      <c r="P104" s="82" t="e">
        <f>P103/(SUM(R99+S99+#REF!+Q99)/20)*1000</f>
        <v>#REF!</v>
      </c>
      <c r="Q104" s="82" t="e">
        <f>Q103/(SUM(S99+#REF!+#REF!+R99)/20)*1000</f>
        <v>#REF!</v>
      </c>
      <c r="R104" s="82" t="e">
        <f>R103/(SUM(#REF!+#REF!+#REF!+S99)/20)*1000</f>
        <v>#REF!</v>
      </c>
      <c r="S104" s="82" t="e">
        <f>S103/(SUM(#REF!+#REF!+#REF!+#REF!)/20)*1000</f>
        <v>#REF!</v>
      </c>
      <c r="T104" s="83"/>
      <c r="U104" s="84"/>
      <c r="V104" s="82">
        <f>V103/(SUM(W99+Y99+AA99+X99)/20)*1000</f>
        <v>-118108.10810810811</v>
      </c>
      <c r="W104" s="82">
        <f>W103/(SUM(X99+AB99+AA99+Y99)/20)*1000</f>
        <v>-110438.24701195219</v>
      </c>
      <c r="X104" s="82">
        <f>X103/(SUM(Y99+AA99+AB99+AC99)/20)*1000</f>
        <v>-95666.666666666672</v>
      </c>
      <c r="Y104" s="82">
        <f>Y103/(SUM(AD99+AA99+AB99+AC99)/20)*1000</f>
        <v>-69648.241206030143</v>
      </c>
      <c r="Z104" s="83"/>
      <c r="AA104" s="82">
        <f>AA103/(SUM(AB99+AD99+AF99+AC99)/20)*1000</f>
        <v>-102200</v>
      </c>
      <c r="AB104" s="82">
        <f>AB103/(SUM(AC99+AF99+AG99+AD99)/20)*1000</f>
        <v>-167040.81632653059</v>
      </c>
      <c r="AC104" s="82">
        <f>AC103/(SUM(AD99+AF99+AG99+AH99)/20)*1000</f>
        <v>-354081.63265306118</v>
      </c>
      <c r="AD104" s="82" t="e">
        <f>AD103/(SUM(AF99+AG99+AH99+AI99)/20)*1000</f>
        <v>#DIV/0!</v>
      </c>
      <c r="AE104" s="83"/>
      <c r="AF104" s="82" t="e">
        <f>AF103/(SUM(AH99+AI99+AJ99+AG99)/20)*1000</f>
        <v>#DIV/0!</v>
      </c>
      <c r="AG104" s="82" t="e">
        <f>AG103/(SUM(AI99+AJ99+#REF!+AH99)/20)*1000</f>
        <v>#REF!</v>
      </c>
      <c r="AH104" s="82" t="e">
        <f>AH103/(SUM(AJ99+#REF!+#REF!+AI99)/20)*1000</f>
        <v>#REF!</v>
      </c>
      <c r="AI104" s="82" t="e">
        <f>AI103/(SUM(#REF!+#REF!+#REF!+AJ99)/20)*1000</f>
        <v>#REF!</v>
      </c>
      <c r="AJ104" s="82" t="e">
        <f>AJ103/(SUM(#REF!+#REF!+#REF!+#REF!)/20)*1000</f>
        <v>#REF!</v>
      </c>
      <c r="AK104" s="83"/>
      <c r="AL104" s="84"/>
      <c r="AM104" s="43"/>
      <c r="AN104" s="50">
        <f t="shared" si="24"/>
        <v>0</v>
      </c>
      <c r="AO104" s="50">
        <f t="shared" si="25"/>
        <v>0</v>
      </c>
    </row>
    <row r="105" spans="1:41" x14ac:dyDescent="0.3">
      <c r="A105" s="180" t="s">
        <v>50</v>
      </c>
      <c r="B105" s="5" t="s">
        <v>5</v>
      </c>
      <c r="C105" s="77"/>
      <c r="D105" s="77"/>
      <c r="E105" s="79"/>
      <c r="F105" s="79">
        <v>10000</v>
      </c>
      <c r="G105" s="79">
        <v>139669</v>
      </c>
      <c r="H105" s="79">
        <v>159000</v>
      </c>
      <c r="I105" s="77">
        <f>SUM(E105:H105)</f>
        <v>308669</v>
      </c>
      <c r="J105" s="79">
        <v>65000</v>
      </c>
      <c r="K105" s="79">
        <v>-21163</v>
      </c>
      <c r="L105" s="79">
        <v>148619</v>
      </c>
      <c r="M105" s="79">
        <v>167267</v>
      </c>
      <c r="N105" s="77">
        <f>SUM(J105:M105)</f>
        <v>359723</v>
      </c>
      <c r="O105" s="79">
        <v>126110</v>
      </c>
      <c r="P105" s="79">
        <v>152648</v>
      </c>
      <c r="Q105" s="79">
        <v>130807</v>
      </c>
      <c r="R105" s="79">
        <v>132187</v>
      </c>
      <c r="S105" s="79">
        <v>133363</v>
      </c>
      <c r="T105" s="77">
        <f>SUM(O105:S105)</f>
        <v>675115</v>
      </c>
      <c r="U105" s="80">
        <f>T105+N105+I105+D109</f>
        <v>1518653</v>
      </c>
      <c r="V105" s="79"/>
      <c r="W105" s="79">
        <v>52081</v>
      </c>
      <c r="X105" s="79">
        <v>45714</v>
      </c>
      <c r="Y105" s="79">
        <v>4992</v>
      </c>
      <c r="Z105" s="77">
        <f>SUM(V105:Y105)</f>
        <v>102787</v>
      </c>
      <c r="AA105" s="79">
        <v>43848</v>
      </c>
      <c r="AB105" s="79">
        <v>70337</v>
      </c>
      <c r="AC105" s="79">
        <v>67546</v>
      </c>
      <c r="AD105" s="79">
        <v>54980</v>
      </c>
      <c r="AE105" s="77">
        <f>SUM(AA105:AD105)</f>
        <v>236711</v>
      </c>
      <c r="AF105" s="79">
        <v>42878</v>
      </c>
      <c r="AG105" s="79">
        <v>49966</v>
      </c>
      <c r="AH105" s="79">
        <v>42728</v>
      </c>
      <c r="AI105" s="79">
        <v>51654</v>
      </c>
      <c r="AJ105" s="79">
        <v>47283</v>
      </c>
      <c r="AK105" s="77">
        <f>SUM(AF105:AJ105)</f>
        <v>234509</v>
      </c>
      <c r="AL105" s="80">
        <f>AK105+AE105+Z105</f>
        <v>574007</v>
      </c>
      <c r="AM105" s="50">
        <v>64</v>
      </c>
      <c r="AN105" s="50">
        <f t="shared" si="24"/>
        <v>97193792</v>
      </c>
      <c r="AO105" s="50">
        <f t="shared" si="25"/>
        <v>36736448</v>
      </c>
    </row>
    <row r="106" spans="1:41" x14ac:dyDescent="0.3">
      <c r="A106" s="181"/>
      <c r="B106" s="17" t="s">
        <v>6</v>
      </c>
      <c r="C106" s="77"/>
      <c r="D106" s="77"/>
      <c r="E106" s="79"/>
      <c r="F106" s="79">
        <v>10000</v>
      </c>
      <c r="G106" s="79">
        <v>139669</v>
      </c>
      <c r="H106" s="79">
        <v>159000</v>
      </c>
      <c r="I106" s="77">
        <f>SUM(E106:H106)</f>
        <v>308669</v>
      </c>
      <c r="J106" s="79">
        <v>65000</v>
      </c>
      <c r="K106" s="79"/>
      <c r="L106" s="79"/>
      <c r="M106" s="79">
        <v>193693</v>
      </c>
      <c r="N106" s="77">
        <f>SUM(J106:M106)</f>
        <v>258693</v>
      </c>
      <c r="O106" s="79"/>
      <c r="P106" s="79"/>
      <c r="Q106" s="79"/>
      <c r="R106" s="79">
        <v>400000</v>
      </c>
      <c r="S106" s="79">
        <v>290000</v>
      </c>
      <c r="T106" s="77">
        <f>SUM(O106:S106)</f>
        <v>690000</v>
      </c>
      <c r="U106" s="80">
        <f>I106+N106+T106</f>
        <v>1257362</v>
      </c>
      <c r="V106" s="79">
        <v>30000</v>
      </c>
      <c r="W106" s="79"/>
      <c r="X106" s="79"/>
      <c r="Y106" s="79">
        <v>50000</v>
      </c>
      <c r="Z106" s="77">
        <f>SUM(V106:Y106)</f>
        <v>80000</v>
      </c>
      <c r="AA106" s="79">
        <v>60000</v>
      </c>
      <c r="AB106" s="79"/>
      <c r="AC106" s="79"/>
      <c r="AD106" s="79">
        <v>100000</v>
      </c>
      <c r="AE106" s="77">
        <f>SUM(AA106:AD106)</f>
        <v>160000</v>
      </c>
      <c r="AF106" s="79">
        <v>150000</v>
      </c>
      <c r="AG106" s="79"/>
      <c r="AH106" s="79"/>
      <c r="AI106" s="79"/>
      <c r="AJ106" s="79">
        <v>250000</v>
      </c>
      <c r="AK106" s="77">
        <f>SUM(AF106:AJ106)</f>
        <v>400000</v>
      </c>
      <c r="AL106" s="80">
        <f>Z106+AE106+AK106</f>
        <v>640000</v>
      </c>
      <c r="AM106" s="43"/>
      <c r="AN106" s="50">
        <f t="shared" si="24"/>
        <v>0</v>
      </c>
      <c r="AO106" s="50">
        <f t="shared" si="25"/>
        <v>0</v>
      </c>
    </row>
    <row r="107" spans="1:41" x14ac:dyDescent="0.3">
      <c r="A107" s="181"/>
      <c r="B107" s="17" t="s">
        <v>10</v>
      </c>
      <c r="C107" s="77">
        <v>65331</v>
      </c>
      <c r="D107" s="77"/>
      <c r="E107" s="79"/>
      <c r="F107" s="79"/>
      <c r="G107" s="79"/>
      <c r="H107" s="79"/>
      <c r="I107" s="77"/>
      <c r="J107" s="79"/>
      <c r="K107" s="79">
        <v>65331</v>
      </c>
      <c r="L107" s="79"/>
      <c r="M107" s="79"/>
      <c r="N107" s="77"/>
      <c r="O107" s="79"/>
      <c r="P107" s="79"/>
      <c r="Q107" s="79"/>
      <c r="R107" s="79"/>
      <c r="S107" s="79"/>
      <c r="T107" s="77"/>
      <c r="U107" s="80"/>
      <c r="V107" s="79"/>
      <c r="W107" s="79"/>
      <c r="X107" s="79"/>
      <c r="Y107" s="79"/>
      <c r="Z107" s="77"/>
      <c r="AA107" s="79"/>
      <c r="AB107" s="79"/>
      <c r="AC107" s="79"/>
      <c r="AD107" s="79"/>
      <c r="AE107" s="77"/>
      <c r="AF107" s="79"/>
      <c r="AG107" s="79"/>
      <c r="AH107" s="79"/>
      <c r="AI107" s="79"/>
      <c r="AJ107" s="79"/>
      <c r="AK107" s="77"/>
      <c r="AL107" s="80"/>
      <c r="AM107" s="43"/>
      <c r="AN107" s="50">
        <f t="shared" si="24"/>
        <v>0</v>
      </c>
      <c r="AO107" s="50">
        <f t="shared" si="25"/>
        <v>0</v>
      </c>
    </row>
    <row r="108" spans="1:41" x14ac:dyDescent="0.3">
      <c r="A108" s="181"/>
      <c r="B108" s="17" t="s">
        <v>7</v>
      </c>
      <c r="C108" s="77"/>
      <c r="D108" s="77"/>
      <c r="E108" s="79">
        <f>E107+E106</f>
        <v>0</v>
      </c>
      <c r="F108" s="79">
        <f>F107+F106</f>
        <v>10000</v>
      </c>
      <c r="G108" s="79">
        <f>G107+G106</f>
        <v>139669</v>
      </c>
      <c r="H108" s="79">
        <f>H107+H106</f>
        <v>159000</v>
      </c>
      <c r="I108" s="77">
        <f>SUM(E108:H108)</f>
        <v>308669</v>
      </c>
      <c r="J108" s="79">
        <f>J107+J106</f>
        <v>65000</v>
      </c>
      <c r="K108" s="79">
        <f>K107+K106</f>
        <v>65331</v>
      </c>
      <c r="L108" s="79">
        <f>L107+L106</f>
        <v>0</v>
      </c>
      <c r="M108" s="79">
        <f>M107+M106</f>
        <v>193693</v>
      </c>
      <c r="N108" s="77">
        <f>SUM(J108:M108)</f>
        <v>324024</v>
      </c>
      <c r="O108" s="79">
        <f>O107+O106</f>
        <v>0</v>
      </c>
      <c r="P108" s="79">
        <f>P107+P106</f>
        <v>0</v>
      </c>
      <c r="Q108" s="79">
        <f>Q107+Q106</f>
        <v>0</v>
      </c>
      <c r="R108" s="79">
        <f>R107+R106</f>
        <v>400000</v>
      </c>
      <c r="S108" s="79">
        <f>S107+S106</f>
        <v>290000</v>
      </c>
      <c r="T108" s="77">
        <f>SUM(O108:S108)</f>
        <v>690000</v>
      </c>
      <c r="U108" s="80">
        <f>T108+N108+I108+D109</f>
        <v>1497839</v>
      </c>
      <c r="V108" s="79">
        <f>V107+V106</f>
        <v>30000</v>
      </c>
      <c r="W108" s="79">
        <f>W107+W106</f>
        <v>0</v>
      </c>
      <c r="X108" s="79">
        <f>X107+X106</f>
        <v>0</v>
      </c>
      <c r="Y108" s="79">
        <f>Y107+Y106</f>
        <v>50000</v>
      </c>
      <c r="Z108" s="77">
        <f>SUM(V108:Y108)</f>
        <v>80000</v>
      </c>
      <c r="AA108" s="79">
        <f>AA107+AA106</f>
        <v>60000</v>
      </c>
      <c r="AB108" s="79">
        <f>AB107+AB106</f>
        <v>0</v>
      </c>
      <c r="AC108" s="79">
        <f>AC107+AC106</f>
        <v>0</v>
      </c>
      <c r="AD108" s="79">
        <f>AD107+AD106</f>
        <v>100000</v>
      </c>
      <c r="AE108" s="77">
        <f>SUM(AA108:AD108)</f>
        <v>160000</v>
      </c>
      <c r="AF108" s="79">
        <f>AF107+AF106</f>
        <v>150000</v>
      </c>
      <c r="AG108" s="79">
        <f>AG107+AG106</f>
        <v>0</v>
      </c>
      <c r="AH108" s="79">
        <f>AH107+AH106</f>
        <v>0</v>
      </c>
      <c r="AI108" s="79">
        <f>AI107+AI106</f>
        <v>0</v>
      </c>
      <c r="AJ108" s="79">
        <f>AJ107+AJ106</f>
        <v>250000</v>
      </c>
      <c r="AK108" s="77">
        <f>SUM(AF108:AJ108)</f>
        <v>400000</v>
      </c>
      <c r="AL108" s="80">
        <f>AK108+AE108+Z108</f>
        <v>640000</v>
      </c>
      <c r="AM108" s="43"/>
      <c r="AN108" s="50">
        <f t="shared" si="24"/>
        <v>0</v>
      </c>
      <c r="AO108" s="50">
        <f t="shared" si="25"/>
        <v>0</v>
      </c>
    </row>
    <row r="109" spans="1:41" x14ac:dyDescent="0.3">
      <c r="A109" s="182"/>
      <c r="B109" s="6" t="s">
        <v>8</v>
      </c>
      <c r="C109" s="81">
        <v>321586</v>
      </c>
      <c r="D109" s="99">
        <v>175146</v>
      </c>
      <c r="E109" s="128">
        <f>E108-E105</f>
        <v>0</v>
      </c>
      <c r="F109" s="128">
        <f>E109+F108-F105</f>
        <v>0</v>
      </c>
      <c r="G109" s="128">
        <f>F109+G108-G105</f>
        <v>0</v>
      </c>
      <c r="H109" s="128">
        <f>G109+H108-H105</f>
        <v>0</v>
      </c>
      <c r="I109" s="77">
        <f>I108-I105</f>
        <v>0</v>
      </c>
      <c r="J109" s="128">
        <f>I109+J108-J105</f>
        <v>0</v>
      </c>
      <c r="K109" s="79">
        <f>J109+K108-K105</f>
        <v>86494</v>
      </c>
      <c r="L109" s="79">
        <f>K109+L108-L105</f>
        <v>-62125</v>
      </c>
      <c r="M109" s="79">
        <f>L109+M108-M105</f>
        <v>-35699</v>
      </c>
      <c r="N109" s="77">
        <f>I109+N108-N105</f>
        <v>-35699</v>
      </c>
      <c r="O109" s="79">
        <f>N109+O108-O105</f>
        <v>-161809</v>
      </c>
      <c r="P109" s="79">
        <f>O109+P108-P105</f>
        <v>-314457</v>
      </c>
      <c r="Q109" s="79">
        <f>P109+Q108-Q105</f>
        <v>-445264</v>
      </c>
      <c r="R109" s="79">
        <f t="shared" ref="R109:S109" si="38">Q109+R108-R105</f>
        <v>-177451</v>
      </c>
      <c r="S109" s="79">
        <f t="shared" si="38"/>
        <v>-20814</v>
      </c>
      <c r="T109" s="77">
        <f>N109+T108-T105</f>
        <v>-20814</v>
      </c>
      <c r="U109" s="80">
        <f>U108-U105</f>
        <v>-20814</v>
      </c>
      <c r="V109" s="79">
        <f>U109+V108-V105</f>
        <v>9186</v>
      </c>
      <c r="W109" s="79">
        <f>V109+W108-W105</f>
        <v>-42895</v>
      </c>
      <c r="X109" s="79">
        <f>W109+X108-X105</f>
        <v>-88609</v>
      </c>
      <c r="Y109" s="79">
        <f>W109+Y108-Y105</f>
        <v>2113</v>
      </c>
      <c r="Z109" s="77">
        <f>T109+Z108-Z105</f>
        <v>-43601</v>
      </c>
      <c r="AA109" s="79">
        <f>Z109+AA108-AA105</f>
        <v>-27449</v>
      </c>
      <c r="AB109" s="79">
        <f>AA109+AB108-AB105</f>
        <v>-97786</v>
      </c>
      <c r="AC109" s="79">
        <f>AB109+AC108-AC105</f>
        <v>-165332</v>
      </c>
      <c r="AD109" s="79">
        <f>AC109+AD108-AD105</f>
        <v>-120312</v>
      </c>
      <c r="AE109" s="77">
        <f>Z109+AE108-AE105</f>
        <v>-120312</v>
      </c>
      <c r="AF109" s="79">
        <f>AE109+AF108-AF105</f>
        <v>-13190</v>
      </c>
      <c r="AG109" s="79">
        <f>AF109+AG108-AG105</f>
        <v>-63156</v>
      </c>
      <c r="AH109" s="79">
        <f>AG109+AH108-AH105</f>
        <v>-105884</v>
      </c>
      <c r="AI109" s="79">
        <f t="shared" ref="AI109:AJ109" si="39">AH109+AI108-AI105</f>
        <v>-157538</v>
      </c>
      <c r="AJ109" s="79">
        <f t="shared" si="39"/>
        <v>45179</v>
      </c>
      <c r="AK109" s="77">
        <f>AE109+AK108-AK105</f>
        <v>45179</v>
      </c>
      <c r="AL109" s="80">
        <f>T109+AL108-AL105</f>
        <v>45179</v>
      </c>
      <c r="AM109" s="43"/>
      <c r="AN109" s="50">
        <f t="shared" si="24"/>
        <v>0</v>
      </c>
      <c r="AO109" s="50">
        <f t="shared" si="25"/>
        <v>0</v>
      </c>
    </row>
    <row r="110" spans="1:41" x14ac:dyDescent="0.3">
      <c r="A110" s="18"/>
      <c r="B110" s="17" t="s">
        <v>9</v>
      </c>
      <c r="C110" s="77"/>
      <c r="D110" s="77"/>
      <c r="E110" s="82">
        <f>E109/(SUM(F105+H105+J105+G105)/20)*1000</f>
        <v>0</v>
      </c>
      <c r="F110" s="82">
        <f>F109/(SUM(G105+K105+J105+H105)/20)*1000</f>
        <v>0</v>
      </c>
      <c r="G110" s="82">
        <f>G109/(SUM(H105+J105+K105+L105)/20)*1000</f>
        <v>0</v>
      </c>
      <c r="H110" s="82">
        <f>H109/(SUM(M105+J105+K105+L105)/20)*1000</f>
        <v>0</v>
      </c>
      <c r="I110" s="83"/>
      <c r="J110" s="82">
        <f>J109/(SUM(K105+M105+O105+L105)/20)*1000</f>
        <v>0</v>
      </c>
      <c r="K110" s="79">
        <f>K109/(SUM(L105+O105+P105+M105)/20)*1000</f>
        <v>2909.1019164407612</v>
      </c>
      <c r="L110" s="82">
        <f>L109/(SUM(M105+O105+P105+Q105)/20)*1000</f>
        <v>-2154.0067125263513</v>
      </c>
      <c r="M110" s="82">
        <f>M109/(SUM(O105+P105+Q105+R105)/20)*1000</f>
        <v>-1317.9093016730903</v>
      </c>
      <c r="N110" s="83"/>
      <c r="O110" s="82">
        <f>O109/(SUM(Q105+R105+S105+P105)/20)*1000</f>
        <v>-5894.6275534831193</v>
      </c>
      <c r="P110" s="82" t="e">
        <f>P109/(SUM(R105+S105+#REF!+Q105)/20)*1000</f>
        <v>#REF!</v>
      </c>
      <c r="Q110" s="82" t="e">
        <f>Q109/(SUM(S105+#REF!+#REF!+R105)/20)*1000</f>
        <v>#REF!</v>
      </c>
      <c r="R110" s="82" t="e">
        <f>R109/(SUM(#REF!+#REF!+#REF!+S105)/20)*1000</f>
        <v>#REF!</v>
      </c>
      <c r="S110" s="82" t="e">
        <f>S109/(SUM(#REF!+#REF!+#REF!+#REF!)/20)*1000</f>
        <v>#REF!</v>
      </c>
      <c r="T110" s="83"/>
      <c r="U110" s="84"/>
      <c r="V110" s="82">
        <f>V109/(SUM(W105+Y105+AA105+X105)/20)*1000</f>
        <v>1252.9068776213046</v>
      </c>
      <c r="W110" s="82">
        <f>W109/(SUM(X105+AB105+AA105+Y105)/20)*1000</f>
        <v>-5202.8309610591241</v>
      </c>
      <c r="X110" s="82">
        <f>X109/(SUM(Y105+AA105+AB105+AC105)/20)*1000</f>
        <v>-9490.9571932756007</v>
      </c>
      <c r="Y110" s="82">
        <f>Y109/(SUM(AD105+AA105+AB105+AC105)/20)*1000</f>
        <v>178.52993734976408</v>
      </c>
      <c r="Z110" s="83"/>
      <c r="AA110" s="82">
        <f>AA109/(SUM(AB105+AD105+AF105+AC105)/20)*1000</f>
        <v>-2328.7421364972574</v>
      </c>
      <c r="AB110" s="82">
        <f>AB109/(SUM(AC105+AF105+AG105+AD105)/20)*1000</f>
        <v>-9080.7447648233283</v>
      </c>
      <c r="AC110" s="82">
        <f>AC109/(SUM(AD105+AF105+AG105+AH105)/20)*1000</f>
        <v>-17352.95352449725</v>
      </c>
      <c r="AD110" s="82">
        <f>AD109/(SUM(AF105+AG105+AH105+AI105)/20)*1000</f>
        <v>-12852.061145353744</v>
      </c>
      <c r="AE110" s="83"/>
      <c r="AF110" s="82">
        <f>AF109/(SUM(AH105+AI105+AJ105+AG105)/20)*1000</f>
        <v>-1376.6039941345607</v>
      </c>
      <c r="AG110" s="82" t="e">
        <f>AG109/(SUM(AI105+AJ105+#REF!+AH105)/20)*1000</f>
        <v>#REF!</v>
      </c>
      <c r="AH110" s="82" t="e">
        <f>AH109/(SUM(AJ105+#REF!+#REF!+AI105)/20)*1000</f>
        <v>#REF!</v>
      </c>
      <c r="AI110" s="82" t="e">
        <f>AI109/(SUM(#REF!+#REF!+#REF!+AJ105)/20)*1000</f>
        <v>#REF!</v>
      </c>
      <c r="AJ110" s="82" t="e">
        <f>AJ109/(SUM(#REF!+#REF!+#REF!+#REF!)/20)*1000</f>
        <v>#REF!</v>
      </c>
      <c r="AK110" s="83"/>
      <c r="AL110" s="84"/>
      <c r="AM110" s="43"/>
      <c r="AN110" s="50">
        <f t="shared" si="24"/>
        <v>0</v>
      </c>
      <c r="AO110" s="50">
        <f t="shared" si="25"/>
        <v>0</v>
      </c>
    </row>
    <row r="111" spans="1:41" x14ac:dyDescent="0.3">
      <c r="A111" s="180" t="s">
        <v>106</v>
      </c>
      <c r="B111" s="5" t="s">
        <v>5</v>
      </c>
      <c r="C111" s="77"/>
      <c r="D111" s="77"/>
      <c r="E111" s="79"/>
      <c r="F111" s="79">
        <v>107</v>
      </c>
      <c r="G111" s="79"/>
      <c r="H111" s="79">
        <v>700</v>
      </c>
      <c r="I111" s="77">
        <f>SUM(E111:H111)</f>
        <v>807</v>
      </c>
      <c r="J111" s="79"/>
      <c r="K111" s="79">
        <v>-600</v>
      </c>
      <c r="L111" s="79">
        <v>9</v>
      </c>
      <c r="M111" s="79">
        <v>42</v>
      </c>
      <c r="N111" s="77">
        <f>SUM(J111:M111)</f>
        <v>-549</v>
      </c>
      <c r="O111" s="79">
        <v>658</v>
      </c>
      <c r="P111" s="79">
        <v>1997</v>
      </c>
      <c r="Q111" s="79">
        <v>5034</v>
      </c>
      <c r="R111" s="79">
        <v>5388</v>
      </c>
      <c r="S111" s="79">
        <v>2118</v>
      </c>
      <c r="T111" s="77">
        <f>SUM(O111:S111)</f>
        <v>15195</v>
      </c>
      <c r="U111" s="80">
        <f>T111+N111+I111+D115</f>
        <v>15453</v>
      </c>
      <c r="V111" s="79"/>
      <c r="W111" s="79">
        <v>1341</v>
      </c>
      <c r="X111" s="79">
        <v>6840</v>
      </c>
      <c r="Y111" s="79">
        <v>5934</v>
      </c>
      <c r="Z111" s="77">
        <f>SUM(V111:Y111)</f>
        <v>14115</v>
      </c>
      <c r="AA111" s="79">
        <v>183</v>
      </c>
      <c r="AB111" s="79">
        <v>255</v>
      </c>
      <c r="AC111" s="79">
        <v>1854</v>
      </c>
      <c r="AD111" s="79">
        <v>2804</v>
      </c>
      <c r="AE111" s="77">
        <f>SUM(AA111:AD111)</f>
        <v>5096</v>
      </c>
      <c r="AF111" s="79">
        <v>3215</v>
      </c>
      <c r="AG111" s="79">
        <v>845</v>
      </c>
      <c r="AH111" s="79">
        <v>44</v>
      </c>
      <c r="AI111" s="79">
        <v>63</v>
      </c>
      <c r="AJ111" s="79">
        <v>16</v>
      </c>
      <c r="AK111" s="77">
        <f>SUM(AF111:AJ111)</f>
        <v>4183</v>
      </c>
      <c r="AL111" s="80">
        <f>AK111+AE111+Z111</f>
        <v>23394</v>
      </c>
      <c r="AM111" s="50">
        <v>64</v>
      </c>
      <c r="AN111" s="50">
        <f t="shared" si="24"/>
        <v>988992</v>
      </c>
      <c r="AO111" s="50">
        <f t="shared" si="25"/>
        <v>1497216</v>
      </c>
    </row>
    <row r="112" spans="1:41" x14ac:dyDescent="0.3">
      <c r="A112" s="181"/>
      <c r="B112" s="17" t="s">
        <v>6</v>
      </c>
      <c r="C112" s="77"/>
      <c r="D112" s="77"/>
      <c r="E112" s="79"/>
      <c r="F112" s="79">
        <v>107</v>
      </c>
      <c r="G112" s="79"/>
      <c r="H112" s="79">
        <v>700</v>
      </c>
      <c r="I112" s="77">
        <f>SUM(E112:H112)</f>
        <v>807</v>
      </c>
      <c r="J112" s="79"/>
      <c r="K112" s="79">
        <v>1300</v>
      </c>
      <c r="L112" s="79">
        <v>2000</v>
      </c>
      <c r="M112" s="79"/>
      <c r="N112" s="77">
        <f>SUM(J112:M112)</f>
        <v>3300</v>
      </c>
      <c r="O112" s="79">
        <v>2000</v>
      </c>
      <c r="P112" s="79"/>
      <c r="Q112" s="79"/>
      <c r="R112" s="79"/>
      <c r="S112" s="79">
        <v>10000</v>
      </c>
      <c r="T112" s="77">
        <f>SUM(O112:S112)</f>
        <v>12000</v>
      </c>
      <c r="U112" s="80">
        <f>I112+N112+T112</f>
        <v>16107</v>
      </c>
      <c r="V112" s="79"/>
      <c r="W112" s="79"/>
      <c r="X112" s="79"/>
      <c r="Y112" s="79">
        <v>7000</v>
      </c>
      <c r="Z112" s="77">
        <f>SUM(V112:Y112)</f>
        <v>7000</v>
      </c>
      <c r="AA112" s="79"/>
      <c r="AB112" s="79"/>
      <c r="AC112" s="79"/>
      <c r="AD112" s="79">
        <v>12000</v>
      </c>
      <c r="AE112" s="77">
        <f>SUM(AA112:AD112)</f>
        <v>12000</v>
      </c>
      <c r="AF112" s="79"/>
      <c r="AG112" s="79"/>
      <c r="AH112" s="79"/>
      <c r="AI112" s="79"/>
      <c r="AJ112" s="79">
        <v>4000</v>
      </c>
      <c r="AK112" s="77">
        <f>SUM(AF112:AJ112)</f>
        <v>4000</v>
      </c>
      <c r="AL112" s="80">
        <f>Z112+AE112+AK112</f>
        <v>23000</v>
      </c>
      <c r="AM112" s="43"/>
      <c r="AN112" s="50">
        <f t="shared" si="24"/>
        <v>0</v>
      </c>
      <c r="AO112" s="50">
        <f t="shared" si="25"/>
        <v>0</v>
      </c>
    </row>
    <row r="113" spans="1:41" x14ac:dyDescent="0.3">
      <c r="A113" s="181"/>
      <c r="B113" s="17" t="s">
        <v>10</v>
      </c>
      <c r="C113" s="77">
        <v>0</v>
      </c>
      <c r="D113" s="77"/>
      <c r="E113" s="79"/>
      <c r="F113" s="79"/>
      <c r="G113" s="79"/>
      <c r="H113" s="79"/>
      <c r="I113" s="77"/>
      <c r="J113" s="79"/>
      <c r="K113" s="79"/>
      <c r="L113" s="79"/>
      <c r="M113" s="79"/>
      <c r="N113" s="77"/>
      <c r="O113" s="79"/>
      <c r="P113" s="79"/>
      <c r="Q113" s="79"/>
      <c r="R113" s="79"/>
      <c r="S113" s="79"/>
      <c r="T113" s="77"/>
      <c r="U113" s="80"/>
      <c r="V113" s="79"/>
      <c r="W113" s="79"/>
      <c r="X113" s="79"/>
      <c r="Y113" s="79"/>
      <c r="Z113" s="77"/>
      <c r="AA113" s="79"/>
      <c r="AB113" s="79"/>
      <c r="AC113" s="79"/>
      <c r="AD113" s="79"/>
      <c r="AE113" s="77"/>
      <c r="AF113" s="79"/>
      <c r="AG113" s="79"/>
      <c r="AH113" s="79"/>
      <c r="AI113" s="79"/>
      <c r="AJ113" s="79"/>
      <c r="AK113" s="77"/>
      <c r="AL113" s="80"/>
      <c r="AM113" s="43"/>
      <c r="AN113" s="50">
        <f t="shared" si="24"/>
        <v>0</v>
      </c>
      <c r="AO113" s="50">
        <f t="shared" si="25"/>
        <v>0</v>
      </c>
    </row>
    <row r="114" spans="1:41" x14ac:dyDescent="0.3">
      <c r="A114" s="181"/>
      <c r="B114" s="17" t="s">
        <v>7</v>
      </c>
      <c r="C114" s="77"/>
      <c r="D114" s="77"/>
      <c r="E114" s="79">
        <f>E113+E112</f>
        <v>0</v>
      </c>
      <c r="F114" s="79">
        <f>F113+F112</f>
        <v>107</v>
      </c>
      <c r="G114" s="79">
        <f>G113+G112</f>
        <v>0</v>
      </c>
      <c r="H114" s="79">
        <f>H113+H112</f>
        <v>700</v>
      </c>
      <c r="I114" s="77">
        <f>SUM(E114:H114)</f>
        <v>807</v>
      </c>
      <c r="J114" s="79">
        <f>J113+J112</f>
        <v>0</v>
      </c>
      <c r="K114" s="79">
        <f>K113+K112</f>
        <v>1300</v>
      </c>
      <c r="L114" s="79">
        <f>L113+L112</f>
        <v>2000</v>
      </c>
      <c r="M114" s="79">
        <f>M113+M112</f>
        <v>0</v>
      </c>
      <c r="N114" s="77">
        <f>SUM(J114:M114)</f>
        <v>3300</v>
      </c>
      <c r="O114" s="79">
        <f>O113+O112</f>
        <v>2000</v>
      </c>
      <c r="P114" s="79">
        <f>P113+P112</f>
        <v>0</v>
      </c>
      <c r="Q114" s="79">
        <f>Q113+Q112</f>
        <v>0</v>
      </c>
      <c r="R114" s="79">
        <f>R113+R112</f>
        <v>0</v>
      </c>
      <c r="S114" s="79">
        <f>S113+S112</f>
        <v>10000</v>
      </c>
      <c r="T114" s="77">
        <f>SUM(O114:S114)</f>
        <v>12000</v>
      </c>
      <c r="U114" s="80">
        <f>T114+N114+I114+D115</f>
        <v>16107</v>
      </c>
      <c r="V114" s="79">
        <f>V113+V112</f>
        <v>0</v>
      </c>
      <c r="W114" s="79">
        <f>W113+W112</f>
        <v>0</v>
      </c>
      <c r="X114" s="79">
        <f>X113+X112</f>
        <v>0</v>
      </c>
      <c r="Y114" s="79">
        <f>Y113+Y112</f>
        <v>7000</v>
      </c>
      <c r="Z114" s="77">
        <f>SUM(V114:Y114)</f>
        <v>7000</v>
      </c>
      <c r="AA114" s="79">
        <f>AA113+AA112</f>
        <v>0</v>
      </c>
      <c r="AB114" s="79">
        <f>AB113+AB112</f>
        <v>0</v>
      </c>
      <c r="AC114" s="79">
        <f>AC113+AC112</f>
        <v>0</v>
      </c>
      <c r="AD114" s="79">
        <f>AD113+AD112</f>
        <v>12000</v>
      </c>
      <c r="AE114" s="77">
        <f>SUM(AA114:AD114)</f>
        <v>12000</v>
      </c>
      <c r="AF114" s="79">
        <f>AF113+AF112</f>
        <v>0</v>
      </c>
      <c r="AG114" s="79">
        <f>AG113+AG112</f>
        <v>0</v>
      </c>
      <c r="AH114" s="79">
        <f>AH113+AH112</f>
        <v>0</v>
      </c>
      <c r="AI114" s="79">
        <f>AI113+AI112</f>
        <v>0</v>
      </c>
      <c r="AJ114" s="79">
        <f>AJ113+AJ112</f>
        <v>4000</v>
      </c>
      <c r="AK114" s="77">
        <f>SUM(AF114:AJ114)</f>
        <v>4000</v>
      </c>
      <c r="AL114" s="80">
        <f>AK114+AE114+Z114</f>
        <v>23000</v>
      </c>
      <c r="AM114" s="43"/>
      <c r="AN114" s="50">
        <f t="shared" si="24"/>
        <v>0</v>
      </c>
      <c r="AO114" s="50">
        <f t="shared" si="25"/>
        <v>0</v>
      </c>
    </row>
    <row r="115" spans="1:41" x14ac:dyDescent="0.3">
      <c r="A115" s="182"/>
      <c r="B115" s="6" t="s">
        <v>8</v>
      </c>
      <c r="C115" s="81">
        <v>600</v>
      </c>
      <c r="D115" s="99"/>
      <c r="E115" s="128">
        <f>E114-E111</f>
        <v>0</v>
      </c>
      <c r="F115" s="128">
        <f>E115+F114-F111</f>
        <v>0</v>
      </c>
      <c r="G115" s="128">
        <f>F115+G114-G111</f>
        <v>0</v>
      </c>
      <c r="H115" s="128">
        <f>G115+H114-H111</f>
        <v>0</v>
      </c>
      <c r="I115" s="77">
        <f>I114-I111</f>
        <v>0</v>
      </c>
      <c r="J115" s="128">
        <f>I115+J114-J111</f>
        <v>0</v>
      </c>
      <c r="K115" s="79">
        <f>J115+K114-K111</f>
        <v>1900</v>
      </c>
      <c r="L115" s="79">
        <f>K115+L114-L111</f>
        <v>3891</v>
      </c>
      <c r="M115" s="79">
        <f>L115+M114-M111</f>
        <v>3849</v>
      </c>
      <c r="N115" s="77">
        <f>I115+N114-N111</f>
        <v>3849</v>
      </c>
      <c r="O115" s="79">
        <f>N115+O114-O111</f>
        <v>5191</v>
      </c>
      <c r="P115" s="79">
        <f>O115+P114-P111</f>
        <v>3194</v>
      </c>
      <c r="Q115" s="79">
        <f>P115+Q114-Q111</f>
        <v>-1840</v>
      </c>
      <c r="R115" s="79">
        <f t="shared" ref="R115:S115" si="40">Q115+R114-R111</f>
        <v>-7228</v>
      </c>
      <c r="S115" s="79">
        <f t="shared" si="40"/>
        <v>654</v>
      </c>
      <c r="T115" s="77">
        <f>N115+T114-T111</f>
        <v>654</v>
      </c>
      <c r="U115" s="80">
        <f>U114-U111</f>
        <v>654</v>
      </c>
      <c r="V115" s="79">
        <f>U115+V114-V111</f>
        <v>654</v>
      </c>
      <c r="W115" s="79">
        <f>V115+W114-W111</f>
        <v>-687</v>
      </c>
      <c r="X115" s="79">
        <f>W115+X114-X111</f>
        <v>-7527</v>
      </c>
      <c r="Y115" s="79">
        <f>W115+Y114-Y111</f>
        <v>379</v>
      </c>
      <c r="Z115" s="77">
        <f>T115+Z114-Z111</f>
        <v>-6461</v>
      </c>
      <c r="AA115" s="79">
        <f>Z115+AA114-AA111</f>
        <v>-6644</v>
      </c>
      <c r="AB115" s="79">
        <f>AA115+AB114-AB111</f>
        <v>-6899</v>
      </c>
      <c r="AC115" s="79">
        <f>AB115+AC114-AC111</f>
        <v>-8753</v>
      </c>
      <c r="AD115" s="79">
        <f>AC115+AD114-AD111</f>
        <v>443</v>
      </c>
      <c r="AE115" s="77">
        <f>Z115+AE114-AE111</f>
        <v>443</v>
      </c>
      <c r="AF115" s="79">
        <f>AE115+AF114-AF111</f>
        <v>-2772</v>
      </c>
      <c r="AG115" s="79">
        <f>AF115+AG114-AG111</f>
        <v>-3617</v>
      </c>
      <c r="AH115" s="79">
        <f>AG115+AH114-AH111</f>
        <v>-3661</v>
      </c>
      <c r="AI115" s="79">
        <f t="shared" ref="AI115:AJ115" si="41">AH115+AI114-AI111</f>
        <v>-3724</v>
      </c>
      <c r="AJ115" s="79">
        <f t="shared" si="41"/>
        <v>260</v>
      </c>
      <c r="AK115" s="77">
        <f>AE115+AK114-AK111</f>
        <v>260</v>
      </c>
      <c r="AL115" s="80">
        <f>T115+AL114-AL111</f>
        <v>260</v>
      </c>
      <c r="AM115" s="43"/>
      <c r="AN115" s="50">
        <f t="shared" si="24"/>
        <v>0</v>
      </c>
      <c r="AO115" s="50">
        <f t="shared" si="25"/>
        <v>0</v>
      </c>
    </row>
    <row r="116" spans="1:41" x14ac:dyDescent="0.3">
      <c r="A116" s="18"/>
      <c r="B116" s="17" t="s">
        <v>9</v>
      </c>
      <c r="C116" s="77"/>
      <c r="D116" s="77"/>
      <c r="E116" s="82">
        <f>E115/(SUM(F111+H111+J111+G111)/20)*1000</f>
        <v>0</v>
      </c>
      <c r="F116" s="82">
        <f>F115/(SUM(G111+K111+J111+H111)/20)*1000</f>
        <v>0</v>
      </c>
      <c r="G116" s="82">
        <f>G115/(SUM(H111+J111+K111+L111)/20)*1000</f>
        <v>0</v>
      </c>
      <c r="H116" s="82">
        <f>H115/(SUM(M111+J111+K111+L111)/20)*1000</f>
        <v>0</v>
      </c>
      <c r="I116" s="83"/>
      <c r="J116" s="82">
        <f>J115/(SUM(K111+M111+O111+L111)/20)*1000</f>
        <v>0</v>
      </c>
      <c r="K116" s="82">
        <f>K115/(SUM(L111+O111+P111+M111)/20)*1000</f>
        <v>14042.867701404286</v>
      </c>
      <c r="L116" s="82">
        <f>L115/(SUM(M111+O111+P111+Q111)/20)*1000</f>
        <v>10065.968180054328</v>
      </c>
      <c r="M116" s="82">
        <f>M115/(SUM(O111+P111+Q111+R111)/20)*1000</f>
        <v>5886.671254874972</v>
      </c>
      <c r="N116" s="83"/>
      <c r="O116" s="82">
        <f>O115/(SUM(Q111+R111+S111+P111)/20)*1000</f>
        <v>7141.776157391484</v>
      </c>
      <c r="P116" s="82" t="e">
        <f>P115/(SUM(R111+S111+#REF!+Q111)/20)*1000</f>
        <v>#REF!</v>
      </c>
      <c r="Q116" s="82" t="e">
        <f>Q115/(SUM(S111+#REF!+#REF!+R111)/20)*1000</f>
        <v>#REF!</v>
      </c>
      <c r="R116" s="82" t="e">
        <f>R115/(SUM(#REF!+#REF!+#REF!+S111)/20)*1000</f>
        <v>#REF!</v>
      </c>
      <c r="S116" s="82" t="e">
        <f>S115/(SUM(#REF!+#REF!+#REF!+#REF!)/20)*1000</f>
        <v>#REF!</v>
      </c>
      <c r="T116" s="83"/>
      <c r="U116" s="84"/>
      <c r="V116" s="82">
        <f>V115/(SUM(W111+Y111+AA111+X111)/20)*1000</f>
        <v>914.81326059588753</v>
      </c>
      <c r="W116" s="82">
        <f>W115/(SUM(X111+AB111+AA111+Y111)/20)*1000</f>
        <v>-1039.9636693914622</v>
      </c>
      <c r="X116" s="82">
        <f>X115/(SUM(Y111+AA111+AB111+AC111)/20)*1000</f>
        <v>-18300.510576221735</v>
      </c>
      <c r="Y116" s="82">
        <f>Y115/(SUM(AD111+AA111+AB111+AC111)/20)*1000</f>
        <v>1487.441130298273</v>
      </c>
      <c r="Z116" s="83"/>
      <c r="AA116" s="82">
        <f>AA115/(SUM(AB111+AD111+AF111+AC111)/20)*1000</f>
        <v>-16348.425196850396</v>
      </c>
      <c r="AB116" s="82">
        <f>AB115/(SUM(AC111+AF111+AG111+AD111)/20)*1000</f>
        <v>-15827.02454691443</v>
      </c>
      <c r="AC116" s="82">
        <f>AC115/(SUM(AD111+AF111+AG111+AH111)/20)*1000</f>
        <v>-25341.632889403591</v>
      </c>
      <c r="AD116" s="82">
        <f>AD115/(SUM(AF111+AG111+AH111+AI111)/20)*1000</f>
        <v>2126.2299016078714</v>
      </c>
      <c r="AE116" s="83"/>
      <c r="AF116" s="82">
        <f>AF115/(SUM(AH111+AI111+AJ111+AG111)/20)*1000</f>
        <v>-57272.727272727272</v>
      </c>
      <c r="AG116" s="82" t="e">
        <f>AG115/(SUM(AI111+AJ111+#REF!+AH111)/20)*1000</f>
        <v>#REF!</v>
      </c>
      <c r="AH116" s="82" t="e">
        <f>AH115/(SUM(AJ111+#REF!+#REF!+AI111)/20)*1000</f>
        <v>#REF!</v>
      </c>
      <c r="AI116" s="82" t="e">
        <f>AI115/(SUM(#REF!+#REF!+#REF!+AJ111)/20)*1000</f>
        <v>#REF!</v>
      </c>
      <c r="AJ116" s="82" t="e">
        <f>AJ115/(SUM(#REF!+#REF!+#REF!+#REF!)/20)*1000</f>
        <v>#REF!</v>
      </c>
      <c r="AK116" s="83"/>
      <c r="AL116" s="84"/>
      <c r="AM116" s="43"/>
      <c r="AN116" s="50">
        <f t="shared" si="24"/>
        <v>0</v>
      </c>
      <c r="AO116" s="50">
        <f t="shared" si="25"/>
        <v>0</v>
      </c>
    </row>
    <row r="117" spans="1:41" x14ac:dyDescent="0.3">
      <c r="A117" s="180" t="s">
        <v>42</v>
      </c>
      <c r="B117" s="5" t="s">
        <v>5</v>
      </c>
      <c r="C117" s="77"/>
      <c r="D117" s="77"/>
      <c r="E117" s="79"/>
      <c r="F117" s="79">
        <v>590</v>
      </c>
      <c r="G117" s="79"/>
      <c r="H117" s="79"/>
      <c r="I117" s="77">
        <f>SUM(E117:H117)</f>
        <v>590</v>
      </c>
      <c r="J117" s="79">
        <v>1030</v>
      </c>
      <c r="K117" s="79">
        <v>-6949</v>
      </c>
      <c r="L117" s="79">
        <v>2</v>
      </c>
      <c r="M117" s="79">
        <v>4</v>
      </c>
      <c r="N117" s="77">
        <f>SUM(J117:M117)</f>
        <v>-5913</v>
      </c>
      <c r="O117" s="79">
        <v>0</v>
      </c>
      <c r="P117" s="79">
        <v>0</v>
      </c>
      <c r="Q117" s="79">
        <v>0</v>
      </c>
      <c r="R117" s="79">
        <v>0</v>
      </c>
      <c r="S117" s="79">
        <v>0</v>
      </c>
      <c r="T117" s="77">
        <f>SUM(O117:S117)</f>
        <v>0</v>
      </c>
      <c r="U117" s="80">
        <f>T117+N117+I117+D121</f>
        <v>1678</v>
      </c>
      <c r="V117" s="79"/>
      <c r="W117" s="79">
        <v>0</v>
      </c>
      <c r="X117" s="79">
        <v>0</v>
      </c>
      <c r="Y117" s="79">
        <v>0</v>
      </c>
      <c r="Z117" s="77">
        <f>SUM(V117:Y117)</f>
        <v>0</v>
      </c>
      <c r="AA117" s="79">
        <v>0</v>
      </c>
      <c r="AB117" s="79">
        <v>0</v>
      </c>
      <c r="AC117" s="79">
        <v>0</v>
      </c>
      <c r="AD117" s="79">
        <v>0</v>
      </c>
      <c r="AE117" s="77">
        <f>SUM(AA117:AD117)</f>
        <v>0</v>
      </c>
      <c r="AF117" s="79">
        <v>0</v>
      </c>
      <c r="AG117" s="79">
        <v>0</v>
      </c>
      <c r="AH117" s="79">
        <v>0</v>
      </c>
      <c r="AI117" s="79">
        <v>0</v>
      </c>
      <c r="AJ117" s="79">
        <v>0</v>
      </c>
      <c r="AK117" s="77">
        <f>SUM(AF117:AJ117)</f>
        <v>0</v>
      </c>
      <c r="AL117" s="80">
        <f>AK117+AE117+Z117</f>
        <v>0</v>
      </c>
      <c r="AM117" s="50">
        <v>64</v>
      </c>
      <c r="AN117" s="50">
        <f t="shared" si="24"/>
        <v>107392</v>
      </c>
      <c r="AO117" s="50">
        <f t="shared" si="25"/>
        <v>0</v>
      </c>
    </row>
    <row r="118" spans="1:41" x14ac:dyDescent="0.3">
      <c r="A118" s="181"/>
      <c r="B118" s="17" t="s">
        <v>6</v>
      </c>
      <c r="C118" s="77"/>
      <c r="D118" s="77"/>
      <c r="E118" s="79"/>
      <c r="F118" s="79">
        <v>590</v>
      </c>
      <c r="G118" s="79"/>
      <c r="H118" s="79"/>
      <c r="I118" s="77">
        <f>SUM(E118:H118)</f>
        <v>590</v>
      </c>
      <c r="J118" s="79">
        <v>1030</v>
      </c>
      <c r="K118" s="79"/>
      <c r="L118" s="79"/>
      <c r="M118" s="79"/>
      <c r="N118" s="79">
        <f>SUM(J118:M118)</f>
        <v>1030</v>
      </c>
      <c r="O118" s="79"/>
      <c r="P118" s="79"/>
      <c r="Q118" s="79"/>
      <c r="R118" s="79"/>
      <c r="S118" s="79"/>
      <c r="T118" s="77">
        <f>SUM(O118:S118)</f>
        <v>0</v>
      </c>
      <c r="U118" s="80">
        <f>I118+N118+T118</f>
        <v>1620</v>
      </c>
      <c r="V118" s="79"/>
      <c r="W118" s="79"/>
      <c r="X118" s="79"/>
      <c r="Y118" s="79"/>
      <c r="Z118" s="77">
        <f>SUM(V118:Y118)</f>
        <v>0</v>
      </c>
      <c r="AA118" s="79"/>
      <c r="AB118" s="79"/>
      <c r="AC118" s="79"/>
      <c r="AD118" s="79"/>
      <c r="AE118" s="79">
        <f>SUM(AA118:AD118)</f>
        <v>0</v>
      </c>
      <c r="AF118" s="79"/>
      <c r="AG118" s="79"/>
      <c r="AH118" s="79"/>
      <c r="AI118" s="79"/>
      <c r="AJ118" s="79"/>
      <c r="AK118" s="77">
        <f>SUM(AF118:AJ118)</f>
        <v>0</v>
      </c>
      <c r="AL118" s="80">
        <f>Z118+AE118+AK118</f>
        <v>0</v>
      </c>
      <c r="AM118" s="43"/>
      <c r="AN118" s="50">
        <f t="shared" si="24"/>
        <v>0</v>
      </c>
      <c r="AO118" s="50">
        <f t="shared" si="25"/>
        <v>0</v>
      </c>
    </row>
    <row r="119" spans="1:41" x14ac:dyDescent="0.3">
      <c r="A119" s="181"/>
      <c r="B119" s="17" t="s">
        <v>10</v>
      </c>
      <c r="C119" s="77">
        <v>11</v>
      </c>
      <c r="D119" s="77"/>
      <c r="E119" s="79"/>
      <c r="F119" s="79"/>
      <c r="G119" s="79"/>
      <c r="H119" s="79"/>
      <c r="I119" s="77"/>
      <c r="J119" s="79"/>
      <c r="K119" s="79"/>
      <c r="L119" s="79"/>
      <c r="M119" s="79"/>
      <c r="N119" s="77"/>
      <c r="O119" s="79"/>
      <c r="P119" s="79"/>
      <c r="Q119" s="79"/>
      <c r="R119" s="79"/>
      <c r="S119" s="79"/>
      <c r="T119" s="77"/>
      <c r="U119" s="80"/>
      <c r="V119" s="79"/>
      <c r="W119" s="79"/>
      <c r="X119" s="79"/>
      <c r="Y119" s="79"/>
      <c r="Z119" s="77"/>
      <c r="AA119" s="79"/>
      <c r="AB119" s="79"/>
      <c r="AC119" s="79"/>
      <c r="AD119" s="79"/>
      <c r="AE119" s="77"/>
      <c r="AF119" s="79"/>
      <c r="AG119" s="79"/>
      <c r="AH119" s="79"/>
      <c r="AI119" s="79"/>
      <c r="AJ119" s="79"/>
      <c r="AK119" s="77"/>
      <c r="AL119" s="80"/>
      <c r="AM119" s="43"/>
      <c r="AN119" s="50">
        <f t="shared" si="24"/>
        <v>0</v>
      </c>
      <c r="AO119" s="50">
        <f t="shared" si="25"/>
        <v>0</v>
      </c>
    </row>
    <row r="120" spans="1:41" x14ac:dyDescent="0.3">
      <c r="A120" s="181"/>
      <c r="B120" s="17" t="s">
        <v>7</v>
      </c>
      <c r="C120" s="77"/>
      <c r="D120" s="77"/>
      <c r="E120" s="79">
        <f>E119+E118</f>
        <v>0</v>
      </c>
      <c r="F120" s="79">
        <f>F119+F118</f>
        <v>590</v>
      </c>
      <c r="G120" s="79">
        <f>G119+G118</f>
        <v>0</v>
      </c>
      <c r="H120" s="79">
        <f>H119+H118</f>
        <v>0</v>
      </c>
      <c r="I120" s="77">
        <f>SUM(E120:H120)</f>
        <v>590</v>
      </c>
      <c r="J120" s="79">
        <f>J119+J118</f>
        <v>1030</v>
      </c>
      <c r="K120" s="79">
        <f>K119+K118</f>
        <v>0</v>
      </c>
      <c r="L120" s="79">
        <f>L119+L118</f>
        <v>0</v>
      </c>
      <c r="M120" s="79">
        <f>M119+M118</f>
        <v>0</v>
      </c>
      <c r="N120" s="77">
        <f>SUM(J120:M120)</f>
        <v>1030</v>
      </c>
      <c r="O120" s="79">
        <f>O119+O118</f>
        <v>0</v>
      </c>
      <c r="P120" s="79">
        <f>P119+P118</f>
        <v>0</v>
      </c>
      <c r="Q120" s="79">
        <f>Q119+Q118</f>
        <v>0</v>
      </c>
      <c r="R120" s="79">
        <f>R119+R118</f>
        <v>0</v>
      </c>
      <c r="S120" s="79">
        <f>S119+S118</f>
        <v>0</v>
      </c>
      <c r="T120" s="77">
        <f>SUM(O120:S120)</f>
        <v>0</v>
      </c>
      <c r="U120" s="80">
        <f>T120+N120+I120+D121</f>
        <v>8621</v>
      </c>
      <c r="V120" s="79">
        <f>V119+V118</f>
        <v>0</v>
      </c>
      <c r="W120" s="79">
        <f>W119+W118</f>
        <v>0</v>
      </c>
      <c r="X120" s="79">
        <f>X119+X118</f>
        <v>0</v>
      </c>
      <c r="Y120" s="79">
        <f>Y119+Y118</f>
        <v>0</v>
      </c>
      <c r="Z120" s="77">
        <f>SUM(V120:Y120)</f>
        <v>0</v>
      </c>
      <c r="AA120" s="79">
        <f>AA119+AA118</f>
        <v>0</v>
      </c>
      <c r="AB120" s="79">
        <f>AB119+AB118</f>
        <v>0</v>
      </c>
      <c r="AC120" s="79">
        <f>AC119+AC118</f>
        <v>0</v>
      </c>
      <c r="AD120" s="79">
        <f>AD119+AD118</f>
        <v>0</v>
      </c>
      <c r="AE120" s="77">
        <f>SUM(AA120:AD120)</f>
        <v>0</v>
      </c>
      <c r="AF120" s="79">
        <f>AF119+AF118</f>
        <v>0</v>
      </c>
      <c r="AG120" s="79">
        <f>AG119+AG118</f>
        <v>0</v>
      </c>
      <c r="AH120" s="79">
        <f>AH119+AH118</f>
        <v>0</v>
      </c>
      <c r="AI120" s="79">
        <f>AI119+AI118</f>
        <v>0</v>
      </c>
      <c r="AJ120" s="79">
        <f>AJ119+AJ118</f>
        <v>0</v>
      </c>
      <c r="AK120" s="77">
        <f>SUM(AF120:AJ120)</f>
        <v>0</v>
      </c>
      <c r="AL120" s="80">
        <f>AK120+AE120+Z120</f>
        <v>0</v>
      </c>
      <c r="AM120" s="43"/>
      <c r="AN120" s="50">
        <f t="shared" si="24"/>
        <v>0</v>
      </c>
      <c r="AO120" s="50">
        <f t="shared" si="25"/>
        <v>0</v>
      </c>
    </row>
    <row r="121" spans="1:41" x14ac:dyDescent="0.3">
      <c r="A121" s="182"/>
      <c r="B121" s="6" t="s">
        <v>8</v>
      </c>
      <c r="C121" s="81">
        <v>6966</v>
      </c>
      <c r="D121" s="99">
        <v>7001</v>
      </c>
      <c r="E121" s="128">
        <f>E120-E117</f>
        <v>0</v>
      </c>
      <c r="F121" s="128">
        <f>E121+F120-F117</f>
        <v>0</v>
      </c>
      <c r="G121" s="128">
        <f>F121+G120-G117</f>
        <v>0</v>
      </c>
      <c r="H121" s="128">
        <f>G121+H120-H117</f>
        <v>0</v>
      </c>
      <c r="I121" s="77">
        <f>I120-I117</f>
        <v>0</v>
      </c>
      <c r="J121" s="128">
        <f>I121+J120-J117</f>
        <v>0</v>
      </c>
      <c r="K121" s="79">
        <f>J121+K120-K117</f>
        <v>6949</v>
      </c>
      <c r="L121" s="79">
        <f>K121+L120-L117</f>
        <v>6947</v>
      </c>
      <c r="M121" s="79">
        <f>L121+M120-M117</f>
        <v>6943</v>
      </c>
      <c r="N121" s="77">
        <f>I121+N120-N117</f>
        <v>6943</v>
      </c>
      <c r="O121" s="79">
        <f>N121+O120-O117</f>
        <v>6943</v>
      </c>
      <c r="P121" s="79">
        <f>O121+P120-P117</f>
        <v>6943</v>
      </c>
      <c r="Q121" s="79">
        <f>P121+Q120-Q117</f>
        <v>6943</v>
      </c>
      <c r="R121" s="79">
        <f t="shared" ref="R121:S121" si="42">Q121+R120-R117</f>
        <v>6943</v>
      </c>
      <c r="S121" s="79">
        <f t="shared" si="42"/>
        <v>6943</v>
      </c>
      <c r="T121" s="77">
        <f>N121+T120-T117</f>
        <v>6943</v>
      </c>
      <c r="U121" s="80">
        <f>U120-U117</f>
        <v>6943</v>
      </c>
      <c r="V121" s="79">
        <f>U121+V120-V117</f>
        <v>6943</v>
      </c>
      <c r="W121" s="79">
        <f>V121+W120-W117</f>
        <v>6943</v>
      </c>
      <c r="X121" s="79">
        <f>W121+X120-X117</f>
        <v>6943</v>
      </c>
      <c r="Y121" s="79">
        <f>W121+Y120-Y117</f>
        <v>6943</v>
      </c>
      <c r="Z121" s="77">
        <f>T121+Z120-Z117</f>
        <v>6943</v>
      </c>
      <c r="AA121" s="79">
        <f>Z121+AA120-AA117</f>
        <v>6943</v>
      </c>
      <c r="AB121" s="79">
        <f>AA121+AB120-AB117</f>
        <v>6943</v>
      </c>
      <c r="AC121" s="79">
        <f>AB121+AC120-AC117</f>
        <v>6943</v>
      </c>
      <c r="AD121" s="79">
        <f>AC121+AD120-AD117</f>
        <v>6943</v>
      </c>
      <c r="AE121" s="77">
        <f>Z121+AE120-AE117</f>
        <v>6943</v>
      </c>
      <c r="AF121" s="79">
        <f>AE121+AF120-AF117</f>
        <v>6943</v>
      </c>
      <c r="AG121" s="79">
        <f>AF121+AG120-AG117</f>
        <v>6943</v>
      </c>
      <c r="AH121" s="79">
        <f>AG121+AH120-AH117</f>
        <v>6943</v>
      </c>
      <c r="AI121" s="79">
        <f t="shared" ref="AI121:AJ121" si="43">AH121+AI120-AI117</f>
        <v>6943</v>
      </c>
      <c r="AJ121" s="79">
        <f t="shared" si="43"/>
        <v>6943</v>
      </c>
      <c r="AK121" s="77">
        <f>AE121+AK120-AK117</f>
        <v>6943</v>
      </c>
      <c r="AL121" s="80">
        <f>T121+AL120-AL117</f>
        <v>6943</v>
      </c>
      <c r="AM121" s="43"/>
      <c r="AN121" s="50">
        <f t="shared" si="24"/>
        <v>0</v>
      </c>
      <c r="AO121" s="50">
        <f t="shared" si="25"/>
        <v>0</v>
      </c>
    </row>
    <row r="122" spans="1:41" x14ac:dyDescent="0.3">
      <c r="A122" s="18"/>
      <c r="B122" s="17" t="s">
        <v>9</v>
      </c>
      <c r="C122" s="77"/>
      <c r="D122" s="77"/>
      <c r="E122" s="82">
        <f>E121/(SUM(F117+H117+J117+G117)/20)*1000</f>
        <v>0</v>
      </c>
      <c r="F122" s="82">
        <f>F121/(SUM(G117+K117+J117+H117)/20)*1000</f>
        <v>0</v>
      </c>
      <c r="G122" s="82">
        <f>G121/(SUM(H117+J117+K117+L117)/20)*1000</f>
        <v>0</v>
      </c>
      <c r="H122" s="82">
        <f>H121/(SUM(M117+J117+K117+L117)/20)*1000</f>
        <v>0</v>
      </c>
      <c r="I122" s="83"/>
      <c r="J122" s="82">
        <f>J121/(SUM(K117+M117+O117+L117)/20)*1000</f>
        <v>0</v>
      </c>
      <c r="K122" s="82">
        <f>K121/(SUM(L117+O117+P117+M117)/20)*1000</f>
        <v>23163333.333333336</v>
      </c>
      <c r="L122" s="82">
        <f>L121/(SUM(M117+O117+P117+Q117)/20)*1000</f>
        <v>34735000</v>
      </c>
      <c r="M122" s="82" t="e">
        <f>M121/(SUM(O117+P117+Q117+R117)/20)*1000</f>
        <v>#DIV/0!</v>
      </c>
      <c r="N122" s="83"/>
      <c r="O122" s="82" t="e">
        <f>O121/(SUM(Q117+R117+S117+P117)/20)*1000</f>
        <v>#DIV/0!</v>
      </c>
      <c r="P122" s="82" t="e">
        <f>P121/(SUM(R117+S117+#REF!+Q117)/20)*1000</f>
        <v>#REF!</v>
      </c>
      <c r="Q122" s="82" t="e">
        <f>Q121/(SUM(S117+#REF!+#REF!+R117)/20)*1000</f>
        <v>#REF!</v>
      </c>
      <c r="R122" s="82" t="e">
        <f>R121/(SUM(#REF!+#REF!+#REF!+S117)/20)*1000</f>
        <v>#REF!</v>
      </c>
      <c r="S122" s="82" t="e">
        <f>S121/(SUM(#REF!+#REF!+#REF!+#REF!)/20)*1000</f>
        <v>#REF!</v>
      </c>
      <c r="T122" s="83"/>
      <c r="U122" s="84"/>
      <c r="V122" s="82" t="e">
        <f>V121/(SUM(W117+Y117+AA117+X117)/20)*1000</f>
        <v>#DIV/0!</v>
      </c>
      <c r="W122" s="82" t="e">
        <f>W121/(SUM(X117+AB117+AA117+Y117)/20)*1000</f>
        <v>#DIV/0!</v>
      </c>
      <c r="X122" s="82" t="e">
        <f>X121/(SUM(Y117+AA117+AB117+AC117)/20)*1000</f>
        <v>#DIV/0!</v>
      </c>
      <c r="Y122" s="82" t="e">
        <f>Y121/(SUM(AD117+AA117+AB117+AC117)/20)*1000</f>
        <v>#DIV/0!</v>
      </c>
      <c r="Z122" s="83"/>
      <c r="AA122" s="82" t="e">
        <f>AA121/(SUM(AB117+AD117+AF117+AC117)/20)*1000</f>
        <v>#DIV/0!</v>
      </c>
      <c r="AB122" s="82" t="e">
        <f>AB121/(SUM(AC117+AF117+AG117+AD117)/20)*1000</f>
        <v>#DIV/0!</v>
      </c>
      <c r="AC122" s="82" t="e">
        <f>AC121/(SUM(AD117+AF117+AG117+AH117)/20)*1000</f>
        <v>#DIV/0!</v>
      </c>
      <c r="AD122" s="82" t="e">
        <f>AD121/(SUM(AF117+AG117+AH117+AI117)/20)*1000</f>
        <v>#DIV/0!</v>
      </c>
      <c r="AE122" s="83"/>
      <c r="AF122" s="82" t="e">
        <f>AF121/(SUM(AH117+AI117+AJ117+AG117)/20)*1000</f>
        <v>#DIV/0!</v>
      </c>
      <c r="AG122" s="82" t="e">
        <f>AG121/(SUM(AI117+AJ117+#REF!+AH117)/20)*1000</f>
        <v>#REF!</v>
      </c>
      <c r="AH122" s="82" t="e">
        <f>AH121/(SUM(AJ117+#REF!+#REF!+AI117)/20)*1000</f>
        <v>#REF!</v>
      </c>
      <c r="AI122" s="82" t="e">
        <f>AI121/(SUM(#REF!+#REF!+#REF!+AJ117)/20)*1000</f>
        <v>#REF!</v>
      </c>
      <c r="AJ122" s="82" t="e">
        <f>AJ121/(SUM(#REF!+#REF!+#REF!+#REF!)/20)*1000</f>
        <v>#REF!</v>
      </c>
      <c r="AK122" s="83"/>
      <c r="AL122" s="84"/>
      <c r="AM122" s="43"/>
      <c r="AN122" s="50">
        <f t="shared" si="24"/>
        <v>0</v>
      </c>
      <c r="AO122" s="50">
        <f t="shared" si="25"/>
        <v>0</v>
      </c>
    </row>
    <row r="123" spans="1:41" x14ac:dyDescent="0.3">
      <c r="A123" s="180" t="s">
        <v>43</v>
      </c>
      <c r="B123" s="5" t="s">
        <v>5</v>
      </c>
      <c r="C123" s="77"/>
      <c r="D123" s="77"/>
      <c r="E123" s="79"/>
      <c r="F123" s="79"/>
      <c r="G123" s="79"/>
      <c r="H123" s="79"/>
      <c r="I123" s="77">
        <f>SUM(E123:H123)</f>
        <v>0</v>
      </c>
      <c r="J123" s="79">
        <v>9</v>
      </c>
      <c r="K123" s="79">
        <v>-5297</v>
      </c>
      <c r="L123" s="79">
        <v>0</v>
      </c>
      <c r="M123" s="79">
        <v>0</v>
      </c>
      <c r="N123" s="77">
        <f>SUM(J123:M123)</f>
        <v>-5288</v>
      </c>
      <c r="O123" s="79">
        <v>0</v>
      </c>
      <c r="P123" s="79">
        <v>0</v>
      </c>
      <c r="Q123" s="79">
        <v>0</v>
      </c>
      <c r="R123" s="79">
        <v>0</v>
      </c>
      <c r="S123" s="79">
        <v>0</v>
      </c>
      <c r="T123" s="77">
        <f>SUM(O123:S123)</f>
        <v>0</v>
      </c>
      <c r="U123" s="80">
        <f>T123+N123+I123+D127</f>
        <v>438</v>
      </c>
      <c r="V123" s="79"/>
      <c r="W123" s="79">
        <v>0</v>
      </c>
      <c r="X123" s="79">
        <v>0</v>
      </c>
      <c r="Y123" s="79">
        <v>0</v>
      </c>
      <c r="Z123" s="77">
        <f>SUM(V123:Y123)</f>
        <v>0</v>
      </c>
      <c r="AA123" s="79">
        <v>0</v>
      </c>
      <c r="AB123" s="79">
        <v>0</v>
      </c>
      <c r="AC123" s="79">
        <v>0</v>
      </c>
      <c r="AD123" s="79">
        <v>0</v>
      </c>
      <c r="AE123" s="77">
        <f>SUM(AA123:AD123)</f>
        <v>0</v>
      </c>
      <c r="AF123" s="79">
        <v>0</v>
      </c>
      <c r="AG123" s="79">
        <v>0</v>
      </c>
      <c r="AH123" s="79">
        <v>0</v>
      </c>
      <c r="AI123" s="79">
        <v>0</v>
      </c>
      <c r="AJ123" s="79">
        <v>0</v>
      </c>
      <c r="AK123" s="77">
        <f>SUM(AF123:AJ123)</f>
        <v>0</v>
      </c>
      <c r="AL123" s="80">
        <f>AK123+AE123+Z123</f>
        <v>0</v>
      </c>
      <c r="AM123" s="50">
        <v>128</v>
      </c>
      <c r="AN123" s="50">
        <f t="shared" si="24"/>
        <v>56064</v>
      </c>
      <c r="AO123" s="50">
        <f t="shared" si="25"/>
        <v>0</v>
      </c>
    </row>
    <row r="124" spans="1:41" x14ac:dyDescent="0.3">
      <c r="A124" s="181"/>
      <c r="B124" s="17" t="s">
        <v>6</v>
      </c>
      <c r="C124" s="77"/>
      <c r="D124" s="77"/>
      <c r="E124" s="79"/>
      <c r="F124" s="79"/>
      <c r="G124" s="79"/>
      <c r="H124" s="79"/>
      <c r="I124" s="77">
        <f>SUM(E124:H124)</f>
        <v>0</v>
      </c>
      <c r="J124" s="79">
        <v>9</v>
      </c>
      <c r="K124" s="79"/>
      <c r="L124" s="79"/>
      <c r="M124" s="79"/>
      <c r="N124" s="77">
        <f>SUM(J124:M124)</f>
        <v>9</v>
      </c>
      <c r="O124" s="79"/>
      <c r="P124" s="79"/>
      <c r="Q124" s="79"/>
      <c r="R124" s="79"/>
      <c r="S124" s="79"/>
      <c r="T124" s="77">
        <f>SUM(O124:S124)</f>
        <v>0</v>
      </c>
      <c r="U124" s="80">
        <f>I124+N124+T124</f>
        <v>9</v>
      </c>
      <c r="V124" s="79"/>
      <c r="W124" s="79"/>
      <c r="X124" s="79"/>
      <c r="Y124" s="79"/>
      <c r="Z124" s="77">
        <f>SUM(V124:Y124)</f>
        <v>0</v>
      </c>
      <c r="AA124" s="79"/>
      <c r="AB124" s="79"/>
      <c r="AC124" s="79"/>
      <c r="AD124" s="79"/>
      <c r="AE124" s="77">
        <f>SUM(AA124:AD124)</f>
        <v>0</v>
      </c>
      <c r="AF124" s="79"/>
      <c r="AG124" s="79"/>
      <c r="AH124" s="79"/>
      <c r="AI124" s="79"/>
      <c r="AJ124" s="79"/>
      <c r="AK124" s="77">
        <f>SUM(AF124:AJ124)</f>
        <v>0</v>
      </c>
      <c r="AL124" s="80">
        <f>Z124+AE124+AK124</f>
        <v>0</v>
      </c>
      <c r="AM124" s="43"/>
      <c r="AN124" s="50">
        <f t="shared" si="24"/>
        <v>0</v>
      </c>
      <c r="AO124" s="50">
        <f t="shared" si="25"/>
        <v>0</v>
      </c>
    </row>
    <row r="125" spans="1:41" x14ac:dyDescent="0.3">
      <c r="A125" s="181"/>
      <c r="B125" s="17" t="s">
        <v>10</v>
      </c>
      <c r="C125" s="77"/>
      <c r="D125" s="77"/>
      <c r="E125" s="79"/>
      <c r="F125" s="79"/>
      <c r="G125" s="79"/>
      <c r="H125" s="79"/>
      <c r="I125" s="77"/>
      <c r="J125" s="79"/>
      <c r="K125" s="79">
        <v>387</v>
      </c>
      <c r="L125" s="79"/>
      <c r="M125" s="79"/>
      <c r="N125" s="77"/>
      <c r="O125" s="79"/>
      <c r="P125" s="79"/>
      <c r="Q125" s="79"/>
      <c r="R125" s="79"/>
      <c r="S125" s="79"/>
      <c r="T125" s="77"/>
      <c r="U125" s="80"/>
      <c r="V125" s="79"/>
      <c r="W125" s="79"/>
      <c r="X125" s="79"/>
      <c r="Y125" s="79"/>
      <c r="Z125" s="77"/>
      <c r="AA125" s="79"/>
      <c r="AB125" s="79"/>
      <c r="AC125" s="79"/>
      <c r="AD125" s="79"/>
      <c r="AE125" s="77"/>
      <c r="AF125" s="79"/>
      <c r="AG125" s="79"/>
      <c r="AH125" s="79"/>
      <c r="AI125" s="79"/>
      <c r="AJ125" s="79"/>
      <c r="AK125" s="77"/>
      <c r="AL125" s="80"/>
      <c r="AM125" s="43"/>
      <c r="AN125" s="50">
        <f t="shared" si="24"/>
        <v>0</v>
      </c>
      <c r="AO125" s="50">
        <f t="shared" si="25"/>
        <v>0</v>
      </c>
    </row>
    <row r="126" spans="1:41" x14ac:dyDescent="0.3">
      <c r="A126" s="181"/>
      <c r="B126" s="17" t="s">
        <v>7</v>
      </c>
      <c r="C126" s="77"/>
      <c r="D126" s="77"/>
      <c r="E126" s="79">
        <f>E125+E124</f>
        <v>0</v>
      </c>
      <c r="F126" s="79">
        <f>F125+F124</f>
        <v>0</v>
      </c>
      <c r="G126" s="79">
        <f>G125+G124</f>
        <v>0</v>
      </c>
      <c r="H126" s="79">
        <f>H125+H124</f>
        <v>0</v>
      </c>
      <c r="I126" s="77">
        <f>SUM(E126:H126)</f>
        <v>0</v>
      </c>
      <c r="J126" s="79">
        <f>J125+J124</f>
        <v>9</v>
      </c>
      <c r="K126" s="79">
        <f>K125+K124</f>
        <v>387</v>
      </c>
      <c r="L126" s="79">
        <f>L125+L124</f>
        <v>0</v>
      </c>
      <c r="M126" s="79">
        <f>M125+M124</f>
        <v>0</v>
      </c>
      <c r="N126" s="77">
        <f>SUM(J126:M126)</f>
        <v>396</v>
      </c>
      <c r="O126" s="79">
        <f>O125+O124</f>
        <v>0</v>
      </c>
      <c r="P126" s="79">
        <f>P125+P124</f>
        <v>0</v>
      </c>
      <c r="Q126" s="79">
        <f>Q125+Q124</f>
        <v>0</v>
      </c>
      <c r="R126" s="79">
        <f>R125+R124</f>
        <v>0</v>
      </c>
      <c r="S126" s="79">
        <f>S125+S124</f>
        <v>0</v>
      </c>
      <c r="T126" s="77">
        <f>SUM(O126:S126)</f>
        <v>0</v>
      </c>
      <c r="U126" s="80">
        <f>T126+N126+I126+D127</f>
        <v>6122</v>
      </c>
      <c r="V126" s="79">
        <f>V125+V124</f>
        <v>0</v>
      </c>
      <c r="W126" s="79">
        <f>W125+W124</f>
        <v>0</v>
      </c>
      <c r="X126" s="79">
        <f>X125+X124</f>
        <v>0</v>
      </c>
      <c r="Y126" s="79">
        <f>Y125+Y124</f>
        <v>0</v>
      </c>
      <c r="Z126" s="77">
        <f>SUM(V126:Y126)</f>
        <v>0</v>
      </c>
      <c r="AA126" s="79">
        <f>AA125+AA124</f>
        <v>0</v>
      </c>
      <c r="AB126" s="79">
        <f>AB125+AB124</f>
        <v>0</v>
      </c>
      <c r="AC126" s="79">
        <f>AC125+AC124</f>
        <v>0</v>
      </c>
      <c r="AD126" s="79">
        <f>AD125+AD124</f>
        <v>0</v>
      </c>
      <c r="AE126" s="77">
        <f>SUM(AA126:AD126)</f>
        <v>0</v>
      </c>
      <c r="AF126" s="79">
        <f>AF125+AF124</f>
        <v>0</v>
      </c>
      <c r="AG126" s="79">
        <f>AG125+AG124</f>
        <v>0</v>
      </c>
      <c r="AH126" s="79">
        <f>AH125+AH124</f>
        <v>0</v>
      </c>
      <c r="AI126" s="79">
        <f>AI125+AI124</f>
        <v>0</v>
      </c>
      <c r="AJ126" s="79">
        <f>AJ125+AJ124</f>
        <v>0</v>
      </c>
      <c r="AK126" s="77">
        <f>SUM(AF126:AJ126)</f>
        <v>0</v>
      </c>
      <c r="AL126" s="80">
        <f>AK126+AE126+Z126</f>
        <v>0</v>
      </c>
      <c r="AM126" s="43"/>
      <c r="AN126" s="50">
        <f t="shared" si="24"/>
        <v>0</v>
      </c>
      <c r="AO126" s="50">
        <f t="shared" si="25"/>
        <v>0</v>
      </c>
    </row>
    <row r="127" spans="1:41" x14ac:dyDescent="0.3">
      <c r="A127" s="182"/>
      <c r="B127" s="6" t="s">
        <v>8</v>
      </c>
      <c r="C127" s="81">
        <v>5684</v>
      </c>
      <c r="D127" s="99">
        <v>5726</v>
      </c>
      <c r="E127" s="128">
        <f>E126-E123</f>
        <v>0</v>
      </c>
      <c r="F127" s="128">
        <f>E127+F126-F123</f>
        <v>0</v>
      </c>
      <c r="G127" s="128">
        <f>F127+G126-G123</f>
        <v>0</v>
      </c>
      <c r="H127" s="128">
        <f>G127+H126-H123</f>
        <v>0</v>
      </c>
      <c r="I127" s="77">
        <f>I126-I123</f>
        <v>0</v>
      </c>
      <c r="J127" s="128">
        <f>I127+J126-J123</f>
        <v>0</v>
      </c>
      <c r="K127" s="79">
        <f>J127+K126-K123</f>
        <v>5684</v>
      </c>
      <c r="L127" s="79">
        <f>K127+L126-L123</f>
        <v>5684</v>
      </c>
      <c r="M127" s="79">
        <f>L127+M126-M123</f>
        <v>5684</v>
      </c>
      <c r="N127" s="77">
        <f>I127+N126-N123</f>
        <v>5684</v>
      </c>
      <c r="O127" s="79">
        <f>N127+O126-O123</f>
        <v>5684</v>
      </c>
      <c r="P127" s="79">
        <f>O127+P126-P123</f>
        <v>5684</v>
      </c>
      <c r="Q127" s="79">
        <f>P127+Q126-Q123</f>
        <v>5684</v>
      </c>
      <c r="R127" s="79">
        <f t="shared" ref="R127:S127" si="44">Q127+R126-R123</f>
        <v>5684</v>
      </c>
      <c r="S127" s="79">
        <f t="shared" si="44"/>
        <v>5684</v>
      </c>
      <c r="T127" s="77">
        <f>N127+T126-T123</f>
        <v>5684</v>
      </c>
      <c r="U127" s="80">
        <f>U126-U123</f>
        <v>5684</v>
      </c>
      <c r="V127" s="79">
        <f>U127+V126-V123</f>
        <v>5684</v>
      </c>
      <c r="W127" s="79">
        <f>V127+W126-W123</f>
        <v>5684</v>
      </c>
      <c r="X127" s="79">
        <f>W127+X126-X123</f>
        <v>5684</v>
      </c>
      <c r="Y127" s="79">
        <f>W127+Y126-Y123</f>
        <v>5684</v>
      </c>
      <c r="Z127" s="77">
        <f>T127+Z126-Z123</f>
        <v>5684</v>
      </c>
      <c r="AA127" s="79">
        <f>Z127+AA126-AA123</f>
        <v>5684</v>
      </c>
      <c r="AB127" s="79">
        <f>AA127+AB126-AB123</f>
        <v>5684</v>
      </c>
      <c r="AC127" s="79">
        <f>AB127+AC126-AC123</f>
        <v>5684</v>
      </c>
      <c r="AD127" s="79">
        <f>AC127+AD126-AD123</f>
        <v>5684</v>
      </c>
      <c r="AE127" s="77">
        <f>Z127+AE126-AE123</f>
        <v>5684</v>
      </c>
      <c r="AF127" s="79">
        <f>AE127+AF126-AF123</f>
        <v>5684</v>
      </c>
      <c r="AG127" s="79">
        <f>AF127+AG126-AG123</f>
        <v>5684</v>
      </c>
      <c r="AH127" s="79">
        <f>AG127+AH126-AH123</f>
        <v>5684</v>
      </c>
      <c r="AI127" s="79">
        <f t="shared" ref="AI127:AJ127" si="45">AH127+AI126-AI123</f>
        <v>5684</v>
      </c>
      <c r="AJ127" s="79">
        <f t="shared" si="45"/>
        <v>5684</v>
      </c>
      <c r="AK127" s="77">
        <f>AE127+AK126-AK123</f>
        <v>5684</v>
      </c>
      <c r="AL127" s="80">
        <f>T127+AL126-AL123</f>
        <v>5684</v>
      </c>
      <c r="AM127" s="43"/>
      <c r="AN127" s="50">
        <f t="shared" si="24"/>
        <v>0</v>
      </c>
      <c r="AO127" s="50">
        <f t="shared" si="25"/>
        <v>0</v>
      </c>
    </row>
    <row r="128" spans="1:41" x14ac:dyDescent="0.3">
      <c r="A128" s="18"/>
      <c r="B128" s="17" t="s">
        <v>9</v>
      </c>
      <c r="C128" s="77"/>
      <c r="D128" s="77"/>
      <c r="E128" s="82">
        <f>E127/(SUM(F123+H123+J123+G123)/20)*1000</f>
        <v>0</v>
      </c>
      <c r="F128" s="82">
        <f>F127/(SUM(G123+K123+J123+H123)/20)*1000</f>
        <v>0</v>
      </c>
      <c r="G128" s="82">
        <f>G127/(SUM(H123+J123+K123+L123)/20)*1000</f>
        <v>0</v>
      </c>
      <c r="H128" s="82">
        <f>H127/(SUM(M123+J123+K123+L123)/20)*1000</f>
        <v>0</v>
      </c>
      <c r="I128" s="83"/>
      <c r="J128" s="82">
        <f>J127/(SUM(K123+M123+O123+L123)/20)*1000</f>
        <v>0</v>
      </c>
      <c r="K128" s="82" t="e">
        <f>K127/(SUM(L123+O123+P123+M123)/20)*1000</f>
        <v>#DIV/0!</v>
      </c>
      <c r="L128" s="82" t="e">
        <f>L127/(SUM(M123+O123+P123+Q123)/20)*1000</f>
        <v>#DIV/0!</v>
      </c>
      <c r="M128" s="82" t="e">
        <f>M127/(SUM(O123+P123+Q123+R123)/20)*1000</f>
        <v>#DIV/0!</v>
      </c>
      <c r="N128" s="83"/>
      <c r="O128" s="82" t="e">
        <f>O127/(SUM(Q123+R123+S123+P123)/20)*1000</f>
        <v>#DIV/0!</v>
      </c>
      <c r="P128" s="82" t="e">
        <f>P127/(SUM(R123+S123+#REF!+Q123)/20)*1000</f>
        <v>#REF!</v>
      </c>
      <c r="Q128" s="82" t="e">
        <f>Q127/(SUM(S123+#REF!+#REF!+R123)/20)*1000</f>
        <v>#REF!</v>
      </c>
      <c r="R128" s="82" t="e">
        <f>R127/(SUM(#REF!+#REF!+#REF!+S123)/20)*1000</f>
        <v>#REF!</v>
      </c>
      <c r="S128" s="82" t="e">
        <f>S127/(SUM(#REF!+#REF!+#REF!+#REF!)/20)*1000</f>
        <v>#REF!</v>
      </c>
      <c r="T128" s="83"/>
      <c r="U128" s="84"/>
      <c r="V128" s="82" t="e">
        <f>V127/(SUM(W123+Y123+AA123+X123)/20)*1000</f>
        <v>#DIV/0!</v>
      </c>
      <c r="W128" s="82" t="e">
        <f>W127/(SUM(X123+AB123+AA123+Y123)/20)*1000</f>
        <v>#DIV/0!</v>
      </c>
      <c r="X128" s="82" t="e">
        <f>X127/(SUM(Y123+AA123+AB123+AC123)/20)*1000</f>
        <v>#DIV/0!</v>
      </c>
      <c r="Y128" s="82" t="e">
        <f>Y127/(SUM(AD123+AA123+AB123+AC123)/20)*1000</f>
        <v>#DIV/0!</v>
      </c>
      <c r="Z128" s="83"/>
      <c r="AA128" s="82" t="e">
        <f>AA127/(SUM(AB123+AD123+AF123+AC123)/20)*1000</f>
        <v>#DIV/0!</v>
      </c>
      <c r="AB128" s="82" t="e">
        <f>AB127/(SUM(AC123+AF123+AG123+AD123)/20)*1000</f>
        <v>#DIV/0!</v>
      </c>
      <c r="AC128" s="82" t="e">
        <f>AC127/(SUM(AD123+AF123+AG123+AH123)/20)*1000</f>
        <v>#DIV/0!</v>
      </c>
      <c r="AD128" s="82" t="e">
        <f>AD127/(SUM(AF123+AG123+AH123+AI123)/20)*1000</f>
        <v>#DIV/0!</v>
      </c>
      <c r="AE128" s="83"/>
      <c r="AF128" s="82" t="e">
        <f>AF127/(SUM(AH123+AI123+AJ123+AG123)/20)*1000</f>
        <v>#DIV/0!</v>
      </c>
      <c r="AG128" s="82" t="e">
        <f>AG127/(SUM(AI123+AJ123+#REF!+AH123)/20)*1000</f>
        <v>#REF!</v>
      </c>
      <c r="AH128" s="82" t="e">
        <f>AH127/(SUM(AJ123+#REF!+#REF!+AI123)/20)*1000</f>
        <v>#REF!</v>
      </c>
      <c r="AI128" s="82" t="e">
        <f>AI127/(SUM(#REF!+#REF!+#REF!+AJ123)/20)*1000</f>
        <v>#REF!</v>
      </c>
      <c r="AJ128" s="82" t="e">
        <f>AJ127/(SUM(#REF!+#REF!+#REF!+#REF!)/20)*1000</f>
        <v>#REF!</v>
      </c>
      <c r="AK128" s="83"/>
      <c r="AL128" s="84"/>
      <c r="AM128" s="43"/>
      <c r="AN128" s="50">
        <f t="shared" si="24"/>
        <v>0</v>
      </c>
      <c r="AO128" s="50">
        <f t="shared" si="25"/>
        <v>0</v>
      </c>
    </row>
    <row r="129" spans="1:41" x14ac:dyDescent="0.3">
      <c r="A129" s="180" t="s">
        <v>44</v>
      </c>
      <c r="B129" s="5" t="s">
        <v>5</v>
      </c>
      <c r="C129" s="77"/>
      <c r="D129" s="77"/>
      <c r="E129" s="79"/>
      <c r="F129" s="79"/>
      <c r="G129" s="79"/>
      <c r="H129" s="79"/>
      <c r="I129" s="77">
        <f>SUM(E129:H129)</f>
        <v>0</v>
      </c>
      <c r="J129" s="79"/>
      <c r="K129" s="79"/>
      <c r="L129" s="79"/>
      <c r="M129" s="79"/>
      <c r="N129" s="77">
        <f>SUM(J129:M129)</f>
        <v>0</v>
      </c>
      <c r="O129" s="79"/>
      <c r="P129" s="79"/>
      <c r="Q129" s="79"/>
      <c r="R129" s="79"/>
      <c r="S129" s="79"/>
      <c r="T129" s="77">
        <f>SUM(O129:S129)</f>
        <v>0</v>
      </c>
      <c r="U129" s="80">
        <f>T129+N129+I129+D133</f>
        <v>0</v>
      </c>
      <c r="V129" s="79"/>
      <c r="W129" s="79"/>
      <c r="X129" s="79"/>
      <c r="Y129" s="79"/>
      <c r="Z129" s="77">
        <f>SUM(V129:Y129)</f>
        <v>0</v>
      </c>
      <c r="AA129" s="79"/>
      <c r="AB129" s="79"/>
      <c r="AC129" s="79"/>
      <c r="AD129" s="79"/>
      <c r="AE129" s="77">
        <f>SUM(AA129:AD129)</f>
        <v>0</v>
      </c>
      <c r="AF129" s="79"/>
      <c r="AG129" s="79"/>
      <c r="AH129" s="79"/>
      <c r="AI129" s="79"/>
      <c r="AJ129" s="79"/>
      <c r="AK129" s="77">
        <f>SUM(AF129:AJ129)</f>
        <v>0</v>
      </c>
      <c r="AL129" s="80">
        <f>AK129+AE129+Z129</f>
        <v>0</v>
      </c>
      <c r="AM129" s="50">
        <v>64</v>
      </c>
      <c r="AN129" s="50">
        <f t="shared" si="24"/>
        <v>0</v>
      </c>
      <c r="AO129" s="50">
        <f t="shared" si="25"/>
        <v>0</v>
      </c>
    </row>
    <row r="130" spans="1:41" x14ac:dyDescent="0.3">
      <c r="A130" s="181"/>
      <c r="B130" s="17" t="s">
        <v>6</v>
      </c>
      <c r="C130" s="77"/>
      <c r="D130" s="77"/>
      <c r="E130" s="79"/>
      <c r="F130" s="79"/>
      <c r="G130" s="79"/>
      <c r="H130" s="79"/>
      <c r="I130" s="77">
        <f>SUM(E130:H130)</f>
        <v>0</v>
      </c>
      <c r="J130" s="79"/>
      <c r="K130" s="79"/>
      <c r="L130" s="79"/>
      <c r="M130" s="79"/>
      <c r="N130" s="77">
        <f>SUM(J130:M130)</f>
        <v>0</v>
      </c>
      <c r="O130" s="79"/>
      <c r="P130" s="79"/>
      <c r="Q130" s="79"/>
      <c r="R130" s="79"/>
      <c r="S130" s="79"/>
      <c r="T130" s="77">
        <f>SUM(O130:S130)</f>
        <v>0</v>
      </c>
      <c r="U130" s="80">
        <f>I130+N130+T130</f>
        <v>0</v>
      </c>
      <c r="V130" s="79"/>
      <c r="W130" s="79"/>
      <c r="X130" s="79"/>
      <c r="Y130" s="79"/>
      <c r="Z130" s="77">
        <f>SUM(V130:Y130)</f>
        <v>0</v>
      </c>
      <c r="AA130" s="79"/>
      <c r="AB130" s="79"/>
      <c r="AC130" s="79"/>
      <c r="AD130" s="79"/>
      <c r="AE130" s="77">
        <f>SUM(AA130:AD130)</f>
        <v>0</v>
      </c>
      <c r="AF130" s="79"/>
      <c r="AG130" s="79"/>
      <c r="AH130" s="79"/>
      <c r="AI130" s="79"/>
      <c r="AJ130" s="79"/>
      <c r="AK130" s="77">
        <f>SUM(AF130:AJ130)</f>
        <v>0</v>
      </c>
      <c r="AL130" s="80">
        <f>Z130+AE130+AK130</f>
        <v>0</v>
      </c>
      <c r="AM130" s="43"/>
      <c r="AN130" s="50">
        <f t="shared" si="24"/>
        <v>0</v>
      </c>
      <c r="AO130" s="50">
        <f t="shared" si="25"/>
        <v>0</v>
      </c>
    </row>
    <row r="131" spans="1:41" x14ac:dyDescent="0.3">
      <c r="A131" s="181"/>
      <c r="B131" s="17" t="s">
        <v>10</v>
      </c>
      <c r="C131" s="77"/>
      <c r="D131" s="77"/>
      <c r="E131" s="79"/>
      <c r="F131" s="79"/>
      <c r="G131" s="79"/>
      <c r="H131" s="79"/>
      <c r="I131" s="77"/>
      <c r="J131" s="79"/>
      <c r="K131" s="79"/>
      <c r="L131" s="79"/>
      <c r="M131" s="79"/>
      <c r="N131" s="77"/>
      <c r="O131" s="79"/>
      <c r="P131" s="79"/>
      <c r="Q131" s="79"/>
      <c r="R131" s="79"/>
      <c r="S131" s="79"/>
      <c r="T131" s="77"/>
      <c r="U131" s="80"/>
      <c r="V131" s="79"/>
      <c r="W131" s="79"/>
      <c r="X131" s="79"/>
      <c r="Y131" s="79"/>
      <c r="Z131" s="77"/>
      <c r="AA131" s="79"/>
      <c r="AB131" s="79"/>
      <c r="AC131" s="79"/>
      <c r="AD131" s="79"/>
      <c r="AE131" s="77"/>
      <c r="AF131" s="79"/>
      <c r="AG131" s="79"/>
      <c r="AH131" s="79"/>
      <c r="AI131" s="79"/>
      <c r="AJ131" s="79"/>
      <c r="AK131" s="77"/>
      <c r="AL131" s="80"/>
      <c r="AM131" s="43"/>
      <c r="AN131" s="50">
        <f t="shared" si="24"/>
        <v>0</v>
      </c>
      <c r="AO131" s="50">
        <f t="shared" si="25"/>
        <v>0</v>
      </c>
    </row>
    <row r="132" spans="1:41" x14ac:dyDescent="0.3">
      <c r="A132" s="181"/>
      <c r="B132" s="17" t="s">
        <v>7</v>
      </c>
      <c r="C132" s="77"/>
      <c r="D132" s="77"/>
      <c r="E132" s="79">
        <f>E131+E130</f>
        <v>0</v>
      </c>
      <c r="F132" s="79">
        <f>F131+F130</f>
        <v>0</v>
      </c>
      <c r="G132" s="79">
        <f>G131+G130</f>
        <v>0</v>
      </c>
      <c r="H132" s="79">
        <f>H131+H130</f>
        <v>0</v>
      </c>
      <c r="I132" s="77">
        <f>SUM(E132:H132)</f>
        <v>0</v>
      </c>
      <c r="J132" s="79">
        <f>J131+J130</f>
        <v>0</v>
      </c>
      <c r="K132" s="79">
        <f>K131+K130</f>
        <v>0</v>
      </c>
      <c r="L132" s="79">
        <f>L131+L130</f>
        <v>0</v>
      </c>
      <c r="M132" s="79">
        <f>M131+M130</f>
        <v>0</v>
      </c>
      <c r="N132" s="77">
        <f>SUM(J132:M132)</f>
        <v>0</v>
      </c>
      <c r="O132" s="79">
        <f>O131+O130</f>
        <v>0</v>
      </c>
      <c r="P132" s="79">
        <f>P131+P130</f>
        <v>0</v>
      </c>
      <c r="Q132" s="79">
        <f>Q131+Q130</f>
        <v>0</v>
      </c>
      <c r="R132" s="79">
        <f>R131+R130</f>
        <v>0</v>
      </c>
      <c r="S132" s="79">
        <f>S131+S130</f>
        <v>0</v>
      </c>
      <c r="T132" s="77">
        <f>SUM(O132:S132)</f>
        <v>0</v>
      </c>
      <c r="U132" s="80">
        <f>T132+N132+I132+D133</f>
        <v>0</v>
      </c>
      <c r="V132" s="79">
        <f>V131+V130</f>
        <v>0</v>
      </c>
      <c r="W132" s="79">
        <f>W131+W130</f>
        <v>0</v>
      </c>
      <c r="X132" s="79">
        <f>X131+X130</f>
        <v>0</v>
      </c>
      <c r="Y132" s="79">
        <f>Y131+Y130</f>
        <v>0</v>
      </c>
      <c r="Z132" s="77">
        <f>SUM(V132:Y132)</f>
        <v>0</v>
      </c>
      <c r="AA132" s="79">
        <f>AA131+AA130</f>
        <v>0</v>
      </c>
      <c r="AB132" s="79">
        <f>AB131+AB130</f>
        <v>0</v>
      </c>
      <c r="AC132" s="79">
        <f>AC131+AC130</f>
        <v>0</v>
      </c>
      <c r="AD132" s="79">
        <f>AD131+AD130</f>
        <v>0</v>
      </c>
      <c r="AE132" s="77">
        <f>SUM(AA132:AD132)</f>
        <v>0</v>
      </c>
      <c r="AF132" s="79">
        <f>AF131+AF130</f>
        <v>0</v>
      </c>
      <c r="AG132" s="79">
        <f>AG131+AG130</f>
        <v>0</v>
      </c>
      <c r="AH132" s="79">
        <f>AH131+AH130</f>
        <v>0</v>
      </c>
      <c r="AI132" s="79">
        <f>AI131+AI130</f>
        <v>0</v>
      </c>
      <c r="AJ132" s="79">
        <f>AJ131+AJ130</f>
        <v>0</v>
      </c>
      <c r="AK132" s="77">
        <f>SUM(AF132:AJ132)</f>
        <v>0</v>
      </c>
      <c r="AL132" s="80">
        <f>AK132+AE132+Z132</f>
        <v>0</v>
      </c>
      <c r="AM132" s="43"/>
      <c r="AN132" s="50">
        <f t="shared" ref="AN132:AN195" si="46">AM132*U132</f>
        <v>0</v>
      </c>
      <c r="AO132" s="50">
        <f t="shared" ref="AO132:AO195" si="47">AM132*AL132</f>
        <v>0</v>
      </c>
    </row>
    <row r="133" spans="1:41" x14ac:dyDescent="0.3">
      <c r="A133" s="182"/>
      <c r="B133" s="6" t="s">
        <v>8</v>
      </c>
      <c r="C133" s="81"/>
      <c r="D133" s="99"/>
      <c r="E133" s="128">
        <f>E132-E129</f>
        <v>0</v>
      </c>
      <c r="F133" s="128">
        <f>E133+F132-F129</f>
        <v>0</v>
      </c>
      <c r="G133" s="128">
        <f>F133+G132-G129</f>
        <v>0</v>
      </c>
      <c r="H133" s="128">
        <f>G133+H132-H129</f>
        <v>0</v>
      </c>
      <c r="I133" s="77">
        <f>I132-I129</f>
        <v>0</v>
      </c>
      <c r="J133" s="128">
        <f>I133+J132-J129</f>
        <v>0</v>
      </c>
      <c r="K133" s="79">
        <f>J133+K132-K129</f>
        <v>0</v>
      </c>
      <c r="L133" s="79">
        <f>K133+L132-L129</f>
        <v>0</v>
      </c>
      <c r="M133" s="79">
        <f>L133+M132-M129</f>
        <v>0</v>
      </c>
      <c r="N133" s="77">
        <f>I133+N132-N129</f>
        <v>0</v>
      </c>
      <c r="O133" s="79">
        <f>N133+O132-O129</f>
        <v>0</v>
      </c>
      <c r="P133" s="79">
        <f>O133+P132-P129</f>
        <v>0</v>
      </c>
      <c r="Q133" s="79">
        <f>P133+Q132-Q129</f>
        <v>0</v>
      </c>
      <c r="R133" s="79">
        <f t="shared" ref="R133:S133" si="48">Q133+R132-R129</f>
        <v>0</v>
      </c>
      <c r="S133" s="79">
        <f t="shared" si="48"/>
        <v>0</v>
      </c>
      <c r="T133" s="77">
        <f>N133+T132-T129</f>
        <v>0</v>
      </c>
      <c r="U133" s="80">
        <f>U132-U129</f>
        <v>0</v>
      </c>
      <c r="V133" s="79">
        <f>U133+V132-V129</f>
        <v>0</v>
      </c>
      <c r="W133" s="79">
        <f>V133+W132-W129</f>
        <v>0</v>
      </c>
      <c r="X133" s="79">
        <f>W133+X132-X129</f>
        <v>0</v>
      </c>
      <c r="Y133" s="79">
        <f>W133+Y132-Y129</f>
        <v>0</v>
      </c>
      <c r="Z133" s="77">
        <f>T133+Z132-Z129</f>
        <v>0</v>
      </c>
      <c r="AA133" s="79">
        <f>Z133+AA132-AA129</f>
        <v>0</v>
      </c>
      <c r="AB133" s="79">
        <f>AA133+AB132-AB129</f>
        <v>0</v>
      </c>
      <c r="AC133" s="79">
        <f>AB133+AC132-AC129</f>
        <v>0</v>
      </c>
      <c r="AD133" s="79">
        <f>AC133+AD132-AD129</f>
        <v>0</v>
      </c>
      <c r="AE133" s="77">
        <f>Z133+AE132-AE129</f>
        <v>0</v>
      </c>
      <c r="AF133" s="79">
        <f>AE133+AF132-AF129</f>
        <v>0</v>
      </c>
      <c r="AG133" s="79">
        <f>AF133+AG132-AG129</f>
        <v>0</v>
      </c>
      <c r="AH133" s="79">
        <f>AG133+AH132-AH129</f>
        <v>0</v>
      </c>
      <c r="AI133" s="79">
        <f t="shared" ref="AI133:AJ133" si="49">AH133+AI132-AI129</f>
        <v>0</v>
      </c>
      <c r="AJ133" s="79">
        <f t="shared" si="49"/>
        <v>0</v>
      </c>
      <c r="AK133" s="77">
        <f>AE133+AK132-AK129</f>
        <v>0</v>
      </c>
      <c r="AL133" s="80">
        <f>T133+AL132-AL129</f>
        <v>0</v>
      </c>
      <c r="AM133" s="43"/>
      <c r="AN133" s="50">
        <f t="shared" si="46"/>
        <v>0</v>
      </c>
      <c r="AO133" s="50">
        <f t="shared" si="47"/>
        <v>0</v>
      </c>
    </row>
    <row r="134" spans="1:41" x14ac:dyDescent="0.3">
      <c r="A134" s="18"/>
      <c r="B134" s="17" t="s">
        <v>9</v>
      </c>
      <c r="C134" s="77"/>
      <c r="D134" s="77"/>
      <c r="E134" s="82" t="e">
        <f>E133/(SUM(F129+H129+J129+G129)/20)*1000</f>
        <v>#DIV/0!</v>
      </c>
      <c r="F134" s="82" t="e">
        <f>F133/(SUM(G129+K129+J129+H129)/20)*1000</f>
        <v>#DIV/0!</v>
      </c>
      <c r="G134" s="82" t="e">
        <f>G133/(SUM(H129+J129+K129+L129)/20)*1000</f>
        <v>#DIV/0!</v>
      </c>
      <c r="H134" s="82" t="e">
        <f>H133/(SUM(M129+J129+K129+L129)/20)*1000</f>
        <v>#DIV/0!</v>
      </c>
      <c r="I134" s="83"/>
      <c r="J134" s="82" t="e">
        <f>J133/(SUM(K129+M129+O129+L129)/20)*1000</f>
        <v>#DIV/0!</v>
      </c>
      <c r="K134" s="82" t="e">
        <f>K133/(SUM(L129+O129+P129+M129)/20)*1000</f>
        <v>#DIV/0!</v>
      </c>
      <c r="L134" s="82" t="e">
        <f>L133/(SUM(M129+O129+P129+Q129)/20)*1000</f>
        <v>#DIV/0!</v>
      </c>
      <c r="M134" s="82" t="e">
        <f>M133/(SUM(O129+P129+Q129+R129)/20)*1000</f>
        <v>#DIV/0!</v>
      </c>
      <c r="N134" s="83"/>
      <c r="O134" s="82" t="e">
        <f>O133/(SUM(Q129+R129+S129+P129)/20)*1000</f>
        <v>#DIV/0!</v>
      </c>
      <c r="P134" s="82" t="e">
        <f>P133/(SUM(R129+S129+#REF!+Q129)/20)*1000</f>
        <v>#REF!</v>
      </c>
      <c r="Q134" s="82" t="e">
        <f>Q133/(SUM(S129+#REF!+#REF!+R129)/20)*1000</f>
        <v>#REF!</v>
      </c>
      <c r="R134" s="82" t="e">
        <f>R133/(SUM(#REF!+#REF!+#REF!+S129)/20)*1000</f>
        <v>#REF!</v>
      </c>
      <c r="S134" s="82" t="e">
        <f>S133/(SUM(#REF!+#REF!+#REF!+#REF!)/20)*1000</f>
        <v>#REF!</v>
      </c>
      <c r="T134" s="83"/>
      <c r="U134" s="84"/>
      <c r="V134" s="82" t="e">
        <f>V133/(SUM(W129+Y129+AA129+X129)/20)*1000</f>
        <v>#DIV/0!</v>
      </c>
      <c r="W134" s="82" t="e">
        <f>W133/(SUM(X129+AB129+AA129+Y129)/20)*1000</f>
        <v>#DIV/0!</v>
      </c>
      <c r="X134" s="82" t="e">
        <f>X133/(SUM(Y129+AA129+AB129+AC129)/20)*1000</f>
        <v>#DIV/0!</v>
      </c>
      <c r="Y134" s="82" t="e">
        <f>Y133/(SUM(AD129+AA129+AB129+AC129)/20)*1000</f>
        <v>#DIV/0!</v>
      </c>
      <c r="Z134" s="83"/>
      <c r="AA134" s="82" t="e">
        <f>AA133/(SUM(AB129+AD129+AF129+AC129)/20)*1000</f>
        <v>#DIV/0!</v>
      </c>
      <c r="AB134" s="82" t="e">
        <f>AB133/(SUM(AC129+AF129+AG129+AD129)/20)*1000</f>
        <v>#DIV/0!</v>
      </c>
      <c r="AC134" s="82" t="e">
        <f>AC133/(SUM(AD129+AF129+AG129+AH129)/20)*1000</f>
        <v>#DIV/0!</v>
      </c>
      <c r="AD134" s="82" t="e">
        <f>AD133/(SUM(AF129+AG129+AH129+AI129)/20)*1000</f>
        <v>#DIV/0!</v>
      </c>
      <c r="AE134" s="83"/>
      <c r="AF134" s="82" t="e">
        <f>AF133/(SUM(AH129+AI129+AJ129+AG129)/20)*1000</f>
        <v>#DIV/0!</v>
      </c>
      <c r="AG134" s="82" t="e">
        <f>AG133/(SUM(AI129+AJ129+#REF!+AH129)/20)*1000</f>
        <v>#REF!</v>
      </c>
      <c r="AH134" s="82" t="e">
        <f>AH133/(SUM(AJ129+#REF!+#REF!+AI129)/20)*1000</f>
        <v>#REF!</v>
      </c>
      <c r="AI134" s="82" t="e">
        <f>AI133/(SUM(#REF!+#REF!+#REF!+AJ129)/20)*1000</f>
        <v>#REF!</v>
      </c>
      <c r="AJ134" s="82" t="e">
        <f>AJ133/(SUM(#REF!+#REF!+#REF!+#REF!)/20)*1000</f>
        <v>#REF!</v>
      </c>
      <c r="AK134" s="83"/>
      <c r="AL134" s="84"/>
      <c r="AM134" s="43"/>
      <c r="AN134" s="50">
        <f t="shared" si="46"/>
        <v>0</v>
      </c>
      <c r="AO134" s="50">
        <f t="shared" si="47"/>
        <v>0</v>
      </c>
    </row>
    <row r="135" spans="1:41" x14ac:dyDescent="0.3">
      <c r="A135" s="180" t="s">
        <v>65</v>
      </c>
      <c r="B135" s="5" t="s">
        <v>5</v>
      </c>
      <c r="C135" s="77"/>
      <c r="D135" s="77"/>
      <c r="E135" s="79"/>
      <c r="F135" s="79"/>
      <c r="G135" s="79"/>
      <c r="H135" s="79"/>
      <c r="I135" s="77">
        <f>SUM(E135:H135)</f>
        <v>0</v>
      </c>
      <c r="J135" s="79"/>
      <c r="K135" s="79"/>
      <c r="L135" s="79"/>
      <c r="M135" s="79"/>
      <c r="N135" s="77">
        <f>SUM(J135:M135)</f>
        <v>0</v>
      </c>
      <c r="O135" s="79"/>
      <c r="P135" s="79"/>
      <c r="Q135" s="79"/>
      <c r="R135" s="79"/>
      <c r="S135" s="79"/>
      <c r="T135" s="77">
        <f>SUM(O135:S135)</f>
        <v>0</v>
      </c>
      <c r="U135" s="80">
        <f>T135+N135+I135+D139</f>
        <v>1603</v>
      </c>
      <c r="V135" s="79"/>
      <c r="W135" s="79"/>
      <c r="X135" s="79"/>
      <c r="Y135" s="79"/>
      <c r="Z135" s="77">
        <f>SUM(V135:Y135)</f>
        <v>0</v>
      </c>
      <c r="AA135" s="79"/>
      <c r="AB135" s="79"/>
      <c r="AC135" s="79"/>
      <c r="AD135" s="79"/>
      <c r="AE135" s="77">
        <f>SUM(AA135:AD135)</f>
        <v>0</v>
      </c>
      <c r="AF135" s="79"/>
      <c r="AG135" s="79"/>
      <c r="AH135" s="79"/>
      <c r="AI135" s="79"/>
      <c r="AJ135" s="79"/>
      <c r="AK135" s="77">
        <f>SUM(AF135:AJ135)</f>
        <v>0</v>
      </c>
      <c r="AL135" s="80">
        <f>AK135+AE135+Z135</f>
        <v>0</v>
      </c>
      <c r="AM135" s="43">
        <v>64</v>
      </c>
      <c r="AN135" s="50">
        <f t="shared" si="46"/>
        <v>102592</v>
      </c>
      <c r="AO135" s="50">
        <f t="shared" si="47"/>
        <v>0</v>
      </c>
    </row>
    <row r="136" spans="1:41" x14ac:dyDescent="0.3">
      <c r="A136" s="181"/>
      <c r="B136" s="17" t="s">
        <v>6</v>
      </c>
      <c r="C136" s="77"/>
      <c r="D136" s="77"/>
      <c r="E136" s="79"/>
      <c r="F136" s="79"/>
      <c r="G136" s="79"/>
      <c r="H136" s="79"/>
      <c r="I136" s="77">
        <f>SUM(E136:H136)</f>
        <v>0</v>
      </c>
      <c r="J136" s="79"/>
      <c r="K136" s="79"/>
      <c r="L136" s="79"/>
      <c r="M136" s="79"/>
      <c r="N136" s="77">
        <f>SUM(J136:M136)</f>
        <v>0</v>
      </c>
      <c r="O136" s="79"/>
      <c r="P136" s="79"/>
      <c r="Q136" s="79"/>
      <c r="R136" s="79"/>
      <c r="S136" s="79"/>
      <c r="T136" s="77">
        <f>SUM(O136:S136)</f>
        <v>0</v>
      </c>
      <c r="U136" s="80">
        <f>I136+N136+T136</f>
        <v>0</v>
      </c>
      <c r="V136" s="79"/>
      <c r="W136" s="79"/>
      <c r="X136" s="79"/>
      <c r="Y136" s="79"/>
      <c r="Z136" s="77">
        <f>SUM(V136:Y136)</f>
        <v>0</v>
      </c>
      <c r="AA136" s="79"/>
      <c r="AB136" s="79"/>
      <c r="AC136" s="79"/>
      <c r="AD136" s="79"/>
      <c r="AE136" s="77">
        <f>SUM(AA136:AD136)</f>
        <v>0</v>
      </c>
      <c r="AF136" s="79"/>
      <c r="AG136" s="79"/>
      <c r="AH136" s="79"/>
      <c r="AI136" s="79"/>
      <c r="AJ136" s="79"/>
      <c r="AK136" s="77">
        <f>SUM(AF136:AJ136)</f>
        <v>0</v>
      </c>
      <c r="AL136" s="80">
        <f>Z136+AE136+AK136</f>
        <v>0</v>
      </c>
      <c r="AM136" s="43"/>
      <c r="AN136" s="50">
        <f t="shared" si="46"/>
        <v>0</v>
      </c>
      <c r="AO136" s="50">
        <f t="shared" si="47"/>
        <v>0</v>
      </c>
    </row>
    <row r="137" spans="1:41" x14ac:dyDescent="0.3">
      <c r="A137" s="181"/>
      <c r="B137" s="17" t="s">
        <v>10</v>
      </c>
      <c r="C137" s="77"/>
      <c r="D137" s="77"/>
      <c r="E137" s="79"/>
      <c r="F137" s="79"/>
      <c r="G137" s="79"/>
      <c r="H137" s="79"/>
      <c r="I137" s="77"/>
      <c r="J137" s="79"/>
      <c r="K137" s="79"/>
      <c r="L137" s="79"/>
      <c r="M137" s="79"/>
      <c r="N137" s="77"/>
      <c r="O137" s="79"/>
      <c r="P137" s="79"/>
      <c r="Q137" s="79"/>
      <c r="R137" s="79"/>
      <c r="S137" s="79"/>
      <c r="T137" s="77"/>
      <c r="U137" s="80"/>
      <c r="V137" s="79"/>
      <c r="W137" s="79"/>
      <c r="X137" s="79"/>
      <c r="Y137" s="79"/>
      <c r="Z137" s="77"/>
      <c r="AA137" s="79"/>
      <c r="AB137" s="79"/>
      <c r="AC137" s="79"/>
      <c r="AD137" s="79"/>
      <c r="AE137" s="77"/>
      <c r="AF137" s="79"/>
      <c r="AG137" s="79"/>
      <c r="AH137" s="79"/>
      <c r="AI137" s="79"/>
      <c r="AJ137" s="79"/>
      <c r="AK137" s="77"/>
      <c r="AL137" s="80"/>
      <c r="AM137" s="43"/>
      <c r="AN137" s="50">
        <f t="shared" si="46"/>
        <v>0</v>
      </c>
      <c r="AO137" s="50">
        <f t="shared" si="47"/>
        <v>0</v>
      </c>
    </row>
    <row r="138" spans="1:41" x14ac:dyDescent="0.3">
      <c r="A138" s="181"/>
      <c r="B138" s="17" t="s">
        <v>7</v>
      </c>
      <c r="C138" s="77"/>
      <c r="D138" s="77"/>
      <c r="E138" s="79">
        <f>E137+E136</f>
        <v>0</v>
      </c>
      <c r="F138" s="79">
        <f>F137+F136</f>
        <v>0</v>
      </c>
      <c r="G138" s="79">
        <f>G137+G136</f>
        <v>0</v>
      </c>
      <c r="H138" s="79">
        <f>H137+H136</f>
        <v>0</v>
      </c>
      <c r="I138" s="77">
        <f>SUM(E138:H138)</f>
        <v>0</v>
      </c>
      <c r="J138" s="79">
        <f>J137+J136</f>
        <v>0</v>
      </c>
      <c r="K138" s="79">
        <f>K137+K136</f>
        <v>0</v>
      </c>
      <c r="L138" s="79">
        <f>L137+L136</f>
        <v>0</v>
      </c>
      <c r="M138" s="79">
        <f>M137+M136</f>
        <v>0</v>
      </c>
      <c r="N138" s="77">
        <f>SUM(J138:M138)</f>
        <v>0</v>
      </c>
      <c r="O138" s="79">
        <f>O137+O136</f>
        <v>0</v>
      </c>
      <c r="P138" s="79">
        <f>P137+P136</f>
        <v>0</v>
      </c>
      <c r="Q138" s="79">
        <f>Q137+Q136</f>
        <v>0</v>
      </c>
      <c r="R138" s="79">
        <f>R137+R136</f>
        <v>0</v>
      </c>
      <c r="S138" s="79">
        <f>S137+S136</f>
        <v>0</v>
      </c>
      <c r="T138" s="77">
        <f>SUM(O138:S138)</f>
        <v>0</v>
      </c>
      <c r="U138" s="80">
        <f>T138+N138+I138+D139</f>
        <v>1603</v>
      </c>
      <c r="V138" s="79">
        <f>V137+V136</f>
        <v>0</v>
      </c>
      <c r="W138" s="79">
        <f>W137+W136</f>
        <v>0</v>
      </c>
      <c r="X138" s="79">
        <f>X137+X136</f>
        <v>0</v>
      </c>
      <c r="Y138" s="79">
        <f>Y137+Y136</f>
        <v>0</v>
      </c>
      <c r="Z138" s="77">
        <f>SUM(V138:Y138)</f>
        <v>0</v>
      </c>
      <c r="AA138" s="79">
        <f>AA137+AA136</f>
        <v>0</v>
      </c>
      <c r="AB138" s="79">
        <f>AB137+AB136</f>
        <v>0</v>
      </c>
      <c r="AC138" s="79">
        <f>AC137+AC136</f>
        <v>0</v>
      </c>
      <c r="AD138" s="79">
        <f>AD137+AD136</f>
        <v>0</v>
      </c>
      <c r="AE138" s="77">
        <f>SUM(AA138:AD138)</f>
        <v>0</v>
      </c>
      <c r="AF138" s="79">
        <f>AF137+AF136</f>
        <v>0</v>
      </c>
      <c r="AG138" s="79">
        <f>AG137+AG136</f>
        <v>0</v>
      </c>
      <c r="AH138" s="79">
        <f>AH137+AH136</f>
        <v>0</v>
      </c>
      <c r="AI138" s="79">
        <f>AI137+AI136</f>
        <v>0</v>
      </c>
      <c r="AJ138" s="79">
        <f>AJ137+AJ136</f>
        <v>0</v>
      </c>
      <c r="AK138" s="77">
        <f>SUM(AF138:AJ138)</f>
        <v>0</v>
      </c>
      <c r="AL138" s="80">
        <f>AK138+AE138+Z138</f>
        <v>0</v>
      </c>
      <c r="AM138" s="43"/>
      <c r="AN138" s="50">
        <f t="shared" si="46"/>
        <v>0</v>
      </c>
      <c r="AO138" s="50">
        <f t="shared" si="47"/>
        <v>0</v>
      </c>
    </row>
    <row r="139" spans="1:41" x14ac:dyDescent="0.3">
      <c r="A139" s="182"/>
      <c r="B139" s="6" t="s">
        <v>8</v>
      </c>
      <c r="C139" s="81"/>
      <c r="D139" s="99">
        <v>1603</v>
      </c>
      <c r="E139" s="128">
        <f>E138-E135</f>
        <v>0</v>
      </c>
      <c r="F139" s="128">
        <f>E139+F138-F135</f>
        <v>0</v>
      </c>
      <c r="G139" s="128">
        <f>F139+G138-G135</f>
        <v>0</v>
      </c>
      <c r="H139" s="128">
        <f>G139+H138-H135</f>
        <v>0</v>
      </c>
      <c r="I139" s="77">
        <f>I138-I135</f>
        <v>0</v>
      </c>
      <c r="J139" s="128">
        <f>I139+J138-J135</f>
        <v>0</v>
      </c>
      <c r="K139" s="79">
        <f>J139+K138-K135</f>
        <v>0</v>
      </c>
      <c r="L139" s="79">
        <f>K139+L138-L135</f>
        <v>0</v>
      </c>
      <c r="M139" s="79">
        <f>L139+M138-M135</f>
        <v>0</v>
      </c>
      <c r="N139" s="77">
        <f>I139+N138-N135</f>
        <v>0</v>
      </c>
      <c r="O139" s="79">
        <f>N139+O138-O135</f>
        <v>0</v>
      </c>
      <c r="P139" s="79">
        <f>O139+P138-P135</f>
        <v>0</v>
      </c>
      <c r="Q139" s="79">
        <f>P139+Q138-Q135</f>
        <v>0</v>
      </c>
      <c r="R139" s="79">
        <f t="shared" ref="R139:S139" si="50">Q139+R138-R135</f>
        <v>0</v>
      </c>
      <c r="S139" s="79">
        <f t="shared" si="50"/>
        <v>0</v>
      </c>
      <c r="T139" s="77">
        <f>N139+T138-T135</f>
        <v>0</v>
      </c>
      <c r="U139" s="80">
        <f>U138-U135</f>
        <v>0</v>
      </c>
      <c r="V139" s="79">
        <f>U139+V138-V135</f>
        <v>0</v>
      </c>
      <c r="W139" s="79">
        <f>V139+W138-W135</f>
        <v>0</v>
      </c>
      <c r="X139" s="79">
        <f>W139+X138-X135</f>
        <v>0</v>
      </c>
      <c r="Y139" s="79">
        <f>W139+Y138-Y135</f>
        <v>0</v>
      </c>
      <c r="Z139" s="77">
        <f>T139+Z138-Z135</f>
        <v>0</v>
      </c>
      <c r="AA139" s="79">
        <f>Z139+AA138-AA135</f>
        <v>0</v>
      </c>
      <c r="AB139" s="79">
        <f>AA139+AB138-AB135</f>
        <v>0</v>
      </c>
      <c r="AC139" s="79">
        <f>AB139+AC138-AC135</f>
        <v>0</v>
      </c>
      <c r="AD139" s="79">
        <f>AC139+AD138-AD135</f>
        <v>0</v>
      </c>
      <c r="AE139" s="77">
        <f>Z139+AE138-AE135</f>
        <v>0</v>
      </c>
      <c r="AF139" s="79">
        <f>AE139+AF138-AF135</f>
        <v>0</v>
      </c>
      <c r="AG139" s="79">
        <f>AF139+AG138-AG135</f>
        <v>0</v>
      </c>
      <c r="AH139" s="79">
        <f>AG139+AH138-AH135</f>
        <v>0</v>
      </c>
      <c r="AI139" s="79">
        <f t="shared" ref="AI139:AJ139" si="51">AH139+AI138-AI135</f>
        <v>0</v>
      </c>
      <c r="AJ139" s="79">
        <f t="shared" si="51"/>
        <v>0</v>
      </c>
      <c r="AK139" s="77">
        <f>AE139+AK138-AK135</f>
        <v>0</v>
      </c>
      <c r="AL139" s="80">
        <f>T139+AL138-AL135</f>
        <v>0</v>
      </c>
      <c r="AM139" s="43"/>
      <c r="AN139" s="50">
        <f t="shared" si="46"/>
        <v>0</v>
      </c>
      <c r="AO139" s="50">
        <f t="shared" si="47"/>
        <v>0</v>
      </c>
    </row>
    <row r="140" spans="1:41" x14ac:dyDescent="0.3">
      <c r="A140" s="18"/>
      <c r="B140" s="17" t="s">
        <v>9</v>
      </c>
      <c r="C140" s="77"/>
      <c r="D140" s="77"/>
      <c r="E140" s="82" t="e">
        <f>E139/(SUM(F135+H135+J135+G135)/20)*1000</f>
        <v>#DIV/0!</v>
      </c>
      <c r="F140" s="82" t="e">
        <f>F139/(SUM(G135+K135+J135+H135)/20)*1000</f>
        <v>#DIV/0!</v>
      </c>
      <c r="G140" s="82" t="e">
        <f>G139/(SUM(H135+J135+K135+L135)/20)*1000</f>
        <v>#DIV/0!</v>
      </c>
      <c r="H140" s="82" t="e">
        <f>H139/(SUM(M135+J135+K135+L135)/20)*1000</f>
        <v>#DIV/0!</v>
      </c>
      <c r="I140" s="83"/>
      <c r="J140" s="82" t="e">
        <f>J139/(SUM(K135+M135+O135+L135)/20)*1000</f>
        <v>#DIV/0!</v>
      </c>
      <c r="K140" s="82" t="e">
        <f>K139/(SUM(L135+O135+P135+M135)/20)*1000</f>
        <v>#DIV/0!</v>
      </c>
      <c r="L140" s="82" t="e">
        <f>L139/(SUM(M135+O135+P135+Q135)/20)*1000</f>
        <v>#DIV/0!</v>
      </c>
      <c r="M140" s="82" t="e">
        <f>M139/(SUM(O135+P135+Q135+R135)/20)*1000</f>
        <v>#DIV/0!</v>
      </c>
      <c r="N140" s="83"/>
      <c r="O140" s="82" t="e">
        <f>O139/(SUM(Q135+R135+S135+P135)/20)*1000</f>
        <v>#DIV/0!</v>
      </c>
      <c r="P140" s="82" t="e">
        <f>P139/(SUM(R135+S135+#REF!+Q135)/20)*1000</f>
        <v>#REF!</v>
      </c>
      <c r="Q140" s="82" t="e">
        <f>Q139/(SUM(S135+#REF!+#REF!+R135)/20)*1000</f>
        <v>#REF!</v>
      </c>
      <c r="R140" s="82" t="e">
        <f>R139/(SUM(#REF!+#REF!+#REF!+S135)/20)*1000</f>
        <v>#REF!</v>
      </c>
      <c r="S140" s="82" t="e">
        <f>S139/(SUM(#REF!+#REF!+#REF!+#REF!)/20)*1000</f>
        <v>#REF!</v>
      </c>
      <c r="T140" s="83"/>
      <c r="U140" s="84"/>
      <c r="V140" s="82" t="e">
        <f>V139/(SUM(W135+Y135+AA135+X135)/20)*1000</f>
        <v>#DIV/0!</v>
      </c>
      <c r="W140" s="82" t="e">
        <f>W139/(SUM(X135+AB135+AA135+Y135)/20)*1000</f>
        <v>#DIV/0!</v>
      </c>
      <c r="X140" s="82" t="e">
        <f>X139/(SUM(Y135+AA135+AB135+AC135)/20)*1000</f>
        <v>#DIV/0!</v>
      </c>
      <c r="Y140" s="82" t="e">
        <f>Y139/(SUM(AD135+AA135+AB135+AC135)/20)*1000</f>
        <v>#DIV/0!</v>
      </c>
      <c r="Z140" s="83"/>
      <c r="AA140" s="82" t="e">
        <f>AA139/(SUM(AB135+AD135+AF135+AC135)/20)*1000</f>
        <v>#DIV/0!</v>
      </c>
      <c r="AB140" s="82" t="e">
        <f>AB139/(SUM(AC135+AF135+AG135+AD135)/20)*1000</f>
        <v>#DIV/0!</v>
      </c>
      <c r="AC140" s="82" t="e">
        <f>AC139/(SUM(AD135+AF135+AG135+AH135)/20)*1000</f>
        <v>#DIV/0!</v>
      </c>
      <c r="AD140" s="82" t="e">
        <f>AD139/(SUM(AF135+AG135+AH135+AI135)/20)*1000</f>
        <v>#DIV/0!</v>
      </c>
      <c r="AE140" s="83"/>
      <c r="AF140" s="82" t="e">
        <f>AF139/(SUM(AH135+AI135+AJ135+AG135)/20)*1000</f>
        <v>#DIV/0!</v>
      </c>
      <c r="AG140" s="82" t="e">
        <f>AG139/(SUM(AI135+AJ135+#REF!+AH135)/20)*1000</f>
        <v>#REF!</v>
      </c>
      <c r="AH140" s="82" t="e">
        <f>AH139/(SUM(AJ135+#REF!+#REF!+AI135)/20)*1000</f>
        <v>#REF!</v>
      </c>
      <c r="AI140" s="82" t="e">
        <f>AI139/(SUM(#REF!+#REF!+#REF!+AJ135)/20)*1000</f>
        <v>#REF!</v>
      </c>
      <c r="AJ140" s="82" t="e">
        <f>AJ139/(SUM(#REF!+#REF!+#REF!+#REF!)/20)*1000</f>
        <v>#REF!</v>
      </c>
      <c r="AK140" s="83"/>
      <c r="AL140" s="84"/>
      <c r="AM140" s="43"/>
      <c r="AN140" s="50">
        <f t="shared" si="46"/>
        <v>0</v>
      </c>
      <c r="AO140" s="50">
        <f t="shared" si="47"/>
        <v>0</v>
      </c>
    </row>
    <row r="141" spans="1:41" x14ac:dyDescent="0.3">
      <c r="A141" s="180" t="s">
        <v>72</v>
      </c>
      <c r="B141" s="5" t="s">
        <v>5</v>
      </c>
      <c r="C141" s="77"/>
      <c r="D141" s="77"/>
      <c r="E141" s="79"/>
      <c r="F141" s="79">
        <v>9750</v>
      </c>
      <c r="G141" s="79">
        <v>7250</v>
      </c>
      <c r="H141" s="79">
        <v>9000</v>
      </c>
      <c r="I141" s="77">
        <f>SUM(E141:H141)</f>
        <v>26000</v>
      </c>
      <c r="J141" s="79">
        <v>1000</v>
      </c>
      <c r="K141" s="79">
        <v>-6464</v>
      </c>
      <c r="L141" s="79">
        <v>3311</v>
      </c>
      <c r="M141" s="79">
        <v>5917</v>
      </c>
      <c r="N141" s="77">
        <f>SUM(J141:M141)</f>
        <v>3764</v>
      </c>
      <c r="O141" s="79">
        <v>1259</v>
      </c>
      <c r="P141" s="79">
        <v>49</v>
      </c>
      <c r="Q141" s="79">
        <v>4850</v>
      </c>
      <c r="R141" s="79">
        <v>4850</v>
      </c>
      <c r="S141" s="79">
        <v>2607</v>
      </c>
      <c r="T141" s="77">
        <f>SUM(O141:S141)</f>
        <v>13615</v>
      </c>
      <c r="U141" s="80">
        <f>T141+N141+I141+D145</f>
        <v>47289</v>
      </c>
      <c r="V141" s="79"/>
      <c r="W141" s="79">
        <v>140</v>
      </c>
      <c r="X141" s="79">
        <v>4640</v>
      </c>
      <c r="Y141" s="79">
        <v>4681</v>
      </c>
      <c r="Z141" s="77">
        <f>SUM(V141:Y141)</f>
        <v>9461</v>
      </c>
      <c r="AA141" s="79">
        <v>20</v>
      </c>
      <c r="AB141" s="79">
        <v>25</v>
      </c>
      <c r="AC141" s="79">
        <v>30</v>
      </c>
      <c r="AD141" s="79">
        <v>40</v>
      </c>
      <c r="AE141" s="77">
        <f>SUM(AA141:AD141)</f>
        <v>115</v>
      </c>
      <c r="AF141" s="79">
        <v>0</v>
      </c>
      <c r="AG141" s="79">
        <v>0</v>
      </c>
      <c r="AH141" s="79">
        <v>0</v>
      </c>
      <c r="AI141" s="79">
        <v>0</v>
      </c>
      <c r="AJ141" s="79">
        <v>0</v>
      </c>
      <c r="AK141" s="77">
        <f>SUM(AF141:AJ141)</f>
        <v>0</v>
      </c>
      <c r="AL141" s="80">
        <f>AK141+AE141+Z141</f>
        <v>9576</v>
      </c>
      <c r="AM141" s="43">
        <v>64</v>
      </c>
      <c r="AN141" s="50">
        <f t="shared" si="46"/>
        <v>3026496</v>
      </c>
      <c r="AO141" s="50">
        <f t="shared" si="47"/>
        <v>612864</v>
      </c>
    </row>
    <row r="142" spans="1:41" x14ac:dyDescent="0.3">
      <c r="A142" s="181"/>
      <c r="B142" s="17" t="s">
        <v>6</v>
      </c>
      <c r="C142" s="77"/>
      <c r="D142" s="77"/>
      <c r="E142" s="79"/>
      <c r="F142" s="79">
        <v>9750</v>
      </c>
      <c r="G142" s="79">
        <v>7250</v>
      </c>
      <c r="H142" s="79">
        <v>9000</v>
      </c>
      <c r="I142" s="77">
        <f>SUM(E142:H142)</f>
        <v>26000</v>
      </c>
      <c r="J142" s="79">
        <v>1000</v>
      </c>
      <c r="K142" s="79">
        <v>3500</v>
      </c>
      <c r="L142" s="79"/>
      <c r="M142" s="79"/>
      <c r="N142" s="77">
        <f>SUM(J142:M142)</f>
        <v>4500</v>
      </c>
      <c r="O142" s="79">
        <v>13000</v>
      </c>
      <c r="P142" s="79"/>
      <c r="Q142" s="79"/>
      <c r="R142" s="79"/>
      <c r="S142" s="79">
        <v>15000</v>
      </c>
      <c r="T142" s="77">
        <f>SUM(O142:S142)</f>
        <v>28000</v>
      </c>
      <c r="U142" s="80">
        <f>I142+N142+T142</f>
        <v>58500</v>
      </c>
      <c r="V142" s="79"/>
      <c r="W142" s="79"/>
      <c r="X142" s="79"/>
      <c r="Y142" s="79"/>
      <c r="Z142" s="77">
        <f>SUM(V142:Y142)</f>
        <v>0</v>
      </c>
      <c r="AA142" s="79"/>
      <c r="AB142" s="79"/>
      <c r="AC142" s="79"/>
      <c r="AD142" s="79"/>
      <c r="AE142" s="77">
        <f>SUM(AA142:AD142)</f>
        <v>0</v>
      </c>
      <c r="AF142" s="79"/>
      <c r="AG142" s="79"/>
      <c r="AH142" s="79"/>
      <c r="AI142" s="79"/>
      <c r="AJ142" s="79"/>
      <c r="AK142" s="77">
        <f>SUM(AF142:AJ142)</f>
        <v>0</v>
      </c>
      <c r="AL142" s="80">
        <f>Z142+AE142+AK142</f>
        <v>0</v>
      </c>
      <c r="AM142" s="43"/>
      <c r="AN142" s="50">
        <f t="shared" si="46"/>
        <v>0</v>
      </c>
      <c r="AO142" s="50">
        <f t="shared" si="47"/>
        <v>0</v>
      </c>
    </row>
    <row r="143" spans="1:41" x14ac:dyDescent="0.3">
      <c r="A143" s="181"/>
      <c r="B143" s="17" t="s">
        <v>10</v>
      </c>
      <c r="C143" s="77">
        <v>11000</v>
      </c>
      <c r="D143" s="77"/>
      <c r="E143" s="79"/>
      <c r="F143" s="79"/>
      <c r="G143" s="79"/>
      <c r="H143" s="79"/>
      <c r="I143" s="77"/>
      <c r="J143" s="79"/>
      <c r="K143" s="79">
        <v>11000</v>
      </c>
      <c r="L143" s="79"/>
      <c r="M143" s="79"/>
      <c r="N143" s="77"/>
      <c r="O143" s="79"/>
      <c r="P143" s="79"/>
      <c r="Q143" s="79"/>
      <c r="R143" s="79"/>
      <c r="S143" s="79"/>
      <c r="T143" s="77"/>
      <c r="U143" s="80"/>
      <c r="V143" s="79"/>
      <c r="W143" s="79"/>
      <c r="X143" s="79"/>
      <c r="Y143" s="79"/>
      <c r="Z143" s="77"/>
      <c r="AA143" s="79"/>
      <c r="AB143" s="79"/>
      <c r="AC143" s="79"/>
      <c r="AD143" s="79"/>
      <c r="AE143" s="77"/>
      <c r="AF143" s="79"/>
      <c r="AG143" s="79"/>
      <c r="AH143" s="79"/>
      <c r="AI143" s="79"/>
      <c r="AJ143" s="79"/>
      <c r="AK143" s="77"/>
      <c r="AL143" s="80"/>
      <c r="AM143" s="43"/>
      <c r="AN143" s="50">
        <f t="shared" si="46"/>
        <v>0</v>
      </c>
      <c r="AO143" s="50">
        <f t="shared" si="47"/>
        <v>0</v>
      </c>
    </row>
    <row r="144" spans="1:41" x14ac:dyDescent="0.3">
      <c r="A144" s="181"/>
      <c r="B144" s="17" t="s">
        <v>7</v>
      </c>
      <c r="C144" s="77"/>
      <c r="D144" s="77"/>
      <c r="E144" s="79">
        <f>E143+E142</f>
        <v>0</v>
      </c>
      <c r="F144" s="79">
        <f>F143+F142</f>
        <v>9750</v>
      </c>
      <c r="G144" s="79">
        <f>G143+G142</f>
        <v>7250</v>
      </c>
      <c r="H144" s="79">
        <f>H143+H142</f>
        <v>9000</v>
      </c>
      <c r="I144" s="77">
        <f>SUM(E144:H144)</f>
        <v>26000</v>
      </c>
      <c r="J144" s="79">
        <f>J143+J142</f>
        <v>1000</v>
      </c>
      <c r="K144" s="79">
        <f>K143+K142</f>
        <v>14500</v>
      </c>
      <c r="L144" s="79">
        <f>L143+L142</f>
        <v>0</v>
      </c>
      <c r="M144" s="79">
        <f>M143+M142</f>
        <v>0</v>
      </c>
      <c r="N144" s="77">
        <f>SUM(J144:M144)</f>
        <v>15500</v>
      </c>
      <c r="O144" s="79">
        <f>O143+O142</f>
        <v>13000</v>
      </c>
      <c r="P144" s="79">
        <f>P143+P142</f>
        <v>0</v>
      </c>
      <c r="Q144" s="79">
        <f>Q143+Q142</f>
        <v>0</v>
      </c>
      <c r="R144" s="79">
        <f>R143+R142</f>
        <v>0</v>
      </c>
      <c r="S144" s="79">
        <f>S143+S142</f>
        <v>15000</v>
      </c>
      <c r="T144" s="77">
        <f>SUM(O144:S144)</f>
        <v>28000</v>
      </c>
      <c r="U144" s="80">
        <f>T144+N144+I144+D145</f>
        <v>73410</v>
      </c>
      <c r="V144" s="79">
        <f>V143+V142</f>
        <v>0</v>
      </c>
      <c r="W144" s="79">
        <f>W143+W142</f>
        <v>0</v>
      </c>
      <c r="X144" s="79">
        <f>X143+X142</f>
        <v>0</v>
      </c>
      <c r="Y144" s="79">
        <f>Y143+Y142</f>
        <v>0</v>
      </c>
      <c r="Z144" s="77">
        <f>SUM(V144:Y144)</f>
        <v>0</v>
      </c>
      <c r="AA144" s="79">
        <f>AA143+AA142</f>
        <v>0</v>
      </c>
      <c r="AB144" s="79">
        <f>AB143+AB142</f>
        <v>0</v>
      </c>
      <c r="AC144" s="79">
        <f>AC143+AC142</f>
        <v>0</v>
      </c>
      <c r="AD144" s="79">
        <f>AD143+AD142</f>
        <v>0</v>
      </c>
      <c r="AE144" s="77">
        <f>SUM(AA144:AD144)</f>
        <v>0</v>
      </c>
      <c r="AF144" s="79">
        <f>AF143+AF142</f>
        <v>0</v>
      </c>
      <c r="AG144" s="79">
        <f>AG143+AG142</f>
        <v>0</v>
      </c>
      <c r="AH144" s="79">
        <f>AH143+AH142</f>
        <v>0</v>
      </c>
      <c r="AI144" s="79">
        <f>AI143+AI142</f>
        <v>0</v>
      </c>
      <c r="AJ144" s="79">
        <f>AJ143+AJ142</f>
        <v>0</v>
      </c>
      <c r="AK144" s="77">
        <f>SUM(AF144:AJ144)</f>
        <v>0</v>
      </c>
      <c r="AL144" s="80">
        <f>AK144+AE144+Z144</f>
        <v>0</v>
      </c>
      <c r="AM144" s="43"/>
      <c r="AN144" s="50">
        <f t="shared" si="46"/>
        <v>0</v>
      </c>
      <c r="AO144" s="50">
        <f t="shared" si="47"/>
        <v>0</v>
      </c>
    </row>
    <row r="145" spans="1:41" x14ac:dyDescent="0.3">
      <c r="A145" s="182"/>
      <c r="B145" s="6" t="s">
        <v>8</v>
      </c>
      <c r="C145" s="81">
        <v>22080</v>
      </c>
      <c r="D145" s="99">
        <v>3910</v>
      </c>
      <c r="E145" s="128">
        <f>E144-E141</f>
        <v>0</v>
      </c>
      <c r="F145" s="128">
        <f>E145+F144-F141</f>
        <v>0</v>
      </c>
      <c r="G145" s="128">
        <f>F145+G144-G141</f>
        <v>0</v>
      </c>
      <c r="H145" s="128">
        <f>G145+H144-H141</f>
        <v>0</v>
      </c>
      <c r="I145" s="77">
        <f>I144-I141</f>
        <v>0</v>
      </c>
      <c r="J145" s="128">
        <f>I145+J144-J141</f>
        <v>0</v>
      </c>
      <c r="K145" s="79">
        <f>J145+K144-K141</f>
        <v>20964</v>
      </c>
      <c r="L145" s="79">
        <f>K145+L144-L141</f>
        <v>17653</v>
      </c>
      <c r="M145" s="79">
        <f>L145+M144-M141</f>
        <v>11736</v>
      </c>
      <c r="N145" s="77">
        <f>I145+N144-N141</f>
        <v>11736</v>
      </c>
      <c r="O145" s="79">
        <f>N145+O144-O141</f>
        <v>23477</v>
      </c>
      <c r="P145" s="79">
        <f>O145+P144-P141</f>
        <v>23428</v>
      </c>
      <c r="Q145" s="79">
        <f>P145+Q144-Q141</f>
        <v>18578</v>
      </c>
      <c r="R145" s="79">
        <f t="shared" ref="R145:S145" si="52">Q145+R144-R141</f>
        <v>13728</v>
      </c>
      <c r="S145" s="79">
        <f t="shared" si="52"/>
        <v>26121</v>
      </c>
      <c r="T145" s="77">
        <f>N145+T144-T141</f>
        <v>26121</v>
      </c>
      <c r="U145" s="80">
        <f>U144-U141</f>
        <v>26121</v>
      </c>
      <c r="V145" s="79">
        <f>U145+V144-V141</f>
        <v>26121</v>
      </c>
      <c r="W145" s="79">
        <f>V145+W144-W141</f>
        <v>25981</v>
      </c>
      <c r="X145" s="79">
        <f>W145+X144-X141</f>
        <v>21341</v>
      </c>
      <c r="Y145" s="79">
        <f>W145+Y144-Y141</f>
        <v>21300</v>
      </c>
      <c r="Z145" s="77">
        <f>T145+Z144-Z141</f>
        <v>16660</v>
      </c>
      <c r="AA145" s="79">
        <f>Z145+AA144-AA141</f>
        <v>16640</v>
      </c>
      <c r="AB145" s="79">
        <f>AA145+AB144-AB141</f>
        <v>16615</v>
      </c>
      <c r="AC145" s="79">
        <f>AB145+AC144-AC141</f>
        <v>16585</v>
      </c>
      <c r="AD145" s="79">
        <f>AC145+AD144-AD141</f>
        <v>16545</v>
      </c>
      <c r="AE145" s="77">
        <f>Z145+AE144-AE141</f>
        <v>16545</v>
      </c>
      <c r="AF145" s="79">
        <f>AE145+AF144-AF141</f>
        <v>16545</v>
      </c>
      <c r="AG145" s="79">
        <f>AF145+AG144-AG141</f>
        <v>16545</v>
      </c>
      <c r="AH145" s="79">
        <f>AG145+AH144-AH141</f>
        <v>16545</v>
      </c>
      <c r="AI145" s="79">
        <f t="shared" ref="AI145:AJ145" si="53">AH145+AI144-AI141</f>
        <v>16545</v>
      </c>
      <c r="AJ145" s="79">
        <f t="shared" si="53"/>
        <v>16545</v>
      </c>
      <c r="AK145" s="77">
        <f>AE145+AK144-AK141</f>
        <v>16545</v>
      </c>
      <c r="AL145" s="80">
        <f>T145+AL144-AL141</f>
        <v>16545</v>
      </c>
      <c r="AM145" s="43"/>
      <c r="AN145" s="50">
        <f t="shared" si="46"/>
        <v>0</v>
      </c>
      <c r="AO145" s="50">
        <f t="shared" si="47"/>
        <v>0</v>
      </c>
    </row>
    <row r="146" spans="1:41" x14ac:dyDescent="0.3">
      <c r="A146" s="18"/>
      <c r="B146" s="17" t="s">
        <v>9</v>
      </c>
      <c r="C146" s="77"/>
      <c r="D146" s="77"/>
      <c r="E146" s="82">
        <f>E145/(SUM(F141+H141+J141+G141)/20)*1000</f>
        <v>0</v>
      </c>
      <c r="F146" s="82">
        <f>F145/(SUM(G141+K141+J141+H141)/20)*1000</f>
        <v>0</v>
      </c>
      <c r="G146" s="82">
        <f>G145/(SUM(H141+J141+K141+L141)/20)*1000</f>
        <v>0</v>
      </c>
      <c r="H146" s="82">
        <f>H145/(SUM(M141+J141+K141+L141)/20)*1000</f>
        <v>0</v>
      </c>
      <c r="I146" s="83"/>
      <c r="J146" s="82">
        <f>J145/(SUM(K141+M141+O141+L141)/20)*1000</f>
        <v>0</v>
      </c>
      <c r="K146" s="82">
        <f>K145/(SUM(L141+O141+P141+M141)/20)*1000</f>
        <v>39794.988610478365</v>
      </c>
      <c r="L146" s="82">
        <f>L145/(SUM(M141+O141+P141+Q141)/20)*1000</f>
        <v>29238.923395445134</v>
      </c>
      <c r="M146" s="82">
        <f>M145/(SUM(O141+P141+Q141+R141)/20)*1000</f>
        <v>21322.674418604653</v>
      </c>
      <c r="N146" s="83"/>
      <c r="O146" s="82">
        <f>O145/(SUM(Q141+R141+S141+P141)/20)*1000</f>
        <v>38000.971188086769</v>
      </c>
      <c r="P146" s="82" t="e">
        <f>P145/(SUM(R141+S141+#REF!+Q141)/20)*1000</f>
        <v>#REF!</v>
      </c>
      <c r="Q146" s="82" t="e">
        <f>Q145/(SUM(S141+#REF!+#REF!+R141)/20)*1000</f>
        <v>#REF!</v>
      </c>
      <c r="R146" s="82" t="e">
        <f>R145/(SUM(#REF!+#REF!+#REF!+S141)/20)*1000</f>
        <v>#REF!</v>
      </c>
      <c r="S146" s="82" t="e">
        <f>S145/(SUM(#REF!+#REF!+#REF!+#REF!)/20)*1000</f>
        <v>#REF!</v>
      </c>
      <c r="T146" s="83"/>
      <c r="U146" s="84"/>
      <c r="V146" s="82">
        <f>V145/(SUM(W141+Y141+AA141+X141)/20)*1000</f>
        <v>55101.782512393205</v>
      </c>
      <c r="W146" s="82">
        <f>W145/(SUM(X141+AB141+AA141+Y141)/20)*1000</f>
        <v>55479.393551142428</v>
      </c>
      <c r="X146" s="82">
        <f>X145/(SUM(Y141+AA141+AB141+AC141)/20)*1000</f>
        <v>89743.481917577796</v>
      </c>
      <c r="Y146" s="82">
        <f>Y145/(SUM(AD141+AA141+AB141+AC141)/20)*1000</f>
        <v>3704347.8260869565</v>
      </c>
      <c r="Z146" s="83"/>
      <c r="AA146" s="82">
        <f>AA145/(SUM(AB141+AD141+AF141+AC141)/20)*1000</f>
        <v>3503157.8947368423</v>
      </c>
      <c r="AB146" s="82">
        <f>AB145/(SUM(AC141+AF141+AG141+AD141)/20)*1000</f>
        <v>4747142.8571428573</v>
      </c>
      <c r="AC146" s="82">
        <f>AC145/(SUM(AD141+AF141+AG141+AH141)/20)*1000</f>
        <v>8292500</v>
      </c>
      <c r="AD146" s="82" t="e">
        <f>AD145/(SUM(AF141+AG141+AH141+AI141)/20)*1000</f>
        <v>#DIV/0!</v>
      </c>
      <c r="AE146" s="83"/>
      <c r="AF146" s="82" t="e">
        <f>AF145/(SUM(AH141+AI141+AJ141+AG141)/20)*1000</f>
        <v>#DIV/0!</v>
      </c>
      <c r="AG146" s="82" t="e">
        <f>AG145/(SUM(AI141+AJ141+#REF!+AH141)/20)*1000</f>
        <v>#REF!</v>
      </c>
      <c r="AH146" s="82" t="e">
        <f>AH145/(SUM(AJ141+#REF!+#REF!+AI141)/20)*1000</f>
        <v>#REF!</v>
      </c>
      <c r="AI146" s="82" t="e">
        <f>AI145/(SUM(#REF!+#REF!+#REF!+AJ141)/20)*1000</f>
        <v>#REF!</v>
      </c>
      <c r="AJ146" s="82" t="e">
        <f>AJ145/(SUM(#REF!+#REF!+#REF!+#REF!)/20)*1000</f>
        <v>#REF!</v>
      </c>
      <c r="AK146" s="83"/>
      <c r="AL146" s="84"/>
      <c r="AM146" s="43"/>
      <c r="AN146" s="50">
        <f t="shared" si="46"/>
        <v>0</v>
      </c>
      <c r="AO146" s="50">
        <f t="shared" si="47"/>
        <v>0</v>
      </c>
    </row>
    <row r="147" spans="1:41" x14ac:dyDescent="0.3">
      <c r="A147" s="180" t="s">
        <v>73</v>
      </c>
      <c r="B147" s="5" t="s">
        <v>5</v>
      </c>
      <c r="C147" s="77"/>
      <c r="D147" s="77"/>
      <c r="E147" s="79"/>
      <c r="F147" s="79">
        <v>88</v>
      </c>
      <c r="G147" s="79">
        <v>538</v>
      </c>
      <c r="H147" s="79">
        <v>4250</v>
      </c>
      <c r="I147" s="77">
        <f>SUM(E147:H147)</f>
        <v>4876</v>
      </c>
      <c r="J147" s="79"/>
      <c r="K147" s="79">
        <v>-6299</v>
      </c>
      <c r="L147" s="79">
        <v>3498</v>
      </c>
      <c r="M147" s="79">
        <v>3624</v>
      </c>
      <c r="N147" s="77">
        <f>SUM(J147:M147)</f>
        <v>823</v>
      </c>
      <c r="O147" s="79">
        <v>1062</v>
      </c>
      <c r="P147" s="79">
        <v>238</v>
      </c>
      <c r="Q147" s="79">
        <v>2126</v>
      </c>
      <c r="R147" s="79">
        <v>2134</v>
      </c>
      <c r="S147" s="79">
        <v>2598</v>
      </c>
      <c r="T147" s="77">
        <f>SUM(O147:S147)</f>
        <v>8158</v>
      </c>
      <c r="U147" s="80">
        <f>T147+N147+I147+D151</f>
        <v>18948</v>
      </c>
      <c r="V147" s="79"/>
      <c r="W147" s="79">
        <v>1289</v>
      </c>
      <c r="X147" s="79">
        <v>2789</v>
      </c>
      <c r="Y147" s="79">
        <v>2881</v>
      </c>
      <c r="Z147" s="77">
        <f>SUM(V147:Y147)</f>
        <v>6959</v>
      </c>
      <c r="AA147" s="79">
        <v>503</v>
      </c>
      <c r="AB147" s="79">
        <v>535</v>
      </c>
      <c r="AC147" s="79">
        <v>535</v>
      </c>
      <c r="AD147" s="79">
        <v>565</v>
      </c>
      <c r="AE147" s="77">
        <f>SUM(AA147:AD147)</f>
        <v>2138</v>
      </c>
      <c r="AF147" s="79">
        <v>0</v>
      </c>
      <c r="AG147" s="79">
        <v>0</v>
      </c>
      <c r="AH147" s="79">
        <v>0</v>
      </c>
      <c r="AI147" s="79">
        <v>0</v>
      </c>
      <c r="AJ147" s="79">
        <v>0</v>
      </c>
      <c r="AK147" s="77">
        <f>SUM(AF147:AJ147)</f>
        <v>0</v>
      </c>
      <c r="AL147" s="80">
        <f>AK147+AE147+Z147</f>
        <v>9097</v>
      </c>
      <c r="AM147" s="43">
        <v>128</v>
      </c>
      <c r="AN147" s="50">
        <f t="shared" si="46"/>
        <v>2425344</v>
      </c>
      <c r="AO147" s="50">
        <f t="shared" si="47"/>
        <v>1164416</v>
      </c>
    </row>
    <row r="148" spans="1:41" x14ac:dyDescent="0.3">
      <c r="A148" s="181"/>
      <c r="B148" s="17" t="s">
        <v>6</v>
      </c>
      <c r="C148" s="77"/>
      <c r="D148" s="77"/>
      <c r="E148" s="79"/>
      <c r="F148" s="79">
        <v>88</v>
      </c>
      <c r="G148" s="79">
        <v>538</v>
      </c>
      <c r="H148" s="79">
        <v>4250</v>
      </c>
      <c r="I148" s="77">
        <f>SUM(E148:H148)</f>
        <v>4876</v>
      </c>
      <c r="J148" s="79"/>
      <c r="K148" s="79">
        <v>3828</v>
      </c>
      <c r="L148" s="79"/>
      <c r="M148" s="79">
        <v>6134</v>
      </c>
      <c r="N148" s="77">
        <f>SUM(J148:M148)</f>
        <v>9962</v>
      </c>
      <c r="O148" s="79">
        <v>9000</v>
      </c>
      <c r="P148" s="79"/>
      <c r="Q148" s="79"/>
      <c r="R148" s="79"/>
      <c r="S148" s="79">
        <v>9000</v>
      </c>
      <c r="T148" s="77">
        <f>SUM(O148:S148)</f>
        <v>18000</v>
      </c>
      <c r="U148" s="80">
        <f>I148+N148+T148</f>
        <v>32838</v>
      </c>
      <c r="V148" s="79"/>
      <c r="W148" s="79"/>
      <c r="X148" s="79"/>
      <c r="Y148" s="79"/>
      <c r="Z148" s="77">
        <f>SUM(V148:Y148)</f>
        <v>0</v>
      </c>
      <c r="AA148" s="79"/>
      <c r="AB148" s="79"/>
      <c r="AC148" s="79"/>
      <c r="AD148" s="79"/>
      <c r="AE148" s="77">
        <f>SUM(AA148:AD148)</f>
        <v>0</v>
      </c>
      <c r="AF148" s="79"/>
      <c r="AG148" s="79"/>
      <c r="AH148" s="79"/>
      <c r="AI148" s="79"/>
      <c r="AJ148" s="79"/>
      <c r="AK148" s="77">
        <f>SUM(AF148:AJ148)</f>
        <v>0</v>
      </c>
      <c r="AL148" s="80">
        <f>Z148+AE148+AK148</f>
        <v>0</v>
      </c>
      <c r="AM148" s="43"/>
      <c r="AN148" s="50">
        <f t="shared" si="46"/>
        <v>0</v>
      </c>
      <c r="AO148" s="50">
        <f t="shared" si="47"/>
        <v>0</v>
      </c>
    </row>
    <row r="149" spans="1:41" x14ac:dyDescent="0.3">
      <c r="A149" s="181"/>
      <c r="B149" s="17" t="s">
        <v>10</v>
      </c>
      <c r="C149" s="77">
        <v>2350</v>
      </c>
      <c r="D149" s="77"/>
      <c r="E149" s="79"/>
      <c r="F149" s="79"/>
      <c r="G149" s="79"/>
      <c r="H149" s="79"/>
      <c r="I149" s="77"/>
      <c r="J149" s="79"/>
      <c r="K149" s="79">
        <v>2350</v>
      </c>
      <c r="L149" s="79"/>
      <c r="M149" s="79"/>
      <c r="N149" s="77"/>
      <c r="O149" s="79"/>
      <c r="P149" s="79"/>
      <c r="Q149" s="79"/>
      <c r="R149" s="79"/>
      <c r="S149" s="79"/>
      <c r="T149" s="77"/>
      <c r="U149" s="80"/>
      <c r="V149" s="79"/>
      <c r="W149" s="79"/>
      <c r="X149" s="79"/>
      <c r="Y149" s="79"/>
      <c r="Z149" s="77"/>
      <c r="AA149" s="79"/>
      <c r="AB149" s="79"/>
      <c r="AC149" s="79"/>
      <c r="AD149" s="79"/>
      <c r="AE149" s="77"/>
      <c r="AF149" s="79"/>
      <c r="AG149" s="79"/>
      <c r="AH149" s="79"/>
      <c r="AI149" s="79"/>
      <c r="AJ149" s="79"/>
      <c r="AK149" s="77"/>
      <c r="AL149" s="80"/>
      <c r="AM149" s="43"/>
      <c r="AN149" s="50">
        <f t="shared" si="46"/>
        <v>0</v>
      </c>
      <c r="AO149" s="50">
        <f t="shared" si="47"/>
        <v>0</v>
      </c>
    </row>
    <row r="150" spans="1:41" x14ac:dyDescent="0.3">
      <c r="A150" s="181"/>
      <c r="B150" s="17" t="s">
        <v>7</v>
      </c>
      <c r="C150" s="77"/>
      <c r="D150" s="77"/>
      <c r="E150" s="79">
        <f>E149+E148</f>
        <v>0</v>
      </c>
      <c r="F150" s="79">
        <f>F149+F148</f>
        <v>88</v>
      </c>
      <c r="G150" s="79">
        <f>G149+G148</f>
        <v>538</v>
      </c>
      <c r="H150" s="79">
        <f>H149+H148</f>
        <v>4250</v>
      </c>
      <c r="I150" s="77">
        <f>SUM(E150:H150)</f>
        <v>4876</v>
      </c>
      <c r="J150" s="79">
        <f>J149+J148</f>
        <v>0</v>
      </c>
      <c r="K150" s="79">
        <f>K149+K148</f>
        <v>6178</v>
      </c>
      <c r="L150" s="79">
        <f>L149+L148</f>
        <v>0</v>
      </c>
      <c r="M150" s="79">
        <f>M149+M148</f>
        <v>6134</v>
      </c>
      <c r="N150" s="77">
        <f>SUM(J150:M150)</f>
        <v>12312</v>
      </c>
      <c r="O150" s="79">
        <f>O149+O148</f>
        <v>9000</v>
      </c>
      <c r="P150" s="79">
        <f>P149+P148</f>
        <v>0</v>
      </c>
      <c r="Q150" s="79">
        <f>Q149+Q148</f>
        <v>0</v>
      </c>
      <c r="R150" s="79">
        <f>R149+R148</f>
        <v>0</v>
      </c>
      <c r="S150" s="79">
        <f>S149+S148</f>
        <v>9000</v>
      </c>
      <c r="T150" s="77">
        <f>SUM(O150:S150)</f>
        <v>18000</v>
      </c>
      <c r="U150" s="80">
        <f>T150+N150+I150+D151</f>
        <v>40279</v>
      </c>
      <c r="V150" s="79">
        <f>V149+V148</f>
        <v>0</v>
      </c>
      <c r="W150" s="79">
        <f>W149+W148</f>
        <v>0</v>
      </c>
      <c r="X150" s="79">
        <f>X149+X148</f>
        <v>0</v>
      </c>
      <c r="Y150" s="79">
        <f>Y149+Y148</f>
        <v>0</v>
      </c>
      <c r="Z150" s="77">
        <f>SUM(V150:Y150)</f>
        <v>0</v>
      </c>
      <c r="AA150" s="79">
        <f>AA149+AA148</f>
        <v>0</v>
      </c>
      <c r="AB150" s="79">
        <f>AB149+AB148</f>
        <v>0</v>
      </c>
      <c r="AC150" s="79">
        <f>AC149+AC148</f>
        <v>0</v>
      </c>
      <c r="AD150" s="79">
        <f>AD149+AD148</f>
        <v>0</v>
      </c>
      <c r="AE150" s="77">
        <f>SUM(AA150:AD150)</f>
        <v>0</v>
      </c>
      <c r="AF150" s="79">
        <f>AF149+AF148</f>
        <v>0</v>
      </c>
      <c r="AG150" s="79">
        <f>AG149+AG148</f>
        <v>0</v>
      </c>
      <c r="AH150" s="79">
        <f>AH149+AH148</f>
        <v>0</v>
      </c>
      <c r="AI150" s="79">
        <f>AI149+AI148</f>
        <v>0</v>
      </c>
      <c r="AJ150" s="79">
        <f>AJ149+AJ148</f>
        <v>0</v>
      </c>
      <c r="AK150" s="77">
        <f>SUM(AF150:AJ150)</f>
        <v>0</v>
      </c>
      <c r="AL150" s="80">
        <f>AK150+AE150+Z150</f>
        <v>0</v>
      </c>
      <c r="AM150" s="43"/>
      <c r="AN150" s="50">
        <f t="shared" si="46"/>
        <v>0</v>
      </c>
      <c r="AO150" s="50">
        <f t="shared" si="47"/>
        <v>0</v>
      </c>
    </row>
    <row r="151" spans="1:41" x14ac:dyDescent="0.3">
      <c r="A151" s="182"/>
      <c r="B151" s="6" t="s">
        <v>8</v>
      </c>
      <c r="C151" s="81">
        <v>13594</v>
      </c>
      <c r="D151" s="99">
        <v>5091</v>
      </c>
      <c r="E151" s="128">
        <f>E150-E147</f>
        <v>0</v>
      </c>
      <c r="F151" s="128">
        <f>E151+F150-F147</f>
        <v>0</v>
      </c>
      <c r="G151" s="128">
        <f>F151+G150-G147</f>
        <v>0</v>
      </c>
      <c r="H151" s="128">
        <f>G151+H150-H147</f>
        <v>0</v>
      </c>
      <c r="I151" s="77">
        <f>I150-I147</f>
        <v>0</v>
      </c>
      <c r="J151" s="128">
        <f>I151+J150-J147</f>
        <v>0</v>
      </c>
      <c r="K151" s="79">
        <f>J151+K150-K147</f>
        <v>12477</v>
      </c>
      <c r="L151" s="79">
        <f>K151+L150-L147</f>
        <v>8979</v>
      </c>
      <c r="M151" s="79">
        <f>L151+M150-M147</f>
        <v>11489</v>
      </c>
      <c r="N151" s="77">
        <f>I151+N150-N147</f>
        <v>11489</v>
      </c>
      <c r="O151" s="79">
        <f>N151+O150-O147</f>
        <v>19427</v>
      </c>
      <c r="P151" s="79">
        <f>O151+P150-P147</f>
        <v>19189</v>
      </c>
      <c r="Q151" s="79">
        <f>P151+Q150-Q147</f>
        <v>17063</v>
      </c>
      <c r="R151" s="79">
        <f t="shared" ref="R151:S151" si="54">Q151+R150-R147</f>
        <v>14929</v>
      </c>
      <c r="S151" s="79">
        <f t="shared" si="54"/>
        <v>21331</v>
      </c>
      <c r="T151" s="77">
        <f>N151+T150-T147</f>
        <v>21331</v>
      </c>
      <c r="U151" s="80">
        <f>U150-U147</f>
        <v>21331</v>
      </c>
      <c r="V151" s="79">
        <f>U151+V150-V147</f>
        <v>21331</v>
      </c>
      <c r="W151" s="79">
        <f>V151+W150-W147</f>
        <v>20042</v>
      </c>
      <c r="X151" s="79">
        <f>W151+X150-X147</f>
        <v>17253</v>
      </c>
      <c r="Y151" s="79">
        <f>W151+Y150-Y147</f>
        <v>17161</v>
      </c>
      <c r="Z151" s="77">
        <f>T151+Z150-Z147</f>
        <v>14372</v>
      </c>
      <c r="AA151" s="79">
        <f>Z151+AA150-AA147</f>
        <v>13869</v>
      </c>
      <c r="AB151" s="79">
        <f>AA151+AB150-AB147</f>
        <v>13334</v>
      </c>
      <c r="AC151" s="79">
        <f>AB151+AC150-AC147</f>
        <v>12799</v>
      </c>
      <c r="AD151" s="79">
        <f>AC151+AD150-AD147</f>
        <v>12234</v>
      </c>
      <c r="AE151" s="77">
        <f>Z151+AE150-AE147</f>
        <v>12234</v>
      </c>
      <c r="AF151" s="79">
        <f>AE151+AF150-AF147</f>
        <v>12234</v>
      </c>
      <c r="AG151" s="79">
        <f>AF151+AG150-AG147</f>
        <v>12234</v>
      </c>
      <c r="AH151" s="79">
        <f>AG151+AH150-AH147</f>
        <v>12234</v>
      </c>
      <c r="AI151" s="79">
        <f t="shared" ref="AI151:AJ151" si="55">AH151+AI150-AI147</f>
        <v>12234</v>
      </c>
      <c r="AJ151" s="79">
        <f t="shared" si="55"/>
        <v>12234</v>
      </c>
      <c r="AK151" s="77">
        <f>AE151+AK150-AK147</f>
        <v>12234</v>
      </c>
      <c r="AL151" s="80">
        <f>T151+AL150-AL147</f>
        <v>12234</v>
      </c>
      <c r="AM151" s="43"/>
      <c r="AN151" s="50">
        <f t="shared" si="46"/>
        <v>0</v>
      </c>
      <c r="AO151" s="50">
        <f t="shared" si="47"/>
        <v>0</v>
      </c>
    </row>
    <row r="152" spans="1:41" x14ac:dyDescent="0.3">
      <c r="A152" s="18"/>
      <c r="B152" s="17" t="s">
        <v>9</v>
      </c>
      <c r="C152" s="77"/>
      <c r="D152" s="77"/>
      <c r="E152" s="82">
        <f>E151/(SUM(F147+H147+J147+G147)/20)*1000</f>
        <v>0</v>
      </c>
      <c r="F152" s="82">
        <f>F151/(SUM(G147+K147+J147+H147)/20)*1000</f>
        <v>0</v>
      </c>
      <c r="G152" s="82">
        <f>G151/(SUM(H147+J147+K147+L147)/20)*1000</f>
        <v>0</v>
      </c>
      <c r="H152" s="82">
        <f>H151/(SUM(M147+J147+K147+L147)/20)*1000</f>
        <v>0</v>
      </c>
      <c r="I152" s="83"/>
      <c r="J152" s="82">
        <f>J151/(SUM(K147+M147+O147+L147)/20)*1000</f>
        <v>0</v>
      </c>
      <c r="K152" s="82">
        <f>K151/(SUM(L147+O147+P147+M147)/20)*1000</f>
        <v>29629.541676561385</v>
      </c>
      <c r="L152" s="82">
        <f>L151/(SUM(M147+O147+P147+Q147)/20)*1000</f>
        <v>25472.340425531915</v>
      </c>
      <c r="M152" s="82">
        <f>M151/(SUM(O147+P147+Q147+R147)/20)*1000</f>
        <v>41327.338129496406</v>
      </c>
      <c r="N152" s="83"/>
      <c r="O152" s="82">
        <f>O151/(SUM(Q147+R147+S147+P147)/20)*1000</f>
        <v>54754.791431792553</v>
      </c>
      <c r="P152" s="82" t="e">
        <f>P151/(SUM(R147+S147+#REF!+Q147)/20)*1000</f>
        <v>#REF!</v>
      </c>
      <c r="Q152" s="82" t="e">
        <f>Q151/(SUM(S147+#REF!+#REF!+R147)/20)*1000</f>
        <v>#REF!</v>
      </c>
      <c r="R152" s="82" t="e">
        <f>R151/(SUM(#REF!+#REF!+#REF!+S147)/20)*1000</f>
        <v>#REF!</v>
      </c>
      <c r="S152" s="82" t="e">
        <f>S151/(SUM(#REF!+#REF!+#REF!+#REF!)/20)*1000</f>
        <v>#REF!</v>
      </c>
      <c r="T152" s="83"/>
      <c r="U152" s="84"/>
      <c r="V152" s="82">
        <f>V151/(SUM(W147+Y147+AA147+X147)/20)*1000</f>
        <v>57172.339855266677</v>
      </c>
      <c r="W152" s="82">
        <f>W151/(SUM(X147+AB147+AA147+Y147)/20)*1000</f>
        <v>59755.515802027432</v>
      </c>
      <c r="X152" s="82">
        <f>X151/(SUM(Y147+AA147+AB147+AC147)/20)*1000</f>
        <v>77471.935339021118</v>
      </c>
      <c r="Y152" s="82">
        <f>Y151/(SUM(AD147+AA147+AB147+AC147)/20)*1000</f>
        <v>160533.20860617398</v>
      </c>
      <c r="Z152" s="83"/>
      <c r="AA152" s="82">
        <f>AA151/(SUM(AB147+AD147+AF147+AC147)/20)*1000</f>
        <v>169651.376146789</v>
      </c>
      <c r="AB152" s="82">
        <f>AB151/(SUM(AC147+AF147+AG147+AD147)/20)*1000</f>
        <v>242436.36363636365</v>
      </c>
      <c r="AC152" s="82">
        <f>AC151/(SUM(AD147+AF147+AG147+AH147)/20)*1000</f>
        <v>453061.94690265489</v>
      </c>
      <c r="AD152" s="82" t="e">
        <f>AD151/(SUM(AF147+AG147+AH147+AI147)/20)*1000</f>
        <v>#DIV/0!</v>
      </c>
      <c r="AE152" s="83"/>
      <c r="AF152" s="82" t="e">
        <f>AF151/(SUM(AH147+AI147+AJ147+AG147)/20)*1000</f>
        <v>#DIV/0!</v>
      </c>
      <c r="AG152" s="82" t="e">
        <f>AG151/(SUM(AI147+AJ147+#REF!+AH147)/20)*1000</f>
        <v>#REF!</v>
      </c>
      <c r="AH152" s="82" t="e">
        <f>AH151/(SUM(AJ147+#REF!+#REF!+AI147)/20)*1000</f>
        <v>#REF!</v>
      </c>
      <c r="AI152" s="82" t="e">
        <f>AI151/(SUM(#REF!+#REF!+#REF!+AJ147)/20)*1000</f>
        <v>#REF!</v>
      </c>
      <c r="AJ152" s="82" t="e">
        <f>AJ151/(SUM(#REF!+#REF!+#REF!+#REF!)/20)*1000</f>
        <v>#REF!</v>
      </c>
      <c r="AK152" s="83"/>
      <c r="AL152" s="84"/>
      <c r="AM152" s="43"/>
      <c r="AN152" s="50">
        <f t="shared" si="46"/>
        <v>0</v>
      </c>
      <c r="AO152" s="50">
        <f t="shared" si="47"/>
        <v>0</v>
      </c>
    </row>
    <row r="153" spans="1:41" x14ac:dyDescent="0.3">
      <c r="A153" s="180" t="s">
        <v>89</v>
      </c>
      <c r="B153" s="5" t="s">
        <v>5</v>
      </c>
      <c r="C153" s="77"/>
      <c r="D153" s="77"/>
      <c r="E153" s="79"/>
      <c r="F153" s="79"/>
      <c r="G153" s="79"/>
      <c r="H153" s="79"/>
      <c r="I153" s="77">
        <f>SUM(E153:H153)</f>
        <v>0</v>
      </c>
      <c r="J153" s="79"/>
      <c r="K153" s="79">
        <v>-515</v>
      </c>
      <c r="L153" s="79">
        <v>0</v>
      </c>
      <c r="M153" s="79">
        <v>0</v>
      </c>
      <c r="N153" s="77">
        <f>SUM(J153:M153)</f>
        <v>-515</v>
      </c>
      <c r="O153" s="79">
        <v>0</v>
      </c>
      <c r="P153" s="79">
        <v>0</v>
      </c>
      <c r="Q153" s="79">
        <v>0</v>
      </c>
      <c r="R153" s="79">
        <v>0</v>
      </c>
      <c r="S153" s="79">
        <v>0</v>
      </c>
      <c r="T153" s="77">
        <f>SUM(O153:S153)</f>
        <v>0</v>
      </c>
      <c r="U153" s="80">
        <f>T153+N153+I153+D157</f>
        <v>0</v>
      </c>
      <c r="V153" s="79"/>
      <c r="W153" s="79">
        <v>0</v>
      </c>
      <c r="X153" s="79">
        <v>0</v>
      </c>
      <c r="Y153" s="79">
        <v>0</v>
      </c>
      <c r="Z153" s="77">
        <f>SUM(V153:Y153)</f>
        <v>0</v>
      </c>
      <c r="AA153" s="79">
        <v>0</v>
      </c>
      <c r="AB153" s="79">
        <v>0</v>
      </c>
      <c r="AC153" s="79">
        <v>0</v>
      </c>
      <c r="AD153" s="79">
        <v>0</v>
      </c>
      <c r="AE153" s="77">
        <f>SUM(AA153:AD153)</f>
        <v>0</v>
      </c>
      <c r="AF153" s="79">
        <v>0</v>
      </c>
      <c r="AG153" s="79">
        <v>0</v>
      </c>
      <c r="AH153" s="79">
        <v>0</v>
      </c>
      <c r="AI153" s="79">
        <v>0</v>
      </c>
      <c r="AJ153" s="79">
        <v>0</v>
      </c>
      <c r="AK153" s="77">
        <f>SUM(AF153:AJ153)</f>
        <v>0</v>
      </c>
      <c r="AL153" s="80">
        <f>AK153+AE153+Z153</f>
        <v>0</v>
      </c>
      <c r="AM153" s="43">
        <v>256</v>
      </c>
      <c r="AN153" s="50">
        <f t="shared" si="46"/>
        <v>0</v>
      </c>
      <c r="AO153" s="50">
        <f t="shared" si="47"/>
        <v>0</v>
      </c>
    </row>
    <row r="154" spans="1:41" x14ac:dyDescent="0.3">
      <c r="A154" s="181"/>
      <c r="B154" s="17" t="s">
        <v>6</v>
      </c>
      <c r="C154" s="77"/>
      <c r="D154" s="77"/>
      <c r="E154" s="79"/>
      <c r="F154" s="79"/>
      <c r="G154" s="79"/>
      <c r="H154" s="79"/>
      <c r="I154" s="77">
        <f>SUM(E154:H154)</f>
        <v>0</v>
      </c>
      <c r="J154" s="79"/>
      <c r="K154" s="79"/>
      <c r="L154" s="79"/>
      <c r="M154" s="79"/>
      <c r="N154" s="77">
        <f>SUM(J154:M154)</f>
        <v>0</v>
      </c>
      <c r="O154" s="79"/>
      <c r="P154" s="79"/>
      <c r="Q154" s="79"/>
      <c r="R154" s="79"/>
      <c r="S154" s="79"/>
      <c r="T154" s="77">
        <f>SUM(O154:S154)</f>
        <v>0</v>
      </c>
      <c r="U154" s="80">
        <f>I154+N154+T154</f>
        <v>0</v>
      </c>
      <c r="V154" s="79"/>
      <c r="W154" s="79"/>
      <c r="X154" s="79"/>
      <c r="Y154" s="79"/>
      <c r="Z154" s="77">
        <f>SUM(V154:Y154)</f>
        <v>0</v>
      </c>
      <c r="AA154" s="79"/>
      <c r="AB154" s="79"/>
      <c r="AC154" s="79"/>
      <c r="AD154" s="79"/>
      <c r="AE154" s="77">
        <f>SUM(AA154:AD154)</f>
        <v>0</v>
      </c>
      <c r="AF154" s="79"/>
      <c r="AG154" s="79"/>
      <c r="AH154" s="79"/>
      <c r="AI154" s="79"/>
      <c r="AJ154" s="79"/>
      <c r="AK154" s="77">
        <f>SUM(AF154:AJ154)</f>
        <v>0</v>
      </c>
      <c r="AL154" s="80">
        <f>Z154+AE154+AK154</f>
        <v>0</v>
      </c>
      <c r="AM154" s="43"/>
      <c r="AN154" s="50">
        <f t="shared" si="46"/>
        <v>0</v>
      </c>
      <c r="AO154" s="50">
        <f t="shared" si="47"/>
        <v>0</v>
      </c>
    </row>
    <row r="155" spans="1:41" x14ac:dyDescent="0.3">
      <c r="A155" s="181"/>
      <c r="B155" s="17" t="s">
        <v>10</v>
      </c>
      <c r="C155" s="77">
        <v>0</v>
      </c>
      <c r="D155" s="77"/>
      <c r="E155" s="79"/>
      <c r="F155" s="79"/>
      <c r="G155" s="79"/>
      <c r="H155" s="79"/>
      <c r="I155" s="77"/>
      <c r="J155" s="79"/>
      <c r="K155" s="79"/>
      <c r="L155" s="79"/>
      <c r="M155" s="79"/>
      <c r="N155" s="77"/>
      <c r="O155" s="79"/>
      <c r="P155" s="79"/>
      <c r="Q155" s="79"/>
      <c r="R155" s="79"/>
      <c r="S155" s="79"/>
      <c r="T155" s="77"/>
      <c r="U155" s="80"/>
      <c r="V155" s="79"/>
      <c r="W155" s="79"/>
      <c r="X155" s="79"/>
      <c r="Y155" s="79"/>
      <c r="Z155" s="77"/>
      <c r="AA155" s="79"/>
      <c r="AB155" s="79"/>
      <c r="AC155" s="79"/>
      <c r="AD155" s="79"/>
      <c r="AE155" s="77"/>
      <c r="AF155" s="79"/>
      <c r="AG155" s="79"/>
      <c r="AH155" s="79"/>
      <c r="AI155" s="79"/>
      <c r="AJ155" s="79"/>
      <c r="AK155" s="77"/>
      <c r="AL155" s="80"/>
      <c r="AM155" s="43"/>
      <c r="AN155" s="50">
        <f t="shared" si="46"/>
        <v>0</v>
      </c>
      <c r="AO155" s="50">
        <f t="shared" si="47"/>
        <v>0</v>
      </c>
    </row>
    <row r="156" spans="1:41" x14ac:dyDescent="0.3">
      <c r="A156" s="181"/>
      <c r="B156" s="17" t="s">
        <v>7</v>
      </c>
      <c r="C156" s="77"/>
      <c r="D156" s="77"/>
      <c r="E156" s="79">
        <f>E155+E154</f>
        <v>0</v>
      </c>
      <c r="F156" s="79">
        <f>F155+F154</f>
        <v>0</v>
      </c>
      <c r="G156" s="79">
        <f>G155+G154</f>
        <v>0</v>
      </c>
      <c r="H156" s="79">
        <f>H155+H154</f>
        <v>0</v>
      </c>
      <c r="I156" s="77">
        <f>SUM(E156:H156)</f>
        <v>0</v>
      </c>
      <c r="J156" s="79">
        <f>J155+J154</f>
        <v>0</v>
      </c>
      <c r="K156" s="79">
        <f>K155+K154</f>
        <v>0</v>
      </c>
      <c r="L156" s="79">
        <f>L155+L154</f>
        <v>0</v>
      </c>
      <c r="M156" s="79">
        <f>M155+M154</f>
        <v>0</v>
      </c>
      <c r="N156" s="77">
        <f>SUM(J156:M156)</f>
        <v>0</v>
      </c>
      <c r="O156" s="79">
        <f>O155+O154</f>
        <v>0</v>
      </c>
      <c r="P156" s="79">
        <f>P155+P154</f>
        <v>0</v>
      </c>
      <c r="Q156" s="79">
        <f>Q155+Q154</f>
        <v>0</v>
      </c>
      <c r="R156" s="79">
        <f>R155+R154</f>
        <v>0</v>
      </c>
      <c r="S156" s="79">
        <f>S155+S154</f>
        <v>0</v>
      </c>
      <c r="T156" s="77">
        <f>SUM(O156:S156)</f>
        <v>0</v>
      </c>
      <c r="U156" s="80">
        <f>T156+N156+I156+D157</f>
        <v>515</v>
      </c>
      <c r="V156" s="79">
        <f>V155+V154</f>
        <v>0</v>
      </c>
      <c r="W156" s="79">
        <f>W155+W154</f>
        <v>0</v>
      </c>
      <c r="X156" s="79">
        <f>X155+X154</f>
        <v>0</v>
      </c>
      <c r="Y156" s="79">
        <f>Y155+Y154</f>
        <v>0</v>
      </c>
      <c r="Z156" s="77">
        <f>SUM(V156:Y156)</f>
        <v>0</v>
      </c>
      <c r="AA156" s="79">
        <f>AA155+AA154</f>
        <v>0</v>
      </c>
      <c r="AB156" s="79">
        <f>AB155+AB154</f>
        <v>0</v>
      </c>
      <c r="AC156" s="79">
        <f>AC155+AC154</f>
        <v>0</v>
      </c>
      <c r="AD156" s="79">
        <f>AD155+AD154</f>
        <v>0</v>
      </c>
      <c r="AE156" s="77">
        <f>SUM(AA156:AD156)</f>
        <v>0</v>
      </c>
      <c r="AF156" s="79">
        <f>AF155+AF154</f>
        <v>0</v>
      </c>
      <c r="AG156" s="79">
        <f>AG155+AG154</f>
        <v>0</v>
      </c>
      <c r="AH156" s="79">
        <f>AH155+AH154</f>
        <v>0</v>
      </c>
      <c r="AI156" s="79">
        <f>AI155+AI154</f>
        <v>0</v>
      </c>
      <c r="AJ156" s="79">
        <f>AJ155+AJ154</f>
        <v>0</v>
      </c>
      <c r="AK156" s="77">
        <f>SUM(AF156:AJ156)</f>
        <v>0</v>
      </c>
      <c r="AL156" s="80">
        <f>AK156+AE156+Z156</f>
        <v>0</v>
      </c>
      <c r="AM156" s="43"/>
      <c r="AN156" s="50">
        <f t="shared" si="46"/>
        <v>0</v>
      </c>
      <c r="AO156" s="50">
        <f t="shared" si="47"/>
        <v>0</v>
      </c>
    </row>
    <row r="157" spans="1:41" x14ac:dyDescent="0.3">
      <c r="A157" s="182"/>
      <c r="B157" s="6" t="s">
        <v>8</v>
      </c>
      <c r="C157" s="81">
        <v>515</v>
      </c>
      <c r="D157" s="99">
        <v>515</v>
      </c>
      <c r="E157" s="128">
        <f>E156-E153</f>
        <v>0</v>
      </c>
      <c r="F157" s="128">
        <f>E157+F156-F153</f>
        <v>0</v>
      </c>
      <c r="G157" s="128">
        <f>F157+G156-G153</f>
        <v>0</v>
      </c>
      <c r="H157" s="128">
        <f>G157+H156-H153</f>
        <v>0</v>
      </c>
      <c r="I157" s="77">
        <f>I156-I153</f>
        <v>0</v>
      </c>
      <c r="J157" s="128">
        <f>I157+J156-J153</f>
        <v>0</v>
      </c>
      <c r="K157" s="79">
        <f>J157+K156-K153</f>
        <v>515</v>
      </c>
      <c r="L157" s="79">
        <f>K157+L156-L153</f>
        <v>515</v>
      </c>
      <c r="M157" s="79">
        <f>L157+M156-M153</f>
        <v>515</v>
      </c>
      <c r="N157" s="77">
        <f>I157+N156-N153</f>
        <v>515</v>
      </c>
      <c r="O157" s="79">
        <f>N157+O156-O153</f>
        <v>515</v>
      </c>
      <c r="P157" s="79">
        <f>O157+P156-P153</f>
        <v>515</v>
      </c>
      <c r="Q157" s="79">
        <f>P157+Q156-Q153</f>
        <v>515</v>
      </c>
      <c r="R157" s="79">
        <f t="shared" ref="R157:S157" si="56">Q157+R156-R153</f>
        <v>515</v>
      </c>
      <c r="S157" s="79">
        <f t="shared" si="56"/>
        <v>515</v>
      </c>
      <c r="T157" s="77">
        <f>N157+T156-T153</f>
        <v>515</v>
      </c>
      <c r="U157" s="80">
        <f>U156-U153</f>
        <v>515</v>
      </c>
      <c r="V157" s="79">
        <f>U157+V156-V153</f>
        <v>515</v>
      </c>
      <c r="W157" s="79">
        <f>V157+W156-W153</f>
        <v>515</v>
      </c>
      <c r="X157" s="79">
        <f>W157+X156-X153</f>
        <v>515</v>
      </c>
      <c r="Y157" s="79">
        <f>W157+Y156-Y153</f>
        <v>515</v>
      </c>
      <c r="Z157" s="77">
        <f>T157+Z156-Z153</f>
        <v>515</v>
      </c>
      <c r="AA157" s="79">
        <f>Z157+AA156-AA153</f>
        <v>515</v>
      </c>
      <c r="AB157" s="79">
        <f>AA157+AB156-AB153</f>
        <v>515</v>
      </c>
      <c r="AC157" s="79">
        <f>AB157+AC156-AC153</f>
        <v>515</v>
      </c>
      <c r="AD157" s="79">
        <f>AC157+AD156-AD153</f>
        <v>515</v>
      </c>
      <c r="AE157" s="77">
        <f>Z157+AE156-AE153</f>
        <v>515</v>
      </c>
      <c r="AF157" s="79">
        <f>AE157+AF156-AF153</f>
        <v>515</v>
      </c>
      <c r="AG157" s="79">
        <f>AF157+AG156-AG153</f>
        <v>515</v>
      </c>
      <c r="AH157" s="79">
        <f>AG157+AH156-AH153</f>
        <v>515</v>
      </c>
      <c r="AI157" s="79">
        <f t="shared" ref="AI157:AJ157" si="57">AH157+AI156-AI153</f>
        <v>515</v>
      </c>
      <c r="AJ157" s="79">
        <f t="shared" si="57"/>
        <v>515</v>
      </c>
      <c r="AK157" s="77">
        <f>AE157+AK156-AK153</f>
        <v>515</v>
      </c>
      <c r="AL157" s="80">
        <f>T157+AL156-AL153</f>
        <v>515</v>
      </c>
      <c r="AM157" s="43"/>
      <c r="AN157" s="50">
        <f t="shared" si="46"/>
        <v>0</v>
      </c>
      <c r="AO157" s="50">
        <f t="shared" si="47"/>
        <v>0</v>
      </c>
    </row>
    <row r="158" spans="1:41" x14ac:dyDescent="0.3">
      <c r="A158" s="18"/>
      <c r="B158" s="17" t="s">
        <v>9</v>
      </c>
      <c r="C158" s="77"/>
      <c r="D158" s="77"/>
      <c r="E158" s="82" t="e">
        <f>E157/(SUM(F153+H153+J153+G153)/20)*1000</f>
        <v>#DIV/0!</v>
      </c>
      <c r="F158" s="82">
        <f>F157/(SUM(G153+K153+J153+H153)/20)*1000</f>
        <v>0</v>
      </c>
      <c r="G158" s="82">
        <f>G157/(SUM(H153+J153+K153+L153)/20)*1000</f>
        <v>0</v>
      </c>
      <c r="H158" s="82">
        <f>H157/(SUM(M153+J153+K153+L153)/20)*1000</f>
        <v>0</v>
      </c>
      <c r="I158" s="83"/>
      <c r="J158" s="82">
        <f>J157/(SUM(K153+M153+O153+L153)/20)*1000</f>
        <v>0</v>
      </c>
      <c r="K158" s="82" t="e">
        <f>K157/(SUM(L153+O153+P153+M153)/20)*1000</f>
        <v>#DIV/0!</v>
      </c>
      <c r="L158" s="82" t="e">
        <f>L157/(SUM(M153+O153+P153+Q153)/20)*1000</f>
        <v>#DIV/0!</v>
      </c>
      <c r="M158" s="82" t="e">
        <f>M157/(SUM(O153+P153+Q153+R153)/20)*1000</f>
        <v>#DIV/0!</v>
      </c>
      <c r="N158" s="83"/>
      <c r="O158" s="82" t="e">
        <f>O157/(SUM(Q153+R153+S153+P153)/20)*1000</f>
        <v>#DIV/0!</v>
      </c>
      <c r="P158" s="82" t="e">
        <f>P157/(SUM(R153+S153+#REF!+Q153)/20)*1000</f>
        <v>#REF!</v>
      </c>
      <c r="Q158" s="82" t="e">
        <f>Q157/(SUM(S153+#REF!+#REF!+R153)/20)*1000</f>
        <v>#REF!</v>
      </c>
      <c r="R158" s="82" t="e">
        <f>R157/(SUM(#REF!+#REF!+#REF!+S153)/20)*1000</f>
        <v>#REF!</v>
      </c>
      <c r="S158" s="82" t="e">
        <f>S157/(SUM(#REF!+#REF!+#REF!+#REF!)/20)*1000</f>
        <v>#REF!</v>
      </c>
      <c r="T158" s="83"/>
      <c r="U158" s="84"/>
      <c r="V158" s="82" t="e">
        <f>V157/(SUM(W153+Y153+AA153+X153)/20)*1000</f>
        <v>#DIV/0!</v>
      </c>
      <c r="W158" s="82" t="e">
        <f>W157/(SUM(X153+AB153+AA153+Y153)/20)*1000</f>
        <v>#DIV/0!</v>
      </c>
      <c r="X158" s="82" t="e">
        <f>X157/(SUM(Y153+AA153+AB153+AC153)/20)*1000</f>
        <v>#DIV/0!</v>
      </c>
      <c r="Y158" s="82" t="e">
        <f>Y157/(SUM(AD153+AA153+AB153+AC153)/20)*1000</f>
        <v>#DIV/0!</v>
      </c>
      <c r="Z158" s="83"/>
      <c r="AA158" s="82" t="e">
        <f>AA157/(SUM(AB153+AD153+AF153+AC153)/20)*1000</f>
        <v>#DIV/0!</v>
      </c>
      <c r="AB158" s="82" t="e">
        <f>AB157/(SUM(AC153+AF153+AG153+AD153)/20)*1000</f>
        <v>#DIV/0!</v>
      </c>
      <c r="AC158" s="82" t="e">
        <f>AC157/(SUM(AD153+AF153+AG153+AH153)/20)*1000</f>
        <v>#DIV/0!</v>
      </c>
      <c r="AD158" s="82" t="e">
        <f>AD157/(SUM(AF153+AG153+AH153+AI153)/20)*1000</f>
        <v>#DIV/0!</v>
      </c>
      <c r="AE158" s="83"/>
      <c r="AF158" s="82" t="e">
        <f>AF157/(SUM(AH153+AI153+AJ153+AG153)/20)*1000</f>
        <v>#DIV/0!</v>
      </c>
      <c r="AG158" s="82" t="e">
        <f>AG157/(SUM(AI153+AJ153+#REF!+AH153)/20)*1000</f>
        <v>#REF!</v>
      </c>
      <c r="AH158" s="82" t="e">
        <f>AH157/(SUM(AJ153+#REF!+#REF!+AI153)/20)*1000</f>
        <v>#REF!</v>
      </c>
      <c r="AI158" s="82" t="e">
        <f>AI157/(SUM(#REF!+#REF!+#REF!+AJ153)/20)*1000</f>
        <v>#REF!</v>
      </c>
      <c r="AJ158" s="82" t="e">
        <f>AJ157/(SUM(#REF!+#REF!+#REF!+#REF!)/20)*1000</f>
        <v>#REF!</v>
      </c>
      <c r="AK158" s="83"/>
      <c r="AL158" s="84"/>
      <c r="AM158" s="43"/>
      <c r="AN158" s="50">
        <f t="shared" si="46"/>
        <v>0</v>
      </c>
      <c r="AO158" s="50">
        <f t="shared" si="47"/>
        <v>0</v>
      </c>
    </row>
    <row r="159" spans="1:41" x14ac:dyDescent="0.3">
      <c r="A159" s="180" t="s">
        <v>77</v>
      </c>
      <c r="B159" s="5" t="s">
        <v>5</v>
      </c>
      <c r="C159" s="77"/>
      <c r="D159" s="77"/>
      <c r="E159" s="79"/>
      <c r="F159" s="79">
        <v>3000</v>
      </c>
      <c r="G159" s="79">
        <v>300</v>
      </c>
      <c r="H159" s="79"/>
      <c r="I159" s="77">
        <f>SUM(E159:H159)</f>
        <v>3300</v>
      </c>
      <c r="J159" s="79">
        <v>3000</v>
      </c>
      <c r="K159" s="79">
        <v>-2384</v>
      </c>
      <c r="L159" s="79">
        <v>2533</v>
      </c>
      <c r="M159" s="79">
        <v>4241</v>
      </c>
      <c r="N159" s="77">
        <f>SUM(J159:M159)</f>
        <v>7390</v>
      </c>
      <c r="O159" s="79">
        <v>420</v>
      </c>
      <c r="P159" s="79">
        <v>1563</v>
      </c>
      <c r="Q159" s="79">
        <v>1400</v>
      </c>
      <c r="R159" s="79">
        <v>1350</v>
      </c>
      <c r="S159" s="79">
        <v>3996</v>
      </c>
      <c r="T159" s="77">
        <f>SUM(O159:S159)</f>
        <v>8729</v>
      </c>
      <c r="U159" s="80">
        <f>T159+N159+I159+D163</f>
        <v>26852</v>
      </c>
      <c r="V159" s="79"/>
      <c r="W159" s="79">
        <v>2064</v>
      </c>
      <c r="X159" s="79">
        <v>2064</v>
      </c>
      <c r="Y159" s="79">
        <v>421</v>
      </c>
      <c r="Z159" s="77">
        <f>SUM(V159:Y159)</f>
        <v>4549</v>
      </c>
      <c r="AA159" s="79">
        <v>1475</v>
      </c>
      <c r="AB159" s="79">
        <v>2521</v>
      </c>
      <c r="AC159" s="79">
        <v>2417</v>
      </c>
      <c r="AD159" s="79">
        <v>3127</v>
      </c>
      <c r="AE159" s="77">
        <f>SUM(AA159:AD159)</f>
        <v>9540</v>
      </c>
      <c r="AF159" s="79">
        <v>217</v>
      </c>
      <c r="AG159" s="79">
        <v>330</v>
      </c>
      <c r="AH159" s="79">
        <v>130</v>
      </c>
      <c r="AI159" s="79">
        <v>130</v>
      </c>
      <c r="AJ159" s="79">
        <v>118</v>
      </c>
      <c r="AK159" s="77">
        <f>SUM(AF159:AJ159)</f>
        <v>925</v>
      </c>
      <c r="AL159" s="80">
        <f>AK159+AE159+Z159</f>
        <v>15014</v>
      </c>
      <c r="AM159" s="43">
        <v>64</v>
      </c>
      <c r="AN159" s="50">
        <f t="shared" si="46"/>
        <v>1718528</v>
      </c>
      <c r="AO159" s="50">
        <f t="shared" si="47"/>
        <v>960896</v>
      </c>
    </row>
    <row r="160" spans="1:41" x14ac:dyDescent="0.3">
      <c r="A160" s="181"/>
      <c r="B160" s="17" t="s">
        <v>6</v>
      </c>
      <c r="C160" s="77"/>
      <c r="D160" s="77"/>
      <c r="E160" s="79"/>
      <c r="F160" s="79">
        <v>3000</v>
      </c>
      <c r="G160" s="79">
        <v>300</v>
      </c>
      <c r="H160" s="79"/>
      <c r="I160" s="77">
        <f>SUM(E160:H160)</f>
        <v>3300</v>
      </c>
      <c r="J160" s="79">
        <v>3000</v>
      </c>
      <c r="K160" s="79">
        <v>4700</v>
      </c>
      <c r="L160" s="79"/>
      <c r="M160" s="79"/>
      <c r="N160" s="77">
        <f>SUM(J160:M160)</f>
        <v>7700</v>
      </c>
      <c r="O160" s="79">
        <v>5000</v>
      </c>
      <c r="P160" s="79"/>
      <c r="Q160" s="79"/>
      <c r="R160" s="79"/>
      <c r="S160" s="79">
        <v>6000</v>
      </c>
      <c r="T160" s="77">
        <f>SUM(O160:S160)</f>
        <v>11000</v>
      </c>
      <c r="U160" s="80">
        <f>I160+N160+T160</f>
        <v>22000</v>
      </c>
      <c r="V160" s="79"/>
      <c r="W160" s="79"/>
      <c r="X160" s="79"/>
      <c r="Y160" s="79"/>
      <c r="Z160" s="77">
        <f>SUM(V160:Y160)</f>
        <v>0</v>
      </c>
      <c r="AA160" s="79"/>
      <c r="AB160" s="79"/>
      <c r="AC160" s="79"/>
      <c r="AD160" s="79">
        <v>5000</v>
      </c>
      <c r="AE160" s="77">
        <f>SUM(AA160:AD160)</f>
        <v>5000</v>
      </c>
      <c r="AF160" s="79">
        <v>5000</v>
      </c>
      <c r="AG160" s="79"/>
      <c r="AH160" s="79"/>
      <c r="AI160" s="79"/>
      <c r="AJ160" s="79">
        <v>3000</v>
      </c>
      <c r="AK160" s="77">
        <f>SUM(AF160:AJ160)</f>
        <v>8000</v>
      </c>
      <c r="AL160" s="80">
        <f>Z160+AE160+AK160</f>
        <v>13000</v>
      </c>
      <c r="AM160" s="43"/>
      <c r="AN160" s="50">
        <f t="shared" si="46"/>
        <v>0</v>
      </c>
      <c r="AO160" s="50">
        <f t="shared" si="47"/>
        <v>0</v>
      </c>
    </row>
    <row r="161" spans="1:41" x14ac:dyDescent="0.3">
      <c r="A161" s="181"/>
      <c r="B161" s="17" t="s">
        <v>10</v>
      </c>
      <c r="C161" s="77">
        <v>30</v>
      </c>
      <c r="D161" s="77"/>
      <c r="E161" s="79"/>
      <c r="F161" s="79"/>
      <c r="G161" s="79"/>
      <c r="H161" s="79"/>
      <c r="I161" s="77"/>
      <c r="J161" s="79"/>
      <c r="K161" s="79"/>
      <c r="L161" s="79"/>
      <c r="M161" s="79"/>
      <c r="N161" s="77"/>
      <c r="O161" s="79"/>
      <c r="P161" s="79"/>
      <c r="Q161" s="79"/>
      <c r="R161" s="79"/>
      <c r="S161" s="79"/>
      <c r="T161" s="77"/>
      <c r="U161" s="80"/>
      <c r="V161" s="79"/>
      <c r="W161" s="79"/>
      <c r="X161" s="79"/>
      <c r="Y161" s="79"/>
      <c r="Z161" s="77"/>
      <c r="AA161" s="79"/>
      <c r="AB161" s="79"/>
      <c r="AC161" s="79"/>
      <c r="AD161" s="79"/>
      <c r="AE161" s="77"/>
      <c r="AF161" s="79"/>
      <c r="AG161" s="79"/>
      <c r="AH161" s="79"/>
      <c r="AI161" s="79"/>
      <c r="AJ161" s="79"/>
      <c r="AK161" s="77"/>
      <c r="AL161" s="80"/>
      <c r="AM161" s="43"/>
      <c r="AN161" s="50">
        <f t="shared" si="46"/>
        <v>0</v>
      </c>
      <c r="AO161" s="50">
        <f t="shared" si="47"/>
        <v>0</v>
      </c>
    </row>
    <row r="162" spans="1:41" x14ac:dyDescent="0.3">
      <c r="A162" s="181"/>
      <c r="B162" s="17" t="s">
        <v>7</v>
      </c>
      <c r="C162" s="77"/>
      <c r="D162" s="77"/>
      <c r="E162" s="79">
        <f>E161+E160</f>
        <v>0</v>
      </c>
      <c r="F162" s="79">
        <f>F161+F160</f>
        <v>3000</v>
      </c>
      <c r="G162" s="79">
        <f>G161+G160</f>
        <v>300</v>
      </c>
      <c r="H162" s="79">
        <f>H161+H160</f>
        <v>0</v>
      </c>
      <c r="I162" s="77">
        <f>SUM(E162:H162)</f>
        <v>3300</v>
      </c>
      <c r="J162" s="79">
        <f>J161+J160</f>
        <v>3000</v>
      </c>
      <c r="K162" s="79">
        <f>K161+K160</f>
        <v>4700</v>
      </c>
      <c r="L162" s="79">
        <f>L161+L160</f>
        <v>0</v>
      </c>
      <c r="M162" s="79">
        <f>M161+M160</f>
        <v>0</v>
      </c>
      <c r="N162" s="77">
        <f>SUM(J162:M162)</f>
        <v>7700</v>
      </c>
      <c r="O162" s="79">
        <f>O161+O160</f>
        <v>5000</v>
      </c>
      <c r="P162" s="79">
        <f>P161+P160</f>
        <v>0</v>
      </c>
      <c r="Q162" s="79">
        <f>Q161+Q160</f>
        <v>0</v>
      </c>
      <c r="R162" s="79">
        <f>R161+R160</f>
        <v>0</v>
      </c>
      <c r="S162" s="79">
        <f>S161+S160</f>
        <v>6000</v>
      </c>
      <c r="T162" s="77">
        <f>SUM(O162:S162)</f>
        <v>11000</v>
      </c>
      <c r="U162" s="80">
        <f>T162+N162+I162+D163</f>
        <v>29433</v>
      </c>
      <c r="V162" s="79">
        <f>V161+V160</f>
        <v>0</v>
      </c>
      <c r="W162" s="79">
        <f>W161+W160</f>
        <v>0</v>
      </c>
      <c r="X162" s="79">
        <f>X161+X160</f>
        <v>0</v>
      </c>
      <c r="Y162" s="79">
        <f>Y161+Y160</f>
        <v>0</v>
      </c>
      <c r="Z162" s="77">
        <f>SUM(V162:Y162)</f>
        <v>0</v>
      </c>
      <c r="AA162" s="79">
        <f>AA161+AA160</f>
        <v>0</v>
      </c>
      <c r="AB162" s="79">
        <f>AB161+AB160</f>
        <v>0</v>
      </c>
      <c r="AC162" s="79">
        <f>AC161+AC160</f>
        <v>0</v>
      </c>
      <c r="AD162" s="79">
        <f>AD161+AD160</f>
        <v>5000</v>
      </c>
      <c r="AE162" s="77">
        <f>SUM(AA162:AD162)</f>
        <v>5000</v>
      </c>
      <c r="AF162" s="79">
        <f>AF161+AF160</f>
        <v>5000</v>
      </c>
      <c r="AG162" s="79">
        <f>AG161+AG160</f>
        <v>0</v>
      </c>
      <c r="AH162" s="79">
        <f>AH161+AH160</f>
        <v>0</v>
      </c>
      <c r="AI162" s="79">
        <f>AI161+AI160</f>
        <v>0</v>
      </c>
      <c r="AJ162" s="79">
        <f>AJ161+AJ160</f>
        <v>3000</v>
      </c>
      <c r="AK162" s="77">
        <f>SUM(AF162:AJ162)</f>
        <v>8000</v>
      </c>
      <c r="AL162" s="80">
        <f>AK162+AE162+Z162</f>
        <v>13000</v>
      </c>
      <c r="AM162" s="43"/>
      <c r="AN162" s="50">
        <f t="shared" si="46"/>
        <v>0</v>
      </c>
      <c r="AO162" s="50">
        <f t="shared" si="47"/>
        <v>0</v>
      </c>
    </row>
    <row r="163" spans="1:41" x14ac:dyDescent="0.3">
      <c r="A163" s="182"/>
      <c r="B163" s="6" t="s">
        <v>8</v>
      </c>
      <c r="C163" s="81">
        <v>6739</v>
      </c>
      <c r="D163" s="99">
        <v>7433</v>
      </c>
      <c r="E163" s="128">
        <f>E162-E159</f>
        <v>0</v>
      </c>
      <c r="F163" s="128">
        <f>E163+F162-F159</f>
        <v>0</v>
      </c>
      <c r="G163" s="128">
        <f>F163+G162-G159</f>
        <v>0</v>
      </c>
      <c r="H163" s="128">
        <f>G163+H162-H159</f>
        <v>0</v>
      </c>
      <c r="I163" s="77">
        <f>I162-I159</f>
        <v>0</v>
      </c>
      <c r="J163" s="128">
        <f>I163+J162-J159</f>
        <v>0</v>
      </c>
      <c r="K163" s="79">
        <f>J163+K162-K159</f>
        <v>7084</v>
      </c>
      <c r="L163" s="79">
        <f>K163+L162-L159</f>
        <v>4551</v>
      </c>
      <c r="M163" s="79">
        <f>L163+M162-M159</f>
        <v>310</v>
      </c>
      <c r="N163" s="77">
        <f>I163+N162-N159</f>
        <v>310</v>
      </c>
      <c r="O163" s="79">
        <f>N163+O162-O159</f>
        <v>4890</v>
      </c>
      <c r="P163" s="79">
        <f>O163+P162-P159</f>
        <v>3327</v>
      </c>
      <c r="Q163" s="79">
        <f>P163+Q162-Q159</f>
        <v>1927</v>
      </c>
      <c r="R163" s="79">
        <f t="shared" ref="R163:S163" si="58">Q163+R162-R159</f>
        <v>577</v>
      </c>
      <c r="S163" s="79">
        <f t="shared" si="58"/>
        <v>2581</v>
      </c>
      <c r="T163" s="77">
        <f>N163+T162-T159</f>
        <v>2581</v>
      </c>
      <c r="U163" s="80">
        <f>U162-U159</f>
        <v>2581</v>
      </c>
      <c r="V163" s="79">
        <f>U163+V162-V159</f>
        <v>2581</v>
      </c>
      <c r="W163" s="79">
        <f>V163+W162-W159</f>
        <v>517</v>
      </c>
      <c r="X163" s="79">
        <f>W163+X162-X159</f>
        <v>-1547</v>
      </c>
      <c r="Y163" s="79">
        <f>W163+Y162-Y159</f>
        <v>96</v>
      </c>
      <c r="Z163" s="77">
        <f>T163+Z162-Z159</f>
        <v>-1968</v>
      </c>
      <c r="AA163" s="79">
        <f>Z163+AA162-AA159</f>
        <v>-3443</v>
      </c>
      <c r="AB163" s="79">
        <f>AA163+AB162-AB159</f>
        <v>-5964</v>
      </c>
      <c r="AC163" s="79">
        <f>AB163+AC162-AC159</f>
        <v>-8381</v>
      </c>
      <c r="AD163" s="79">
        <f>AC163+AD162-AD159</f>
        <v>-6508</v>
      </c>
      <c r="AE163" s="77">
        <f>Z163+AE162-AE159</f>
        <v>-6508</v>
      </c>
      <c r="AF163" s="79">
        <f>AE163+AF162-AF159</f>
        <v>-1725</v>
      </c>
      <c r="AG163" s="79">
        <f>AF163+AG162-AG159</f>
        <v>-2055</v>
      </c>
      <c r="AH163" s="79">
        <f>AG163+AH162-AH159</f>
        <v>-2185</v>
      </c>
      <c r="AI163" s="79">
        <f t="shared" ref="AI163:AJ163" si="59">AH163+AI162-AI159</f>
        <v>-2315</v>
      </c>
      <c r="AJ163" s="79">
        <f t="shared" si="59"/>
        <v>567</v>
      </c>
      <c r="AK163" s="77">
        <f>AE163+AK162-AK159</f>
        <v>567</v>
      </c>
      <c r="AL163" s="80">
        <f>T163+AL162-AL159</f>
        <v>567</v>
      </c>
      <c r="AM163" s="43"/>
      <c r="AN163" s="50">
        <f t="shared" si="46"/>
        <v>0</v>
      </c>
      <c r="AO163" s="50">
        <f t="shared" si="47"/>
        <v>0</v>
      </c>
    </row>
    <row r="164" spans="1:41" x14ac:dyDescent="0.3">
      <c r="A164" s="18"/>
      <c r="B164" s="17" t="s">
        <v>9</v>
      </c>
      <c r="C164" s="77"/>
      <c r="D164" s="77"/>
      <c r="E164" s="82">
        <f>E163/(SUM(F159+H159+J159+G159)/20)*1000</f>
        <v>0</v>
      </c>
      <c r="F164" s="82">
        <f>F163/(SUM(G159+K159+J159+H159)/20)*1000</f>
        <v>0</v>
      </c>
      <c r="G164" s="82">
        <f>G163/(SUM(H159+J159+K159+L159)/20)*1000</f>
        <v>0</v>
      </c>
      <c r="H164" s="82">
        <f>H163/(SUM(M159+J159+K159+L159)/20)*1000</f>
        <v>0</v>
      </c>
      <c r="I164" s="83"/>
      <c r="J164" s="82">
        <f>J163/(SUM(K159+M159+O159+L159)/20)*1000</f>
        <v>0</v>
      </c>
      <c r="K164" s="82">
        <f>K163/(SUM(L159+O159+P159+M159)/20)*1000</f>
        <v>16179.05675459632</v>
      </c>
      <c r="L164" s="82">
        <f>L163/(SUM(M159+O159+P159+Q159)/20)*1000</f>
        <v>11938.614900314797</v>
      </c>
      <c r="M164" s="82">
        <f>M163/(SUM(O159+P159+Q159+R159)/20)*1000</f>
        <v>1309.9514050285231</v>
      </c>
      <c r="N164" s="83"/>
      <c r="O164" s="82">
        <f>O163/(SUM(Q159+R159+S159+P159)/20)*1000</f>
        <v>11770.369478878325</v>
      </c>
      <c r="P164" s="82" t="e">
        <f>P163/(SUM(R159+S159+#REF!+Q159)/20)*1000</f>
        <v>#REF!</v>
      </c>
      <c r="Q164" s="82" t="e">
        <f>Q163/(SUM(S159+#REF!+#REF!+R159)/20)*1000</f>
        <v>#REF!</v>
      </c>
      <c r="R164" s="82" t="e">
        <f>R163/(SUM(#REF!+#REF!+#REF!+S159)/20)*1000</f>
        <v>#REF!</v>
      </c>
      <c r="S164" s="82" t="e">
        <f>S163/(SUM(#REF!+#REF!+#REF!+#REF!)/20)*1000</f>
        <v>#REF!</v>
      </c>
      <c r="T164" s="83"/>
      <c r="U164" s="84"/>
      <c r="V164" s="82">
        <f>V163/(SUM(W159+Y159+AA159+X159)/20)*1000</f>
        <v>8569.0571049136779</v>
      </c>
      <c r="W164" s="82">
        <f>W163/(SUM(X159+AB159+AA159+Y159)/20)*1000</f>
        <v>1595.4328035796946</v>
      </c>
      <c r="X164" s="82">
        <f>X163/(SUM(Y159+AA159+AB159+AC159)/20)*1000</f>
        <v>-4527.3631840796024</v>
      </c>
      <c r="Y164" s="82">
        <f>Y163/(SUM(AD159+AA159+AB159+AC159)/20)*1000</f>
        <v>201.25786163522014</v>
      </c>
      <c r="Z164" s="83"/>
      <c r="AA164" s="82">
        <f>AA163/(SUM(AB159+AD159+AF159+AC159)/20)*1000</f>
        <v>-8314.4168075344114</v>
      </c>
      <c r="AB164" s="82">
        <f>AB163/(SUM(AC159+AF159+AG159+AD159)/20)*1000</f>
        <v>-19582.991298637331</v>
      </c>
      <c r="AC164" s="82">
        <f>AC163/(SUM(AD159+AF159+AG159+AH159)/20)*1000</f>
        <v>-44064.143007360675</v>
      </c>
      <c r="AD164" s="82">
        <f>AD163/(SUM(AF159+AG159+AH159+AI159)/20)*1000</f>
        <v>-161288.72366790584</v>
      </c>
      <c r="AE164" s="83"/>
      <c r="AF164" s="82">
        <f>AF163/(SUM(AH159+AI159+AJ159+AG159)/20)*1000</f>
        <v>-48728.813559322036</v>
      </c>
      <c r="AG164" s="82" t="e">
        <f>AG163/(SUM(AI159+AJ159+#REF!+AH159)/20)*1000</f>
        <v>#REF!</v>
      </c>
      <c r="AH164" s="82" t="e">
        <f>AH163/(SUM(AJ159+#REF!+#REF!+AI159)/20)*1000</f>
        <v>#REF!</v>
      </c>
      <c r="AI164" s="82" t="e">
        <f>AI163/(SUM(#REF!+#REF!+#REF!+AJ159)/20)*1000</f>
        <v>#REF!</v>
      </c>
      <c r="AJ164" s="82" t="e">
        <f>AJ163/(SUM(#REF!+#REF!+#REF!+#REF!)/20)*1000</f>
        <v>#REF!</v>
      </c>
      <c r="AK164" s="83"/>
      <c r="AL164" s="84"/>
      <c r="AM164" s="43"/>
      <c r="AN164" s="50">
        <f t="shared" si="46"/>
        <v>0</v>
      </c>
      <c r="AO164" s="50">
        <f t="shared" si="47"/>
        <v>0</v>
      </c>
    </row>
    <row r="165" spans="1:41" x14ac:dyDescent="0.3">
      <c r="A165" s="180" t="s">
        <v>78</v>
      </c>
      <c r="B165" s="5" t="s">
        <v>5</v>
      </c>
      <c r="C165" s="77"/>
      <c r="D165" s="77"/>
      <c r="E165" s="79"/>
      <c r="F165" s="79"/>
      <c r="G165" s="79"/>
      <c r="H165" s="79"/>
      <c r="I165" s="77">
        <f>SUM(E165:H165)</f>
        <v>0</v>
      </c>
      <c r="J165" s="79">
        <v>500</v>
      </c>
      <c r="K165" s="79">
        <v>-500</v>
      </c>
      <c r="L165" s="79">
        <v>513</v>
      </c>
      <c r="M165" s="79">
        <v>226</v>
      </c>
      <c r="N165" s="77">
        <f>SUM(J165:M165)</f>
        <v>739</v>
      </c>
      <c r="O165" s="79">
        <v>5</v>
      </c>
      <c r="P165" s="79">
        <v>245</v>
      </c>
      <c r="Q165" s="79">
        <v>245</v>
      </c>
      <c r="R165" s="79">
        <v>125</v>
      </c>
      <c r="S165" s="79">
        <v>28</v>
      </c>
      <c r="T165" s="77">
        <f>SUM(O165:S165)</f>
        <v>648</v>
      </c>
      <c r="U165" s="80">
        <f>T165+N165+I165+D169</f>
        <v>2900</v>
      </c>
      <c r="V165" s="79"/>
      <c r="W165" s="79">
        <v>521</v>
      </c>
      <c r="X165" s="79">
        <v>521</v>
      </c>
      <c r="Y165" s="79">
        <v>18</v>
      </c>
      <c r="Z165" s="77">
        <f>SUM(V165:Y165)</f>
        <v>1060</v>
      </c>
      <c r="AA165" s="79">
        <v>79</v>
      </c>
      <c r="AB165" s="79">
        <v>106</v>
      </c>
      <c r="AC165" s="79">
        <v>106</v>
      </c>
      <c r="AD165" s="79">
        <v>133</v>
      </c>
      <c r="AE165" s="77">
        <f>SUM(AA165:AD165)</f>
        <v>424</v>
      </c>
      <c r="AF165" s="79">
        <v>13</v>
      </c>
      <c r="AG165" s="79">
        <v>16</v>
      </c>
      <c r="AH165" s="79">
        <v>16</v>
      </c>
      <c r="AI165" s="79">
        <v>16</v>
      </c>
      <c r="AJ165" s="79">
        <v>13</v>
      </c>
      <c r="AK165" s="77">
        <f>SUM(AF165:AJ165)</f>
        <v>74</v>
      </c>
      <c r="AL165" s="80">
        <f>AK165+AE165+Z165</f>
        <v>1558</v>
      </c>
      <c r="AM165" s="43">
        <v>128</v>
      </c>
      <c r="AN165" s="50">
        <f t="shared" si="46"/>
        <v>371200</v>
      </c>
      <c r="AO165" s="50">
        <f t="shared" si="47"/>
        <v>199424</v>
      </c>
    </row>
    <row r="166" spans="1:41" x14ac:dyDescent="0.3">
      <c r="A166" s="181"/>
      <c r="B166" s="17" t="s">
        <v>6</v>
      </c>
      <c r="C166" s="77"/>
      <c r="D166" s="77"/>
      <c r="E166" s="79"/>
      <c r="F166" s="79"/>
      <c r="G166" s="79"/>
      <c r="H166" s="79"/>
      <c r="I166" s="77">
        <f>SUM(E166:H166)</f>
        <v>0</v>
      </c>
      <c r="J166" s="79">
        <v>500</v>
      </c>
      <c r="K166" s="79"/>
      <c r="L166" s="79"/>
      <c r="M166" s="79"/>
      <c r="N166" s="77">
        <f>SUM(J166:M166)</f>
        <v>500</v>
      </c>
      <c r="O166" s="79">
        <v>1000</v>
      </c>
      <c r="P166" s="79"/>
      <c r="Q166" s="79"/>
      <c r="R166" s="79"/>
      <c r="S166" s="79">
        <v>1000</v>
      </c>
      <c r="T166" s="77">
        <f>SUM(O166:S166)</f>
        <v>2000</v>
      </c>
      <c r="U166" s="80">
        <f>I166+N166+T166</f>
        <v>2500</v>
      </c>
      <c r="V166" s="79"/>
      <c r="W166" s="79"/>
      <c r="X166" s="79"/>
      <c r="Y166" s="79"/>
      <c r="Z166" s="77">
        <f>SUM(V166:Y166)</f>
        <v>0</v>
      </c>
      <c r="AA166" s="79"/>
      <c r="AB166" s="79"/>
      <c r="AC166" s="79"/>
      <c r="AD166" s="79"/>
      <c r="AE166" s="77">
        <f>SUM(AA166:AD166)</f>
        <v>0</v>
      </c>
      <c r="AF166" s="79"/>
      <c r="AG166" s="79"/>
      <c r="AH166" s="79"/>
      <c r="AI166" s="79"/>
      <c r="AJ166" s="79"/>
      <c r="AK166" s="77">
        <f>SUM(AF166:AJ166)</f>
        <v>0</v>
      </c>
      <c r="AL166" s="80">
        <f>Z166+AE166+AK166</f>
        <v>0</v>
      </c>
      <c r="AM166" s="43"/>
      <c r="AN166" s="50">
        <f t="shared" si="46"/>
        <v>0</v>
      </c>
      <c r="AO166" s="50">
        <f t="shared" si="47"/>
        <v>0</v>
      </c>
    </row>
    <row r="167" spans="1:41" x14ac:dyDescent="0.3">
      <c r="A167" s="181"/>
      <c r="B167" s="17" t="s">
        <v>10</v>
      </c>
      <c r="C167" s="77">
        <v>3024</v>
      </c>
      <c r="D167" s="77"/>
      <c r="E167" s="79"/>
      <c r="F167" s="79"/>
      <c r="G167" s="79"/>
      <c r="H167" s="79"/>
      <c r="I167" s="77"/>
      <c r="J167" s="79"/>
      <c r="K167" s="79">
        <v>3024</v>
      </c>
      <c r="L167" s="79"/>
      <c r="M167" s="79"/>
      <c r="N167" s="77"/>
      <c r="O167" s="79"/>
      <c r="P167" s="79"/>
      <c r="Q167" s="79"/>
      <c r="R167" s="79"/>
      <c r="S167" s="79"/>
      <c r="T167" s="77"/>
      <c r="U167" s="80"/>
      <c r="V167" s="79"/>
      <c r="W167" s="79"/>
      <c r="X167" s="79"/>
      <c r="Y167" s="79"/>
      <c r="Z167" s="77"/>
      <c r="AA167" s="79"/>
      <c r="AB167" s="79"/>
      <c r="AC167" s="79"/>
      <c r="AD167" s="79"/>
      <c r="AE167" s="77"/>
      <c r="AF167" s="79"/>
      <c r="AG167" s="79"/>
      <c r="AH167" s="79"/>
      <c r="AI167" s="79"/>
      <c r="AJ167" s="79"/>
      <c r="AK167" s="77"/>
      <c r="AL167" s="80"/>
      <c r="AM167" s="43"/>
      <c r="AN167" s="50">
        <f t="shared" si="46"/>
        <v>0</v>
      </c>
      <c r="AO167" s="50">
        <f t="shared" si="47"/>
        <v>0</v>
      </c>
    </row>
    <row r="168" spans="1:41" x14ac:dyDescent="0.3">
      <c r="A168" s="181"/>
      <c r="B168" s="17" t="s">
        <v>7</v>
      </c>
      <c r="C168" s="77"/>
      <c r="D168" s="77"/>
      <c r="E168" s="79">
        <f>E167+E166</f>
        <v>0</v>
      </c>
      <c r="F168" s="79">
        <f>F167+F166</f>
        <v>0</v>
      </c>
      <c r="G168" s="79">
        <f>G167+G166</f>
        <v>0</v>
      </c>
      <c r="H168" s="79">
        <f>H167+H166</f>
        <v>0</v>
      </c>
      <c r="I168" s="77">
        <f>SUM(E168:H168)</f>
        <v>0</v>
      </c>
      <c r="J168" s="79">
        <f>J167+J166</f>
        <v>500</v>
      </c>
      <c r="K168" s="79">
        <f>K167+K166</f>
        <v>3024</v>
      </c>
      <c r="L168" s="79">
        <f>L167+L166</f>
        <v>0</v>
      </c>
      <c r="M168" s="79">
        <f>M167+M166</f>
        <v>0</v>
      </c>
      <c r="N168" s="77">
        <f>SUM(J168:M168)</f>
        <v>3524</v>
      </c>
      <c r="O168" s="79">
        <f>O167+O166</f>
        <v>1000</v>
      </c>
      <c r="P168" s="79">
        <f>P167+P166</f>
        <v>0</v>
      </c>
      <c r="Q168" s="79">
        <f>Q167+Q166</f>
        <v>0</v>
      </c>
      <c r="R168" s="79">
        <f>R167+R166</f>
        <v>0</v>
      </c>
      <c r="S168" s="79">
        <f>S167+S166</f>
        <v>1000</v>
      </c>
      <c r="T168" s="77">
        <f>SUM(O168:S168)</f>
        <v>2000</v>
      </c>
      <c r="U168" s="80">
        <f>T168+N168+I168+D169</f>
        <v>7037</v>
      </c>
      <c r="V168" s="79">
        <f>V167+V166</f>
        <v>0</v>
      </c>
      <c r="W168" s="79">
        <f>W167+W166</f>
        <v>0</v>
      </c>
      <c r="X168" s="79">
        <f>X167+X166</f>
        <v>0</v>
      </c>
      <c r="Y168" s="79">
        <f>Y167+Y166</f>
        <v>0</v>
      </c>
      <c r="Z168" s="77">
        <f>SUM(V168:Y168)</f>
        <v>0</v>
      </c>
      <c r="AA168" s="79">
        <f>AA167+AA166</f>
        <v>0</v>
      </c>
      <c r="AB168" s="79">
        <f>AB167+AB166</f>
        <v>0</v>
      </c>
      <c r="AC168" s="79">
        <f>AC167+AC166</f>
        <v>0</v>
      </c>
      <c r="AD168" s="79">
        <f>AD167+AD166</f>
        <v>0</v>
      </c>
      <c r="AE168" s="77">
        <f>SUM(AA168:AD168)</f>
        <v>0</v>
      </c>
      <c r="AF168" s="79">
        <f>AF167+AF166</f>
        <v>0</v>
      </c>
      <c r="AG168" s="79">
        <f>AG167+AG166</f>
        <v>0</v>
      </c>
      <c r="AH168" s="79">
        <f>AH167+AH166</f>
        <v>0</v>
      </c>
      <c r="AI168" s="79">
        <f>AI167+AI166</f>
        <v>0</v>
      </c>
      <c r="AJ168" s="79">
        <f>AJ167+AJ166</f>
        <v>0</v>
      </c>
      <c r="AK168" s="77">
        <f>SUM(AF168:AJ168)</f>
        <v>0</v>
      </c>
      <c r="AL168" s="80">
        <f>AK168+AE168+Z168</f>
        <v>0</v>
      </c>
      <c r="AM168" s="43"/>
      <c r="AN168" s="50">
        <f t="shared" si="46"/>
        <v>0</v>
      </c>
      <c r="AO168" s="50">
        <f t="shared" si="47"/>
        <v>0</v>
      </c>
    </row>
    <row r="169" spans="1:41" x14ac:dyDescent="0.3">
      <c r="A169" s="182"/>
      <c r="B169" s="6" t="s">
        <v>8</v>
      </c>
      <c r="C169" s="81">
        <v>3933</v>
      </c>
      <c r="D169" s="99">
        <v>1513</v>
      </c>
      <c r="E169" s="128">
        <f>E168-E165</f>
        <v>0</v>
      </c>
      <c r="F169" s="128">
        <f>E169+F168-F165</f>
        <v>0</v>
      </c>
      <c r="G169" s="128">
        <f>F169+G168-G165</f>
        <v>0</v>
      </c>
      <c r="H169" s="128">
        <f>G169+H168-H165</f>
        <v>0</v>
      </c>
      <c r="I169" s="77">
        <f>I168-I165</f>
        <v>0</v>
      </c>
      <c r="J169" s="128">
        <f>I169+J168-J165</f>
        <v>0</v>
      </c>
      <c r="K169" s="79">
        <f>J169+K168-K165</f>
        <v>3524</v>
      </c>
      <c r="L169" s="79">
        <f>K169+L168-L165</f>
        <v>3011</v>
      </c>
      <c r="M169" s="79">
        <f>L169+M168-M165</f>
        <v>2785</v>
      </c>
      <c r="N169" s="77">
        <f>I169+N168-N165</f>
        <v>2785</v>
      </c>
      <c r="O169" s="79">
        <f>N169+O168-O165</f>
        <v>3780</v>
      </c>
      <c r="P169" s="79">
        <f>O169+P168-P165</f>
        <v>3535</v>
      </c>
      <c r="Q169" s="79">
        <f>P169+Q168-Q165</f>
        <v>3290</v>
      </c>
      <c r="R169" s="79">
        <f t="shared" ref="R169:S169" si="60">Q169+R168-R165</f>
        <v>3165</v>
      </c>
      <c r="S169" s="79">
        <f t="shared" si="60"/>
        <v>4137</v>
      </c>
      <c r="T169" s="77">
        <f>N169+T168-T165</f>
        <v>4137</v>
      </c>
      <c r="U169" s="80">
        <f>U168-U165</f>
        <v>4137</v>
      </c>
      <c r="V169" s="79">
        <f>U169+V168-V165</f>
        <v>4137</v>
      </c>
      <c r="W169" s="79">
        <f>V169+W168-W165</f>
        <v>3616</v>
      </c>
      <c r="X169" s="79">
        <f>W169+X168-X165</f>
        <v>3095</v>
      </c>
      <c r="Y169" s="79">
        <f>W169+Y168-Y165</f>
        <v>3598</v>
      </c>
      <c r="Z169" s="77">
        <f>T169+Z168-Z165</f>
        <v>3077</v>
      </c>
      <c r="AA169" s="79">
        <f>Z169+AA168-AA165</f>
        <v>2998</v>
      </c>
      <c r="AB169" s="79">
        <f>AA169+AB168-AB165</f>
        <v>2892</v>
      </c>
      <c r="AC169" s="79">
        <f>AB169+AC168-AC165</f>
        <v>2786</v>
      </c>
      <c r="AD169" s="79">
        <f>AC169+AD168-AD165</f>
        <v>2653</v>
      </c>
      <c r="AE169" s="77">
        <f>Z169+AE168-AE165</f>
        <v>2653</v>
      </c>
      <c r="AF169" s="79">
        <f>AE169+AF168-AF165</f>
        <v>2640</v>
      </c>
      <c r="AG169" s="79">
        <f>AF169+AG168-AG165</f>
        <v>2624</v>
      </c>
      <c r="AH169" s="79">
        <f>AG169+AH168-AH165</f>
        <v>2608</v>
      </c>
      <c r="AI169" s="79">
        <f t="shared" ref="AI169:AJ169" si="61">AH169+AI168-AI165</f>
        <v>2592</v>
      </c>
      <c r="AJ169" s="79">
        <f t="shared" si="61"/>
        <v>2579</v>
      </c>
      <c r="AK169" s="77">
        <f>AE169+AK168-AK165</f>
        <v>2579</v>
      </c>
      <c r="AL169" s="80">
        <f>T169+AL168-AL165</f>
        <v>2579</v>
      </c>
      <c r="AM169" s="43"/>
      <c r="AN169" s="50">
        <f t="shared" si="46"/>
        <v>0</v>
      </c>
      <c r="AO169" s="50">
        <f t="shared" si="47"/>
        <v>0</v>
      </c>
    </row>
    <row r="170" spans="1:41" x14ac:dyDescent="0.3">
      <c r="A170" s="18"/>
      <c r="B170" s="17" t="s">
        <v>9</v>
      </c>
      <c r="C170" s="77"/>
      <c r="D170" s="77"/>
      <c r="E170" s="82">
        <f>E169/(SUM(F165+H165+J165+G165)/20)*1000</f>
        <v>0</v>
      </c>
      <c r="F170" s="82" t="e">
        <f>F169/(SUM(G165+K165+J165+H165)/20)*1000</f>
        <v>#DIV/0!</v>
      </c>
      <c r="G170" s="82">
        <f>G169/(SUM(H165+J165+K165+L165)/20)*1000</f>
        <v>0</v>
      </c>
      <c r="H170" s="82">
        <f>H169/(SUM(M165+J165+K165+L165)/20)*1000</f>
        <v>0</v>
      </c>
      <c r="I170" s="83"/>
      <c r="J170" s="82">
        <f>J169/(SUM(K165+M165+O165+L165)/20)*1000</f>
        <v>0</v>
      </c>
      <c r="K170" s="82">
        <f>K169/(SUM(L165+O165+P165+M165)/20)*1000</f>
        <v>71263.902932254801</v>
      </c>
      <c r="L170" s="82">
        <f>L169/(SUM(M165+O165+P165+Q165)/20)*1000</f>
        <v>83522.884882108192</v>
      </c>
      <c r="M170" s="82">
        <f>M169/(SUM(O165+P165+Q165+R165)/20)*1000</f>
        <v>89838.709677419363</v>
      </c>
      <c r="N170" s="83"/>
      <c r="O170" s="82">
        <f>O169/(SUM(Q165+R165+S165+P165)/20)*1000</f>
        <v>117573.87247278383</v>
      </c>
      <c r="P170" s="82" t="e">
        <f>P169/(SUM(R165+S165+#REF!+Q165)/20)*1000</f>
        <v>#REF!</v>
      </c>
      <c r="Q170" s="82" t="e">
        <f>Q169/(SUM(S165+#REF!+#REF!+R165)/20)*1000</f>
        <v>#REF!</v>
      </c>
      <c r="R170" s="82" t="e">
        <f>R169/(SUM(#REF!+#REF!+#REF!+S165)/20)*1000</f>
        <v>#REF!</v>
      </c>
      <c r="S170" s="82" t="e">
        <f>S169/(SUM(#REF!+#REF!+#REF!+#REF!)/20)*1000</f>
        <v>#REF!</v>
      </c>
      <c r="T170" s="83"/>
      <c r="U170" s="84"/>
      <c r="V170" s="82">
        <f>V169/(SUM(W165+Y165+AA165+X165)/20)*1000</f>
        <v>72642.669007901655</v>
      </c>
      <c r="W170" s="82">
        <f>W169/(SUM(X165+AB165+AA165+Y165)/20)*1000</f>
        <v>99889.50276243093</v>
      </c>
      <c r="X170" s="82">
        <f>X169/(SUM(Y165+AA165+AB165+AC165)/20)*1000</f>
        <v>200323.62459546924</v>
      </c>
      <c r="Y170" s="82">
        <f>Y169/(SUM(AD165+AA165+AB165+AC165)/20)*1000</f>
        <v>169716.98113207548</v>
      </c>
      <c r="Z170" s="83"/>
      <c r="AA170" s="82">
        <f>AA169/(SUM(AB165+AD165+AF165+AC165)/20)*1000</f>
        <v>167486.03351955308</v>
      </c>
      <c r="AB170" s="82">
        <f>AB169/(SUM(AC165+AF165+AG165+AD165)/20)*1000</f>
        <v>215820.89552238805</v>
      </c>
      <c r="AC170" s="82">
        <f>AC169/(SUM(AD165+AF165+AG165+AH165)/20)*1000</f>
        <v>313033.70786516852</v>
      </c>
      <c r="AD170" s="82">
        <f>AD169/(SUM(AF165+AG165+AH165+AI165)/20)*1000</f>
        <v>869836.06557377055</v>
      </c>
      <c r="AE170" s="83"/>
      <c r="AF170" s="82">
        <f>AF169/(SUM(AH165+AI165+AJ165+AG165)/20)*1000</f>
        <v>865573.7704918033</v>
      </c>
      <c r="AG170" s="82" t="e">
        <f>AG169/(SUM(AI165+AJ165+#REF!+AH165)/20)*1000</f>
        <v>#REF!</v>
      </c>
      <c r="AH170" s="82" t="e">
        <f>AH169/(SUM(AJ165+#REF!+#REF!+AI165)/20)*1000</f>
        <v>#REF!</v>
      </c>
      <c r="AI170" s="82" t="e">
        <f>AI169/(SUM(#REF!+#REF!+#REF!+AJ165)/20)*1000</f>
        <v>#REF!</v>
      </c>
      <c r="AJ170" s="82" t="e">
        <f>AJ169/(SUM(#REF!+#REF!+#REF!+#REF!)/20)*1000</f>
        <v>#REF!</v>
      </c>
      <c r="AK170" s="83"/>
      <c r="AL170" s="84"/>
      <c r="AM170" s="43"/>
      <c r="AN170" s="50">
        <f t="shared" si="46"/>
        <v>0</v>
      </c>
      <c r="AO170" s="50">
        <f t="shared" si="47"/>
        <v>0</v>
      </c>
    </row>
    <row r="171" spans="1:41" x14ac:dyDescent="0.3">
      <c r="A171" s="180" t="s">
        <v>90</v>
      </c>
      <c r="B171" s="5" t="s">
        <v>5</v>
      </c>
      <c r="C171" s="77"/>
      <c r="D171" s="77"/>
      <c r="E171" s="79"/>
      <c r="F171" s="79"/>
      <c r="G171" s="79"/>
      <c r="H171" s="79"/>
      <c r="I171" s="77">
        <f>SUM(E171:H171)</f>
        <v>0</v>
      </c>
      <c r="J171" s="79"/>
      <c r="K171" s="79">
        <v>-50</v>
      </c>
      <c r="L171" s="79">
        <v>0</v>
      </c>
      <c r="M171" s="79">
        <v>0</v>
      </c>
      <c r="N171" s="77">
        <f>SUM(J171:M171)</f>
        <v>-50</v>
      </c>
      <c r="O171" s="79">
        <v>0</v>
      </c>
      <c r="P171" s="79">
        <v>0</v>
      </c>
      <c r="Q171" s="79">
        <v>0</v>
      </c>
      <c r="R171" s="79">
        <v>0</v>
      </c>
      <c r="S171" s="79">
        <v>0</v>
      </c>
      <c r="T171" s="77">
        <f>SUM(O171:S171)</f>
        <v>0</v>
      </c>
      <c r="U171" s="80">
        <f>T171+N171+I171+D175</f>
        <v>0</v>
      </c>
      <c r="V171" s="79"/>
      <c r="W171" s="79">
        <v>0</v>
      </c>
      <c r="X171" s="79">
        <v>0</v>
      </c>
      <c r="Y171" s="79">
        <v>0</v>
      </c>
      <c r="Z171" s="77">
        <f>SUM(V171:Y171)</f>
        <v>0</v>
      </c>
      <c r="AA171" s="79">
        <v>0</v>
      </c>
      <c r="AB171" s="79">
        <v>0</v>
      </c>
      <c r="AC171" s="79">
        <v>0</v>
      </c>
      <c r="AD171" s="79">
        <v>0</v>
      </c>
      <c r="AE171" s="77">
        <f>SUM(AA171:AD171)</f>
        <v>0</v>
      </c>
      <c r="AF171" s="79">
        <v>0</v>
      </c>
      <c r="AG171" s="79">
        <v>0</v>
      </c>
      <c r="AH171" s="79">
        <v>0</v>
      </c>
      <c r="AI171" s="79">
        <v>0</v>
      </c>
      <c r="AJ171" s="79">
        <v>0</v>
      </c>
      <c r="AK171" s="77">
        <f>SUM(AF171:AJ171)</f>
        <v>0</v>
      </c>
      <c r="AL171" s="80">
        <f>AK171+AE171+Z171</f>
        <v>0</v>
      </c>
      <c r="AM171" s="43">
        <v>256</v>
      </c>
      <c r="AN171" s="50">
        <f t="shared" si="46"/>
        <v>0</v>
      </c>
      <c r="AO171" s="50">
        <f t="shared" si="47"/>
        <v>0</v>
      </c>
    </row>
    <row r="172" spans="1:41" x14ac:dyDescent="0.3">
      <c r="A172" s="181"/>
      <c r="B172" s="17" t="s">
        <v>6</v>
      </c>
      <c r="C172" s="77"/>
      <c r="D172" s="77"/>
      <c r="E172" s="79"/>
      <c r="F172" s="79"/>
      <c r="G172" s="79"/>
      <c r="H172" s="79"/>
      <c r="I172" s="77">
        <f>SUM(E172:H172)</f>
        <v>0</v>
      </c>
      <c r="J172" s="79"/>
      <c r="K172" s="79"/>
      <c r="L172" s="79"/>
      <c r="M172" s="79"/>
      <c r="N172" s="77">
        <f>SUM(J172:M172)</f>
        <v>0</v>
      </c>
      <c r="O172" s="79"/>
      <c r="P172" s="79"/>
      <c r="Q172" s="79"/>
      <c r="R172" s="79"/>
      <c r="S172" s="79"/>
      <c r="T172" s="77">
        <f>SUM(O172:S172)</f>
        <v>0</v>
      </c>
      <c r="U172" s="80">
        <f>I172+N172+T172</f>
        <v>0</v>
      </c>
      <c r="V172" s="79"/>
      <c r="W172" s="79"/>
      <c r="X172" s="79"/>
      <c r="Y172" s="79"/>
      <c r="Z172" s="77">
        <f>SUM(V172:Y172)</f>
        <v>0</v>
      </c>
      <c r="AA172" s="79"/>
      <c r="AB172" s="79"/>
      <c r="AC172" s="79"/>
      <c r="AD172" s="79"/>
      <c r="AE172" s="77">
        <f>SUM(AA172:AD172)</f>
        <v>0</v>
      </c>
      <c r="AF172" s="79"/>
      <c r="AG172" s="79"/>
      <c r="AH172" s="79"/>
      <c r="AI172" s="79"/>
      <c r="AJ172" s="79"/>
      <c r="AK172" s="77">
        <f>SUM(AF172:AJ172)</f>
        <v>0</v>
      </c>
      <c r="AL172" s="80">
        <f>Z172+AE172+AK172</f>
        <v>0</v>
      </c>
      <c r="AM172" s="43"/>
      <c r="AN172" s="50">
        <f t="shared" si="46"/>
        <v>0</v>
      </c>
      <c r="AO172" s="50">
        <f t="shared" si="47"/>
        <v>0</v>
      </c>
    </row>
    <row r="173" spans="1:41" x14ac:dyDescent="0.3">
      <c r="A173" s="181"/>
      <c r="B173" s="17" t="s">
        <v>10</v>
      </c>
      <c r="C173" s="77">
        <v>0</v>
      </c>
      <c r="D173" s="77"/>
      <c r="E173" s="79"/>
      <c r="F173" s="79"/>
      <c r="G173" s="79"/>
      <c r="H173" s="79"/>
      <c r="I173" s="77"/>
      <c r="J173" s="79"/>
      <c r="K173" s="79"/>
      <c r="L173" s="79"/>
      <c r="M173" s="79"/>
      <c r="N173" s="77"/>
      <c r="O173" s="79"/>
      <c r="P173" s="79"/>
      <c r="Q173" s="79"/>
      <c r="R173" s="79"/>
      <c r="S173" s="79"/>
      <c r="T173" s="77"/>
      <c r="U173" s="80"/>
      <c r="V173" s="79"/>
      <c r="W173" s="79"/>
      <c r="X173" s="79"/>
      <c r="Y173" s="79"/>
      <c r="Z173" s="77"/>
      <c r="AA173" s="79"/>
      <c r="AB173" s="79"/>
      <c r="AC173" s="79"/>
      <c r="AD173" s="79"/>
      <c r="AE173" s="77"/>
      <c r="AF173" s="79"/>
      <c r="AG173" s="79"/>
      <c r="AH173" s="79"/>
      <c r="AI173" s="79"/>
      <c r="AJ173" s="79"/>
      <c r="AK173" s="77"/>
      <c r="AL173" s="80"/>
      <c r="AM173" s="43"/>
      <c r="AN173" s="50">
        <f t="shared" si="46"/>
        <v>0</v>
      </c>
      <c r="AO173" s="50">
        <f t="shared" si="47"/>
        <v>0</v>
      </c>
    </row>
    <row r="174" spans="1:41" x14ac:dyDescent="0.3">
      <c r="A174" s="181"/>
      <c r="B174" s="17" t="s">
        <v>7</v>
      </c>
      <c r="C174" s="77"/>
      <c r="D174" s="77"/>
      <c r="E174" s="79">
        <f>E173+E172</f>
        <v>0</v>
      </c>
      <c r="F174" s="79">
        <f>F173+F172</f>
        <v>0</v>
      </c>
      <c r="G174" s="79">
        <f>G173+G172</f>
        <v>0</v>
      </c>
      <c r="H174" s="79">
        <f>H173+H172</f>
        <v>0</v>
      </c>
      <c r="I174" s="77">
        <f>SUM(E174:H174)</f>
        <v>0</v>
      </c>
      <c r="J174" s="79">
        <f>J173+J172</f>
        <v>0</v>
      </c>
      <c r="K174" s="79">
        <f>K173+K172</f>
        <v>0</v>
      </c>
      <c r="L174" s="79">
        <f>L173+L172</f>
        <v>0</v>
      </c>
      <c r="M174" s="79">
        <f>M173+M172</f>
        <v>0</v>
      </c>
      <c r="N174" s="77">
        <f>SUM(J174:M174)</f>
        <v>0</v>
      </c>
      <c r="O174" s="79">
        <f>O173+O172</f>
        <v>0</v>
      </c>
      <c r="P174" s="79">
        <f>P173+P172</f>
        <v>0</v>
      </c>
      <c r="Q174" s="79">
        <f>Q173+Q172</f>
        <v>0</v>
      </c>
      <c r="R174" s="79">
        <f>R173+R172</f>
        <v>0</v>
      </c>
      <c r="S174" s="79">
        <f>S173+S172</f>
        <v>0</v>
      </c>
      <c r="T174" s="77">
        <f>SUM(O174:S174)</f>
        <v>0</v>
      </c>
      <c r="U174" s="80">
        <f>T174+N174+I174+D175</f>
        <v>50</v>
      </c>
      <c r="V174" s="79">
        <f>V173+V172</f>
        <v>0</v>
      </c>
      <c r="W174" s="79">
        <f>W173+W172</f>
        <v>0</v>
      </c>
      <c r="X174" s="79">
        <f>X173+X172</f>
        <v>0</v>
      </c>
      <c r="Y174" s="79">
        <f>Y173+Y172</f>
        <v>0</v>
      </c>
      <c r="Z174" s="77">
        <f>SUM(V174:Y174)</f>
        <v>0</v>
      </c>
      <c r="AA174" s="79">
        <f>AA173+AA172</f>
        <v>0</v>
      </c>
      <c r="AB174" s="79">
        <f>AB173+AB172</f>
        <v>0</v>
      </c>
      <c r="AC174" s="79">
        <f>AC173+AC172</f>
        <v>0</v>
      </c>
      <c r="AD174" s="79">
        <f>AD173+AD172</f>
        <v>0</v>
      </c>
      <c r="AE174" s="77">
        <f>SUM(AA174:AD174)</f>
        <v>0</v>
      </c>
      <c r="AF174" s="79">
        <f>AF173+AF172</f>
        <v>0</v>
      </c>
      <c r="AG174" s="79">
        <f>AG173+AG172</f>
        <v>0</v>
      </c>
      <c r="AH174" s="79">
        <f>AH173+AH172</f>
        <v>0</v>
      </c>
      <c r="AI174" s="79">
        <f>AI173+AI172</f>
        <v>0</v>
      </c>
      <c r="AJ174" s="79">
        <f>AJ173+AJ172</f>
        <v>0</v>
      </c>
      <c r="AK174" s="77">
        <f>SUM(AF174:AJ174)</f>
        <v>0</v>
      </c>
      <c r="AL174" s="80">
        <f>AK174+AE174+Z174</f>
        <v>0</v>
      </c>
      <c r="AM174" s="43"/>
      <c r="AN174" s="50">
        <f t="shared" si="46"/>
        <v>0</v>
      </c>
      <c r="AO174" s="50">
        <f t="shared" si="47"/>
        <v>0</v>
      </c>
    </row>
    <row r="175" spans="1:41" x14ac:dyDescent="0.3">
      <c r="A175" s="182"/>
      <c r="B175" s="6" t="s">
        <v>8</v>
      </c>
      <c r="C175" s="81">
        <v>50</v>
      </c>
      <c r="D175" s="99">
        <v>50</v>
      </c>
      <c r="E175" s="128">
        <f>E174-E171</f>
        <v>0</v>
      </c>
      <c r="F175" s="128">
        <f>E175+F174-F171</f>
        <v>0</v>
      </c>
      <c r="G175" s="128">
        <f>F175+G174-G171</f>
        <v>0</v>
      </c>
      <c r="H175" s="128">
        <f>G175+H174-H171</f>
        <v>0</v>
      </c>
      <c r="I175" s="77">
        <f>I174-I171</f>
        <v>0</v>
      </c>
      <c r="J175" s="128">
        <f>I175+J174-J171</f>
        <v>0</v>
      </c>
      <c r="K175" s="79">
        <f>J175+K174-K171</f>
        <v>50</v>
      </c>
      <c r="L175" s="79">
        <f>K175+L174-L171</f>
        <v>50</v>
      </c>
      <c r="M175" s="79">
        <f>L175+M174-M171</f>
        <v>50</v>
      </c>
      <c r="N175" s="77">
        <f>I175+N174-N171</f>
        <v>50</v>
      </c>
      <c r="O175" s="79">
        <f>N175+O174-O171</f>
        <v>50</v>
      </c>
      <c r="P175" s="79">
        <f>O175+P174-P171</f>
        <v>50</v>
      </c>
      <c r="Q175" s="79">
        <f>P175+Q174-Q171</f>
        <v>50</v>
      </c>
      <c r="R175" s="79">
        <f t="shared" ref="R175:S175" si="62">Q175+R174-R171</f>
        <v>50</v>
      </c>
      <c r="S175" s="79">
        <f t="shared" si="62"/>
        <v>50</v>
      </c>
      <c r="T175" s="77">
        <f>N175+T174-T171</f>
        <v>50</v>
      </c>
      <c r="U175" s="80">
        <f>U174-U171</f>
        <v>50</v>
      </c>
      <c r="V175" s="79">
        <f>U175+V174-V171</f>
        <v>50</v>
      </c>
      <c r="W175" s="79">
        <f>V175+W174-W171</f>
        <v>50</v>
      </c>
      <c r="X175" s="79">
        <f>W175+X174-X171</f>
        <v>50</v>
      </c>
      <c r="Y175" s="79">
        <f>W175+Y174-Y171</f>
        <v>50</v>
      </c>
      <c r="Z175" s="77">
        <f>T175+Z174-Z171</f>
        <v>50</v>
      </c>
      <c r="AA175" s="79">
        <f>Z175+AA174-AA171</f>
        <v>50</v>
      </c>
      <c r="AB175" s="79">
        <f>AA175+AB174-AB171</f>
        <v>50</v>
      </c>
      <c r="AC175" s="79">
        <f>AB175+AC174-AC171</f>
        <v>50</v>
      </c>
      <c r="AD175" s="79">
        <f>AC175+AD174-AD171</f>
        <v>50</v>
      </c>
      <c r="AE175" s="77">
        <f>Z175+AE174-AE171</f>
        <v>50</v>
      </c>
      <c r="AF175" s="79">
        <f>AE175+AF174-AF171</f>
        <v>50</v>
      </c>
      <c r="AG175" s="79">
        <f>AF175+AG174-AG171</f>
        <v>50</v>
      </c>
      <c r="AH175" s="79">
        <f>AG175+AH174-AH171</f>
        <v>50</v>
      </c>
      <c r="AI175" s="79">
        <f t="shared" ref="AI175:AJ175" si="63">AH175+AI174-AI171</f>
        <v>50</v>
      </c>
      <c r="AJ175" s="79">
        <f t="shared" si="63"/>
        <v>50</v>
      </c>
      <c r="AK175" s="77">
        <f>AE175+AK174-AK171</f>
        <v>50</v>
      </c>
      <c r="AL175" s="80">
        <f>T175+AL174-AL171</f>
        <v>50</v>
      </c>
      <c r="AM175" s="43"/>
      <c r="AN175" s="50">
        <f t="shared" si="46"/>
        <v>0</v>
      </c>
      <c r="AO175" s="50">
        <f t="shared" si="47"/>
        <v>0</v>
      </c>
    </row>
    <row r="176" spans="1:41" x14ac:dyDescent="0.3">
      <c r="A176" s="18"/>
      <c r="B176" s="17" t="s">
        <v>9</v>
      </c>
      <c r="C176" s="77"/>
      <c r="D176" s="77"/>
      <c r="E176" s="82" t="e">
        <f>E175/(SUM(F171+H171+J171+G171)/20)*1000</f>
        <v>#DIV/0!</v>
      </c>
      <c r="F176" s="82">
        <f>F175/(SUM(G171+K171+J171+H171)/20)*1000</f>
        <v>0</v>
      </c>
      <c r="G176" s="82">
        <f>G175/(SUM(H171+J171+K171+L171)/20)*1000</f>
        <v>0</v>
      </c>
      <c r="H176" s="82">
        <f>H175/(SUM(M171+J171+K171+L171)/20)*1000</f>
        <v>0</v>
      </c>
      <c r="I176" s="83"/>
      <c r="J176" s="82">
        <f>J175/(SUM(K171+M171+O171+L171)/20)*1000</f>
        <v>0</v>
      </c>
      <c r="K176" s="82" t="e">
        <f>K175/(SUM(L171+O171+P171+M171)/20)*1000</f>
        <v>#DIV/0!</v>
      </c>
      <c r="L176" s="82" t="e">
        <f>L175/(SUM(M171+O171+P171+Q171)/20)*1000</f>
        <v>#DIV/0!</v>
      </c>
      <c r="M176" s="82" t="e">
        <f>M175/(SUM(O171+P171+Q171+R171)/20)*1000</f>
        <v>#DIV/0!</v>
      </c>
      <c r="N176" s="83"/>
      <c r="O176" s="82" t="e">
        <f>O175/(SUM(Q171+R171+S171+P171)/20)*1000</f>
        <v>#DIV/0!</v>
      </c>
      <c r="P176" s="82" t="e">
        <f>P175/(SUM(R171+S171+#REF!+Q171)/20)*1000</f>
        <v>#REF!</v>
      </c>
      <c r="Q176" s="82" t="e">
        <f>Q175/(SUM(S171+#REF!+#REF!+R171)/20)*1000</f>
        <v>#REF!</v>
      </c>
      <c r="R176" s="82" t="e">
        <f>R175/(SUM(#REF!+#REF!+#REF!+S171)/20)*1000</f>
        <v>#REF!</v>
      </c>
      <c r="S176" s="82" t="e">
        <f>S175/(SUM(#REF!+#REF!+#REF!+#REF!)/20)*1000</f>
        <v>#REF!</v>
      </c>
      <c r="T176" s="83"/>
      <c r="U176" s="84"/>
      <c r="V176" s="82" t="e">
        <f>V175/(SUM(W171+Y171+AA171+X171)/20)*1000</f>
        <v>#DIV/0!</v>
      </c>
      <c r="W176" s="82" t="e">
        <f>W175/(SUM(X171+AB171+AA171+Y171)/20)*1000</f>
        <v>#DIV/0!</v>
      </c>
      <c r="X176" s="82" t="e">
        <f>X175/(SUM(Y171+AA171+AB171+AC171)/20)*1000</f>
        <v>#DIV/0!</v>
      </c>
      <c r="Y176" s="82" t="e">
        <f>Y175/(SUM(AD171+AA171+AB171+AC171)/20)*1000</f>
        <v>#DIV/0!</v>
      </c>
      <c r="Z176" s="83"/>
      <c r="AA176" s="82" t="e">
        <f>AA175/(SUM(AB171+AD171+AF171+AC171)/20)*1000</f>
        <v>#DIV/0!</v>
      </c>
      <c r="AB176" s="82" t="e">
        <f>AB175/(SUM(AC171+AF171+AG171+AD171)/20)*1000</f>
        <v>#DIV/0!</v>
      </c>
      <c r="AC176" s="82" t="e">
        <f>AC175/(SUM(AD171+AF171+AG171+AH171)/20)*1000</f>
        <v>#DIV/0!</v>
      </c>
      <c r="AD176" s="82" t="e">
        <f>AD175/(SUM(AF171+AG171+AH171+AI171)/20)*1000</f>
        <v>#DIV/0!</v>
      </c>
      <c r="AE176" s="83"/>
      <c r="AF176" s="82" t="e">
        <f>AF175/(SUM(AH171+AI171+AJ171+AG171)/20)*1000</f>
        <v>#DIV/0!</v>
      </c>
      <c r="AG176" s="82" t="e">
        <f>AG175/(SUM(AI171+AJ171+#REF!+AH171)/20)*1000</f>
        <v>#REF!</v>
      </c>
      <c r="AH176" s="82" t="e">
        <f>AH175/(SUM(AJ171+#REF!+#REF!+AI171)/20)*1000</f>
        <v>#REF!</v>
      </c>
      <c r="AI176" s="82" t="e">
        <f>AI175/(SUM(#REF!+#REF!+#REF!+AJ171)/20)*1000</f>
        <v>#REF!</v>
      </c>
      <c r="AJ176" s="82" t="e">
        <f>AJ175/(SUM(#REF!+#REF!+#REF!+#REF!)/20)*1000</f>
        <v>#REF!</v>
      </c>
      <c r="AK176" s="83"/>
      <c r="AL176" s="84"/>
      <c r="AM176" s="43"/>
      <c r="AN176" s="50">
        <f t="shared" si="46"/>
        <v>0</v>
      </c>
      <c r="AO176" s="50">
        <f t="shared" si="47"/>
        <v>0</v>
      </c>
    </row>
    <row r="177" spans="1:41" x14ac:dyDescent="0.3">
      <c r="A177" s="180" t="s">
        <v>74</v>
      </c>
      <c r="B177" s="5" t="s">
        <v>5</v>
      </c>
      <c r="C177" s="77"/>
      <c r="D177" s="77"/>
      <c r="E177" s="79"/>
      <c r="F177" s="79"/>
      <c r="G177" s="79"/>
      <c r="H177" s="79"/>
      <c r="I177" s="77">
        <f>SUM(E177:H177)</f>
        <v>0</v>
      </c>
      <c r="J177" s="79"/>
      <c r="K177" s="79">
        <v>-743</v>
      </c>
      <c r="L177" s="79">
        <v>29</v>
      </c>
      <c r="M177" s="79">
        <v>40</v>
      </c>
      <c r="N177" s="77">
        <f>SUM(J177:M177)</f>
        <v>-674</v>
      </c>
      <c r="O177" s="79">
        <v>16</v>
      </c>
      <c r="P177" s="79">
        <v>24</v>
      </c>
      <c r="Q177" s="79">
        <v>28</v>
      </c>
      <c r="R177" s="79">
        <v>28</v>
      </c>
      <c r="S177" s="79">
        <v>48</v>
      </c>
      <c r="T177" s="77">
        <f>SUM(O177:S177)</f>
        <v>144</v>
      </c>
      <c r="U177" s="80">
        <f>T177+N177+I177+D181</f>
        <v>1155</v>
      </c>
      <c r="V177" s="79"/>
      <c r="W177" s="79">
        <v>22</v>
      </c>
      <c r="X177" s="79">
        <v>22</v>
      </c>
      <c r="Y177" s="79">
        <v>28</v>
      </c>
      <c r="Z177" s="77">
        <f>SUM(V177:Y177)</f>
        <v>72</v>
      </c>
      <c r="AA177" s="79">
        <v>0</v>
      </c>
      <c r="AB177" s="79">
        <v>0</v>
      </c>
      <c r="AC177" s="79">
        <v>0</v>
      </c>
      <c r="AD177" s="79">
        <v>0</v>
      </c>
      <c r="AE177" s="77">
        <f>SUM(AA177:AD177)</f>
        <v>0</v>
      </c>
      <c r="AF177" s="79">
        <v>0</v>
      </c>
      <c r="AG177" s="79">
        <v>0</v>
      </c>
      <c r="AH177" s="79">
        <v>0</v>
      </c>
      <c r="AI177" s="79">
        <v>0</v>
      </c>
      <c r="AJ177" s="79">
        <v>0</v>
      </c>
      <c r="AK177" s="77">
        <f>SUM(AF177:AJ177)</f>
        <v>0</v>
      </c>
      <c r="AL177" s="80">
        <f>AK177+AE177+Z177</f>
        <v>72</v>
      </c>
      <c r="AM177" s="43">
        <v>128</v>
      </c>
      <c r="AN177" s="50">
        <f t="shared" si="46"/>
        <v>147840</v>
      </c>
      <c r="AO177" s="50">
        <f t="shared" si="47"/>
        <v>9216</v>
      </c>
    </row>
    <row r="178" spans="1:41" x14ac:dyDescent="0.3">
      <c r="A178" s="181"/>
      <c r="B178" s="17" t="s">
        <v>6</v>
      </c>
      <c r="C178" s="77"/>
      <c r="D178" s="77"/>
      <c r="E178" s="79"/>
      <c r="F178" s="79"/>
      <c r="G178" s="79"/>
      <c r="H178" s="79"/>
      <c r="I178" s="77">
        <f>SUM(E178:H178)</f>
        <v>0</v>
      </c>
      <c r="J178" s="79"/>
      <c r="K178" s="79">
        <v>5000</v>
      </c>
      <c r="L178" s="79"/>
      <c r="M178" s="79"/>
      <c r="N178" s="77">
        <f>SUM(J178:M178)</f>
        <v>5000</v>
      </c>
      <c r="O178" s="79"/>
      <c r="P178" s="79"/>
      <c r="Q178" s="79"/>
      <c r="R178" s="79"/>
      <c r="S178" s="79"/>
      <c r="T178" s="77">
        <f>SUM(O178:S178)</f>
        <v>0</v>
      </c>
      <c r="U178" s="80">
        <f>I178+N178+T178</f>
        <v>5000</v>
      </c>
      <c r="V178" s="79"/>
      <c r="W178" s="79"/>
      <c r="X178" s="79"/>
      <c r="Y178" s="79"/>
      <c r="Z178" s="77">
        <f>SUM(V178:Y178)</f>
        <v>0</v>
      </c>
      <c r="AA178" s="79"/>
      <c r="AB178" s="79"/>
      <c r="AC178" s="79"/>
      <c r="AD178" s="79"/>
      <c r="AE178" s="77">
        <f>SUM(AA178:AD178)</f>
        <v>0</v>
      </c>
      <c r="AF178" s="79"/>
      <c r="AG178" s="79"/>
      <c r="AH178" s="79"/>
      <c r="AI178" s="79"/>
      <c r="AJ178" s="79"/>
      <c r="AK178" s="77">
        <f>SUM(AF178:AJ178)</f>
        <v>0</v>
      </c>
      <c r="AL178" s="80">
        <f>Z178+AE178+AK178</f>
        <v>0</v>
      </c>
      <c r="AM178" s="43"/>
      <c r="AN178" s="50">
        <f t="shared" si="46"/>
        <v>0</v>
      </c>
      <c r="AO178" s="50">
        <f t="shared" si="47"/>
        <v>0</v>
      </c>
    </row>
    <row r="179" spans="1:41" x14ac:dyDescent="0.3">
      <c r="A179" s="181"/>
      <c r="B179" s="17" t="s">
        <v>10</v>
      </c>
      <c r="C179" s="77">
        <v>200</v>
      </c>
      <c r="D179" s="77"/>
      <c r="E179" s="79"/>
      <c r="F179" s="79"/>
      <c r="G179" s="79"/>
      <c r="H179" s="79"/>
      <c r="I179" s="77"/>
      <c r="J179" s="79"/>
      <c r="K179" s="79">
        <v>200</v>
      </c>
      <c r="L179" s="79"/>
      <c r="M179" s="79"/>
      <c r="N179" s="77"/>
      <c r="O179" s="79"/>
      <c r="P179" s="79"/>
      <c r="Q179" s="79"/>
      <c r="R179" s="79"/>
      <c r="S179" s="79"/>
      <c r="T179" s="77"/>
      <c r="U179" s="80"/>
      <c r="V179" s="79"/>
      <c r="W179" s="79"/>
      <c r="X179" s="79"/>
      <c r="Y179" s="79"/>
      <c r="Z179" s="77"/>
      <c r="AA179" s="79"/>
      <c r="AB179" s="79"/>
      <c r="AC179" s="79"/>
      <c r="AD179" s="79"/>
      <c r="AE179" s="77"/>
      <c r="AF179" s="79"/>
      <c r="AG179" s="79"/>
      <c r="AH179" s="79"/>
      <c r="AI179" s="79"/>
      <c r="AJ179" s="79"/>
      <c r="AK179" s="77"/>
      <c r="AL179" s="80"/>
      <c r="AM179" s="43"/>
      <c r="AN179" s="50">
        <f t="shared" si="46"/>
        <v>0</v>
      </c>
      <c r="AO179" s="50">
        <f t="shared" si="47"/>
        <v>0</v>
      </c>
    </row>
    <row r="180" spans="1:41" x14ac:dyDescent="0.3">
      <c r="A180" s="181"/>
      <c r="B180" s="17" t="s">
        <v>7</v>
      </c>
      <c r="C180" s="77"/>
      <c r="D180" s="77"/>
      <c r="E180" s="79">
        <f>E179+E178</f>
        <v>0</v>
      </c>
      <c r="F180" s="79">
        <f>F179+F178</f>
        <v>0</v>
      </c>
      <c r="G180" s="79">
        <f>G179+G178</f>
        <v>0</v>
      </c>
      <c r="H180" s="79">
        <f>H179+H178</f>
        <v>0</v>
      </c>
      <c r="I180" s="77">
        <f>SUM(E180:H180)</f>
        <v>0</v>
      </c>
      <c r="J180" s="79">
        <f>J179+J178</f>
        <v>0</v>
      </c>
      <c r="K180" s="79">
        <f>K179+K178</f>
        <v>5200</v>
      </c>
      <c r="L180" s="79">
        <f>L179+L178</f>
        <v>0</v>
      </c>
      <c r="M180" s="79">
        <f>M179+M178</f>
        <v>0</v>
      </c>
      <c r="N180" s="77">
        <f>SUM(J180:M180)</f>
        <v>5200</v>
      </c>
      <c r="O180" s="79">
        <f>O179+O178</f>
        <v>0</v>
      </c>
      <c r="P180" s="79">
        <f>P179+P178</f>
        <v>0</v>
      </c>
      <c r="Q180" s="79">
        <f>Q179+Q178</f>
        <v>0</v>
      </c>
      <c r="R180" s="79">
        <f>R179+R178</f>
        <v>0</v>
      </c>
      <c r="S180" s="79">
        <f>S179+S178</f>
        <v>0</v>
      </c>
      <c r="T180" s="77">
        <f>SUM(O180:S180)</f>
        <v>0</v>
      </c>
      <c r="U180" s="80">
        <f>T180+N180+I180+D181</f>
        <v>6885</v>
      </c>
      <c r="V180" s="79">
        <f>V179+V178</f>
        <v>0</v>
      </c>
      <c r="W180" s="79">
        <f>W179+W178</f>
        <v>0</v>
      </c>
      <c r="X180" s="79">
        <f>X179+X178</f>
        <v>0</v>
      </c>
      <c r="Y180" s="79">
        <f>Y179+Y178</f>
        <v>0</v>
      </c>
      <c r="Z180" s="77">
        <f>SUM(V180:Y180)</f>
        <v>0</v>
      </c>
      <c r="AA180" s="79">
        <f>AA179+AA178</f>
        <v>0</v>
      </c>
      <c r="AB180" s="79">
        <f>AB179+AB178</f>
        <v>0</v>
      </c>
      <c r="AC180" s="79">
        <f>AC179+AC178</f>
        <v>0</v>
      </c>
      <c r="AD180" s="79">
        <f>AD179+AD178</f>
        <v>0</v>
      </c>
      <c r="AE180" s="77">
        <f>SUM(AA180:AD180)</f>
        <v>0</v>
      </c>
      <c r="AF180" s="79">
        <f>AF179+AF178</f>
        <v>0</v>
      </c>
      <c r="AG180" s="79">
        <f>AG179+AG178</f>
        <v>0</v>
      </c>
      <c r="AH180" s="79">
        <f>AH179+AH178</f>
        <v>0</v>
      </c>
      <c r="AI180" s="79">
        <f>AI179+AI178</f>
        <v>0</v>
      </c>
      <c r="AJ180" s="79">
        <f>AJ179+AJ178</f>
        <v>0</v>
      </c>
      <c r="AK180" s="77">
        <f>SUM(AF180:AJ180)</f>
        <v>0</v>
      </c>
      <c r="AL180" s="80">
        <f>AK180+AE180+Z180</f>
        <v>0</v>
      </c>
      <c r="AM180" s="43"/>
      <c r="AN180" s="50">
        <f t="shared" si="46"/>
        <v>0</v>
      </c>
      <c r="AO180" s="50">
        <f t="shared" si="47"/>
        <v>0</v>
      </c>
    </row>
    <row r="181" spans="1:41" x14ac:dyDescent="0.3">
      <c r="A181" s="182"/>
      <c r="B181" s="6" t="s">
        <v>8</v>
      </c>
      <c r="C181" s="81">
        <v>1790</v>
      </c>
      <c r="D181" s="99">
        <v>1685</v>
      </c>
      <c r="E181" s="128">
        <f>E180-E177</f>
        <v>0</v>
      </c>
      <c r="F181" s="128">
        <f>E181+F180-F177</f>
        <v>0</v>
      </c>
      <c r="G181" s="128">
        <f>F181+G180-G177</f>
        <v>0</v>
      </c>
      <c r="H181" s="128">
        <f>G181+H180-H177</f>
        <v>0</v>
      </c>
      <c r="I181" s="77">
        <f>I180-I177</f>
        <v>0</v>
      </c>
      <c r="J181" s="128">
        <f>I181+J180-J177</f>
        <v>0</v>
      </c>
      <c r="K181" s="79">
        <f>J181+K180-K177</f>
        <v>5943</v>
      </c>
      <c r="L181" s="79">
        <f>K181+L180-L177</f>
        <v>5914</v>
      </c>
      <c r="M181" s="79">
        <f>L181+M180-M177</f>
        <v>5874</v>
      </c>
      <c r="N181" s="77">
        <f>I181+N180-N177</f>
        <v>5874</v>
      </c>
      <c r="O181" s="79">
        <f>N181+O180-O177</f>
        <v>5858</v>
      </c>
      <c r="P181" s="79">
        <f>O181+P180-P177</f>
        <v>5834</v>
      </c>
      <c r="Q181" s="79">
        <f>P181+Q180-Q177</f>
        <v>5806</v>
      </c>
      <c r="R181" s="79">
        <f t="shared" ref="R181:S181" si="64">Q181+R180-R177</f>
        <v>5778</v>
      </c>
      <c r="S181" s="79">
        <f t="shared" si="64"/>
        <v>5730</v>
      </c>
      <c r="T181" s="77">
        <f>N181+T180-T177</f>
        <v>5730</v>
      </c>
      <c r="U181" s="80">
        <f>U180-U177</f>
        <v>5730</v>
      </c>
      <c r="V181" s="79">
        <f>U181+V180-V177</f>
        <v>5730</v>
      </c>
      <c r="W181" s="79">
        <f>V181+W180-W177</f>
        <v>5708</v>
      </c>
      <c r="X181" s="79">
        <f>W181+X180-X177</f>
        <v>5686</v>
      </c>
      <c r="Y181" s="79">
        <f>W181+Y180-Y177</f>
        <v>5680</v>
      </c>
      <c r="Z181" s="77">
        <f>T181+Z180-Z177</f>
        <v>5658</v>
      </c>
      <c r="AA181" s="79">
        <f>Z181+AA180-AA177</f>
        <v>5658</v>
      </c>
      <c r="AB181" s="79">
        <f>AA181+AB180-AB177</f>
        <v>5658</v>
      </c>
      <c r="AC181" s="79">
        <f>AB181+AC180-AC177</f>
        <v>5658</v>
      </c>
      <c r="AD181" s="79">
        <f>AC181+AD180-AD177</f>
        <v>5658</v>
      </c>
      <c r="AE181" s="77">
        <f>Z181+AE180-AE177</f>
        <v>5658</v>
      </c>
      <c r="AF181" s="79">
        <f>AE181+AF180-AF177</f>
        <v>5658</v>
      </c>
      <c r="AG181" s="79">
        <f>AF181+AG180-AG177</f>
        <v>5658</v>
      </c>
      <c r="AH181" s="79">
        <f>AG181+AH180-AH177</f>
        <v>5658</v>
      </c>
      <c r="AI181" s="79">
        <f t="shared" ref="AI181:AJ181" si="65">AH181+AI180-AI177</f>
        <v>5658</v>
      </c>
      <c r="AJ181" s="79">
        <f t="shared" si="65"/>
        <v>5658</v>
      </c>
      <c r="AK181" s="77">
        <f>AE181+AK180-AK177</f>
        <v>5658</v>
      </c>
      <c r="AL181" s="80">
        <f>T181+AL180-AL177</f>
        <v>5658</v>
      </c>
      <c r="AM181" s="43"/>
      <c r="AN181" s="50">
        <f t="shared" si="46"/>
        <v>0</v>
      </c>
      <c r="AO181" s="50">
        <f t="shared" si="47"/>
        <v>0</v>
      </c>
    </row>
    <row r="182" spans="1:41" x14ac:dyDescent="0.3">
      <c r="A182" s="18"/>
      <c r="B182" s="17" t="s">
        <v>9</v>
      </c>
      <c r="C182" s="77"/>
      <c r="D182" s="77"/>
      <c r="E182" s="82" t="e">
        <f>E181/(SUM(F177+H177+J177+G177)/20)*1000</f>
        <v>#DIV/0!</v>
      </c>
      <c r="F182" s="82">
        <f>F181/(SUM(G177+K177+J177+H177)/20)*1000</f>
        <v>0</v>
      </c>
      <c r="G182" s="82">
        <f>G181/(SUM(H177+J177+K177+L177)/20)*1000</f>
        <v>0</v>
      </c>
      <c r="H182" s="82">
        <f>H181/(SUM(M177+J177+K177+L177)/20)*1000</f>
        <v>0</v>
      </c>
      <c r="I182" s="83"/>
      <c r="J182" s="82">
        <f>J181/(SUM(K177+M177+O177+L177)/20)*1000</f>
        <v>0</v>
      </c>
      <c r="K182" s="82">
        <f>K181/(SUM(L177+O177+P177+M177)/20)*1000</f>
        <v>1090458.7155963301</v>
      </c>
      <c r="L182" s="82">
        <f>L181/(SUM(M177+O177+P177+Q177)/20)*1000</f>
        <v>1095185.1851851852</v>
      </c>
      <c r="M182" s="82">
        <f>M181/(SUM(O177+P177+Q177+R177)/20)*1000</f>
        <v>1223750</v>
      </c>
      <c r="N182" s="83"/>
      <c r="O182" s="82">
        <f>O181/(SUM(Q177+R177+S177+P177)/20)*1000</f>
        <v>915312.5</v>
      </c>
      <c r="P182" s="82" t="e">
        <f>P181/(SUM(R177+S177+#REF!+Q177)/20)*1000</f>
        <v>#REF!</v>
      </c>
      <c r="Q182" s="82" t="e">
        <f>Q181/(SUM(S177+#REF!+#REF!+R177)/20)*1000</f>
        <v>#REF!</v>
      </c>
      <c r="R182" s="82" t="e">
        <f>R181/(SUM(#REF!+#REF!+#REF!+S177)/20)*1000</f>
        <v>#REF!</v>
      </c>
      <c r="S182" s="82" t="e">
        <f>S181/(SUM(#REF!+#REF!+#REF!+#REF!)/20)*1000</f>
        <v>#REF!</v>
      </c>
      <c r="T182" s="83"/>
      <c r="U182" s="84"/>
      <c r="V182" s="82">
        <f>V181/(SUM(W177+Y177+AA177+X177)/20)*1000</f>
        <v>1591666.6666666665</v>
      </c>
      <c r="W182" s="82">
        <f>W181/(SUM(X177+AB177+AA177+Y177)/20)*1000</f>
        <v>2283200</v>
      </c>
      <c r="X182" s="82">
        <f>X181/(SUM(Y177+AA177+AB177+AC177)/20)*1000</f>
        <v>4061428.5714285714</v>
      </c>
      <c r="Y182" s="82" t="e">
        <f>Y181/(SUM(AD177+AA177+AB177+AC177)/20)*1000</f>
        <v>#DIV/0!</v>
      </c>
      <c r="Z182" s="83"/>
      <c r="AA182" s="82" t="e">
        <f>AA181/(SUM(AB177+AD177+AF177+AC177)/20)*1000</f>
        <v>#DIV/0!</v>
      </c>
      <c r="AB182" s="82" t="e">
        <f>AB181/(SUM(AC177+AF177+AG177+AD177)/20)*1000</f>
        <v>#DIV/0!</v>
      </c>
      <c r="AC182" s="82" t="e">
        <f>AC181/(SUM(AD177+AF177+AG177+AH177)/20)*1000</f>
        <v>#DIV/0!</v>
      </c>
      <c r="AD182" s="82" t="e">
        <f>AD181/(SUM(AF177+AG177+AH177+AI177)/20)*1000</f>
        <v>#DIV/0!</v>
      </c>
      <c r="AE182" s="83"/>
      <c r="AF182" s="82" t="e">
        <f>AF181/(SUM(AH177+AI177+AJ177+AG177)/20)*1000</f>
        <v>#DIV/0!</v>
      </c>
      <c r="AG182" s="82" t="e">
        <f>AG181/(SUM(AI177+AJ177+#REF!+AH177)/20)*1000</f>
        <v>#REF!</v>
      </c>
      <c r="AH182" s="82" t="e">
        <f>AH181/(SUM(AJ177+#REF!+#REF!+AI177)/20)*1000</f>
        <v>#REF!</v>
      </c>
      <c r="AI182" s="82" t="e">
        <f>AI181/(SUM(#REF!+#REF!+#REF!+AJ177)/20)*1000</f>
        <v>#REF!</v>
      </c>
      <c r="AJ182" s="82" t="e">
        <f>AJ181/(SUM(#REF!+#REF!+#REF!+#REF!)/20)*1000</f>
        <v>#REF!</v>
      </c>
      <c r="AK182" s="83"/>
      <c r="AL182" s="84"/>
      <c r="AM182" s="43"/>
      <c r="AN182" s="50">
        <f t="shared" si="46"/>
        <v>0</v>
      </c>
      <c r="AO182" s="50">
        <f t="shared" si="47"/>
        <v>0</v>
      </c>
    </row>
    <row r="183" spans="1:41" x14ac:dyDescent="0.3">
      <c r="A183" s="180" t="s">
        <v>88</v>
      </c>
      <c r="B183" s="5" t="s">
        <v>5</v>
      </c>
      <c r="C183" s="77"/>
      <c r="D183" s="77"/>
      <c r="E183" s="79"/>
      <c r="F183" s="79"/>
      <c r="G183" s="79"/>
      <c r="H183" s="79"/>
      <c r="I183" s="77">
        <f>SUM(E183:H183)</f>
        <v>0</v>
      </c>
      <c r="J183" s="79"/>
      <c r="K183" s="79">
        <v>-403</v>
      </c>
      <c r="L183" s="79">
        <v>60</v>
      </c>
      <c r="M183" s="79">
        <v>86</v>
      </c>
      <c r="N183" s="77">
        <f>SUM(J183:M183)</f>
        <v>-257</v>
      </c>
      <c r="O183" s="79">
        <v>0</v>
      </c>
      <c r="P183" s="79">
        <v>0</v>
      </c>
      <c r="Q183" s="79">
        <v>0</v>
      </c>
      <c r="R183" s="79">
        <v>0</v>
      </c>
      <c r="S183" s="79">
        <v>0</v>
      </c>
      <c r="T183" s="77">
        <f>SUM(O183:S183)</f>
        <v>0</v>
      </c>
      <c r="U183" s="80">
        <f>T183+N183+I183+D187</f>
        <v>182</v>
      </c>
      <c r="V183" s="79"/>
      <c r="W183" s="79">
        <v>0</v>
      </c>
      <c r="X183" s="79">
        <v>0</v>
      </c>
      <c r="Y183" s="79">
        <v>0</v>
      </c>
      <c r="Z183" s="77">
        <f>SUM(V183:Y183)</f>
        <v>0</v>
      </c>
      <c r="AA183" s="79">
        <v>20</v>
      </c>
      <c r="AB183" s="79">
        <v>28</v>
      </c>
      <c r="AC183" s="79">
        <v>28</v>
      </c>
      <c r="AD183" s="79">
        <v>36</v>
      </c>
      <c r="AE183" s="77">
        <f>SUM(AA183:AD183)</f>
        <v>112</v>
      </c>
      <c r="AF183" s="79">
        <v>0</v>
      </c>
      <c r="AG183" s="79">
        <v>0</v>
      </c>
      <c r="AH183" s="79">
        <v>0</v>
      </c>
      <c r="AI183" s="79">
        <v>0</v>
      </c>
      <c r="AJ183" s="79">
        <v>0</v>
      </c>
      <c r="AK183" s="77">
        <f>SUM(AF183:AJ183)</f>
        <v>0</v>
      </c>
      <c r="AL183" s="80">
        <f>AK183+AE183+Z183</f>
        <v>112</v>
      </c>
      <c r="AM183" s="43">
        <v>64</v>
      </c>
      <c r="AN183" s="50">
        <f t="shared" si="46"/>
        <v>11648</v>
      </c>
      <c r="AO183" s="50">
        <f t="shared" si="47"/>
        <v>7168</v>
      </c>
    </row>
    <row r="184" spans="1:41" x14ac:dyDescent="0.3">
      <c r="A184" s="181"/>
      <c r="B184" s="17" t="s">
        <v>6</v>
      </c>
      <c r="C184" s="77"/>
      <c r="D184" s="77"/>
      <c r="E184" s="79"/>
      <c r="F184" s="79"/>
      <c r="G184" s="79"/>
      <c r="H184" s="79"/>
      <c r="I184" s="77">
        <f>SUM(E184:H184)</f>
        <v>0</v>
      </c>
      <c r="J184" s="79"/>
      <c r="K184" s="79"/>
      <c r="L184" s="79"/>
      <c r="M184" s="79"/>
      <c r="N184" s="77">
        <f>SUM(J184:M184)</f>
        <v>0</v>
      </c>
      <c r="O184" s="79"/>
      <c r="P184" s="79"/>
      <c r="Q184" s="79"/>
      <c r="R184" s="79"/>
      <c r="S184" s="79"/>
      <c r="T184" s="77">
        <f>SUM(O184:S184)</f>
        <v>0</v>
      </c>
      <c r="U184" s="80">
        <f>I184+N184+T184</f>
        <v>0</v>
      </c>
      <c r="V184" s="79"/>
      <c r="W184" s="79"/>
      <c r="X184" s="79"/>
      <c r="Y184" s="79"/>
      <c r="Z184" s="77">
        <f>SUM(V184:Y184)</f>
        <v>0</v>
      </c>
      <c r="AA184" s="79"/>
      <c r="AB184" s="79"/>
      <c r="AC184" s="79"/>
      <c r="AD184" s="79"/>
      <c r="AE184" s="77">
        <f>SUM(AA184:AD184)</f>
        <v>0</v>
      </c>
      <c r="AF184" s="79"/>
      <c r="AG184" s="79"/>
      <c r="AH184" s="79"/>
      <c r="AI184" s="79"/>
      <c r="AJ184" s="79"/>
      <c r="AK184" s="77">
        <f>SUM(AF184:AJ184)</f>
        <v>0</v>
      </c>
      <c r="AL184" s="80">
        <f>Z184+AE184+AK184</f>
        <v>0</v>
      </c>
      <c r="AM184" s="43"/>
      <c r="AN184" s="50">
        <f t="shared" si="46"/>
        <v>0</v>
      </c>
      <c r="AO184" s="50">
        <f t="shared" si="47"/>
        <v>0</v>
      </c>
    </row>
    <row r="185" spans="1:41" x14ac:dyDescent="0.3">
      <c r="A185" s="181"/>
      <c r="B185" s="17" t="s">
        <v>10</v>
      </c>
      <c r="C185" s="77">
        <v>0</v>
      </c>
      <c r="D185" s="77"/>
      <c r="E185" s="79"/>
      <c r="F185" s="79"/>
      <c r="G185" s="79"/>
      <c r="H185" s="79"/>
      <c r="I185" s="77"/>
      <c r="J185" s="79"/>
      <c r="K185" s="79"/>
      <c r="L185" s="79"/>
      <c r="M185" s="79"/>
      <c r="N185" s="77"/>
      <c r="O185" s="79"/>
      <c r="P185" s="79"/>
      <c r="Q185" s="79"/>
      <c r="R185" s="79"/>
      <c r="S185" s="79"/>
      <c r="T185" s="77"/>
      <c r="U185" s="80"/>
      <c r="V185" s="79"/>
      <c r="W185" s="79"/>
      <c r="X185" s="79"/>
      <c r="Y185" s="79"/>
      <c r="Z185" s="77"/>
      <c r="AA185" s="79"/>
      <c r="AB185" s="79"/>
      <c r="AC185" s="79"/>
      <c r="AD185" s="79"/>
      <c r="AE185" s="77"/>
      <c r="AF185" s="79"/>
      <c r="AG185" s="79"/>
      <c r="AH185" s="79"/>
      <c r="AI185" s="79"/>
      <c r="AJ185" s="79"/>
      <c r="AK185" s="77"/>
      <c r="AL185" s="80"/>
      <c r="AM185" s="43"/>
      <c r="AN185" s="50">
        <f t="shared" si="46"/>
        <v>0</v>
      </c>
      <c r="AO185" s="50">
        <f t="shared" si="47"/>
        <v>0</v>
      </c>
    </row>
    <row r="186" spans="1:41" x14ac:dyDescent="0.3">
      <c r="A186" s="181"/>
      <c r="B186" s="17" t="s">
        <v>7</v>
      </c>
      <c r="C186" s="77"/>
      <c r="D186" s="77"/>
      <c r="E186" s="79">
        <f>E185+E184</f>
        <v>0</v>
      </c>
      <c r="F186" s="79">
        <f>F185+F184</f>
        <v>0</v>
      </c>
      <c r="G186" s="79">
        <f>G185+G184</f>
        <v>0</v>
      </c>
      <c r="H186" s="79">
        <f>H185+H184</f>
        <v>0</v>
      </c>
      <c r="I186" s="77">
        <f>SUM(E186:H186)</f>
        <v>0</v>
      </c>
      <c r="J186" s="79">
        <f>J185+J184</f>
        <v>0</v>
      </c>
      <c r="K186" s="79">
        <f>K185+K184</f>
        <v>0</v>
      </c>
      <c r="L186" s="79">
        <f>L185+L184</f>
        <v>0</v>
      </c>
      <c r="M186" s="79">
        <f>M185+M184</f>
        <v>0</v>
      </c>
      <c r="N186" s="77">
        <f>SUM(J186:M186)</f>
        <v>0</v>
      </c>
      <c r="O186" s="79">
        <f>O185+O184</f>
        <v>0</v>
      </c>
      <c r="P186" s="79">
        <f>P185+P184</f>
        <v>0</v>
      </c>
      <c r="Q186" s="79">
        <f>Q185+Q184</f>
        <v>0</v>
      </c>
      <c r="R186" s="79">
        <f>R185+R184</f>
        <v>0</v>
      </c>
      <c r="S186" s="79">
        <f>S185+S184</f>
        <v>0</v>
      </c>
      <c r="T186" s="77">
        <f>SUM(O186:S186)</f>
        <v>0</v>
      </c>
      <c r="U186" s="80">
        <f>T186+N186+I186+D187</f>
        <v>439</v>
      </c>
      <c r="V186" s="79">
        <f>V185+V184</f>
        <v>0</v>
      </c>
      <c r="W186" s="79">
        <f>W185+W184</f>
        <v>0</v>
      </c>
      <c r="X186" s="79">
        <f>X185+X184</f>
        <v>0</v>
      </c>
      <c r="Y186" s="79">
        <f>Y185+Y184</f>
        <v>0</v>
      </c>
      <c r="Z186" s="77">
        <f>SUM(V186:Y186)</f>
        <v>0</v>
      </c>
      <c r="AA186" s="79">
        <f>AA185+AA184</f>
        <v>0</v>
      </c>
      <c r="AB186" s="79">
        <f>AB185+AB184</f>
        <v>0</v>
      </c>
      <c r="AC186" s="79">
        <f>AC185+AC184</f>
        <v>0</v>
      </c>
      <c r="AD186" s="79">
        <f>AD185+AD184</f>
        <v>0</v>
      </c>
      <c r="AE186" s="77">
        <f>SUM(AA186:AD186)</f>
        <v>0</v>
      </c>
      <c r="AF186" s="79">
        <f>AF185+AF184</f>
        <v>0</v>
      </c>
      <c r="AG186" s="79">
        <f>AG185+AG184</f>
        <v>0</v>
      </c>
      <c r="AH186" s="79">
        <f>AH185+AH184</f>
        <v>0</v>
      </c>
      <c r="AI186" s="79">
        <f>AI185+AI184</f>
        <v>0</v>
      </c>
      <c r="AJ186" s="79">
        <f>AJ185+AJ184</f>
        <v>0</v>
      </c>
      <c r="AK186" s="77">
        <f>SUM(AF186:AJ186)</f>
        <v>0</v>
      </c>
      <c r="AL186" s="80">
        <f>AK186+AE186+Z186</f>
        <v>0</v>
      </c>
      <c r="AM186" s="43"/>
      <c r="AN186" s="50">
        <f t="shared" si="46"/>
        <v>0</v>
      </c>
      <c r="AO186" s="50">
        <f t="shared" si="47"/>
        <v>0</v>
      </c>
    </row>
    <row r="187" spans="1:41" x14ac:dyDescent="0.3">
      <c r="A187" s="182"/>
      <c r="B187" s="6" t="s">
        <v>8</v>
      </c>
      <c r="C187" s="81">
        <v>517</v>
      </c>
      <c r="D187" s="99">
        <v>439</v>
      </c>
      <c r="E187" s="128">
        <f>E186-E183</f>
        <v>0</v>
      </c>
      <c r="F187" s="128">
        <f>E187+F186-F183</f>
        <v>0</v>
      </c>
      <c r="G187" s="128">
        <f>F187+G186-G183</f>
        <v>0</v>
      </c>
      <c r="H187" s="128">
        <f>G187+H186-H183</f>
        <v>0</v>
      </c>
      <c r="I187" s="77">
        <f>I186-I183</f>
        <v>0</v>
      </c>
      <c r="J187" s="128">
        <f>I187+J186-J183</f>
        <v>0</v>
      </c>
      <c r="K187" s="79">
        <f>J187+K186-K183</f>
        <v>403</v>
      </c>
      <c r="L187" s="79">
        <f>K187+L186-L183</f>
        <v>343</v>
      </c>
      <c r="M187" s="79">
        <f>L187+M186-M183</f>
        <v>257</v>
      </c>
      <c r="N187" s="77">
        <f>I187+N186-N183</f>
        <v>257</v>
      </c>
      <c r="O187" s="79">
        <f>N187+O186-O183</f>
        <v>257</v>
      </c>
      <c r="P187" s="79">
        <f>O187+P186-P183</f>
        <v>257</v>
      </c>
      <c r="Q187" s="79">
        <f>P187+Q186-Q183</f>
        <v>257</v>
      </c>
      <c r="R187" s="79">
        <f t="shared" ref="R187:S187" si="66">Q187+R186-R183</f>
        <v>257</v>
      </c>
      <c r="S187" s="79">
        <f t="shared" si="66"/>
        <v>257</v>
      </c>
      <c r="T187" s="77">
        <f>N187+T186-T183</f>
        <v>257</v>
      </c>
      <c r="U187" s="80">
        <f>U186-U183</f>
        <v>257</v>
      </c>
      <c r="V187" s="79">
        <f>U187+V186-V183</f>
        <v>257</v>
      </c>
      <c r="W187" s="79">
        <f>V187+W186-W183</f>
        <v>257</v>
      </c>
      <c r="X187" s="79">
        <f>W187+X186-X183</f>
        <v>257</v>
      </c>
      <c r="Y187" s="79">
        <f>W187+Y186-Y183</f>
        <v>257</v>
      </c>
      <c r="Z187" s="77">
        <f>T187+Z186-Z183</f>
        <v>257</v>
      </c>
      <c r="AA187" s="79">
        <f>Z187+AA186-AA183</f>
        <v>237</v>
      </c>
      <c r="AB187" s="79">
        <f>AA187+AB186-AB183</f>
        <v>209</v>
      </c>
      <c r="AC187" s="79">
        <f>AB187+AC186-AC183</f>
        <v>181</v>
      </c>
      <c r="AD187" s="79">
        <f>AC187+AD186-AD183</f>
        <v>145</v>
      </c>
      <c r="AE187" s="77">
        <f>Z187+AE186-AE183</f>
        <v>145</v>
      </c>
      <c r="AF187" s="79">
        <f>AE187+AF186-AF183</f>
        <v>145</v>
      </c>
      <c r="AG187" s="79">
        <f>AF187+AG186-AG183</f>
        <v>145</v>
      </c>
      <c r="AH187" s="79">
        <f>AG187+AH186-AH183</f>
        <v>145</v>
      </c>
      <c r="AI187" s="79">
        <f t="shared" ref="AI187:AJ187" si="67">AH187+AI186-AI183</f>
        <v>145</v>
      </c>
      <c r="AJ187" s="79">
        <f t="shared" si="67"/>
        <v>145</v>
      </c>
      <c r="AK187" s="77">
        <f>AE187+AK186-AK183</f>
        <v>145</v>
      </c>
      <c r="AL187" s="80">
        <f>T187+AL186-AL183</f>
        <v>145</v>
      </c>
      <c r="AM187" s="43"/>
      <c r="AN187" s="50">
        <f t="shared" si="46"/>
        <v>0</v>
      </c>
      <c r="AO187" s="50">
        <f t="shared" si="47"/>
        <v>0</v>
      </c>
    </row>
    <row r="188" spans="1:41" x14ac:dyDescent="0.3">
      <c r="A188" s="18"/>
      <c r="B188" s="17" t="s">
        <v>9</v>
      </c>
      <c r="C188" s="77"/>
      <c r="D188" s="77"/>
      <c r="E188" s="82" t="e">
        <f>E187/(SUM(F183+H183+J183+G183)/20)*1000</f>
        <v>#DIV/0!</v>
      </c>
      <c r="F188" s="82">
        <f>F187/(SUM(G183+K183+J183+H183)/20)*1000</f>
        <v>0</v>
      </c>
      <c r="G188" s="82">
        <f>G187/(SUM(H183+J183+K183+L183)/20)*1000</f>
        <v>0</v>
      </c>
      <c r="H188" s="82">
        <f>H187/(SUM(M183+J183+K183+L183)/20)*1000</f>
        <v>0</v>
      </c>
      <c r="I188" s="83"/>
      <c r="J188" s="82">
        <f>J187/(SUM(K183+M183+O183+L183)/20)*1000</f>
        <v>0</v>
      </c>
      <c r="K188" s="82">
        <f>K187/(SUM(L183+O183+P183+M183)/20)*1000</f>
        <v>55205.479452054795</v>
      </c>
      <c r="L188" s="82">
        <f>L187/(SUM(M183+O183+P183+Q183)/20)*1000</f>
        <v>79767.441860465129</v>
      </c>
      <c r="M188" s="82" t="e">
        <f>M187/(SUM(O183+P183+Q183+R183)/20)*1000</f>
        <v>#DIV/0!</v>
      </c>
      <c r="N188" s="83"/>
      <c r="O188" s="82" t="e">
        <f>O187/(SUM(Q183+R183+S183+P183)/20)*1000</f>
        <v>#DIV/0!</v>
      </c>
      <c r="P188" s="82" t="e">
        <f>P187/(SUM(R183+S183+#REF!+Q183)/20)*1000</f>
        <v>#REF!</v>
      </c>
      <c r="Q188" s="82" t="e">
        <f>Q187/(SUM(S183+#REF!+#REF!+R183)/20)*1000</f>
        <v>#REF!</v>
      </c>
      <c r="R188" s="82" t="e">
        <f>R187/(SUM(#REF!+#REF!+#REF!+S183)/20)*1000</f>
        <v>#REF!</v>
      </c>
      <c r="S188" s="82" t="e">
        <f>S187/(SUM(#REF!+#REF!+#REF!+#REF!)/20)*1000</f>
        <v>#REF!</v>
      </c>
      <c r="T188" s="83"/>
      <c r="U188" s="84"/>
      <c r="V188" s="82">
        <f>V187/(SUM(W183+Y183+AA183+X183)/20)*1000</f>
        <v>257000</v>
      </c>
      <c r="W188" s="82">
        <f>W187/(SUM(X183+AB183+AA183+Y183)/20)*1000</f>
        <v>107083.33333333334</v>
      </c>
      <c r="X188" s="82">
        <f>X187/(SUM(Y183+AA183+AB183+AC183)/20)*1000</f>
        <v>67631.578947368427</v>
      </c>
      <c r="Y188" s="82">
        <f>Y187/(SUM(AD183+AA183+AB183+AC183)/20)*1000</f>
        <v>45892.857142857145</v>
      </c>
      <c r="Z188" s="83"/>
      <c r="AA188" s="82">
        <f>AA187/(SUM(AB183+AD183+AF183+AC183)/20)*1000</f>
        <v>51521.739130434791</v>
      </c>
      <c r="AB188" s="82">
        <f>AB187/(SUM(AC183+AF183+AG183+AD183)/20)*1000</f>
        <v>65312.5</v>
      </c>
      <c r="AC188" s="82">
        <f>AC187/(SUM(AD183+AF183+AG183+AH183)/20)*1000</f>
        <v>100555.55555555556</v>
      </c>
      <c r="AD188" s="82" t="e">
        <f>AD187/(SUM(AF183+AG183+AH183+AI183)/20)*1000</f>
        <v>#DIV/0!</v>
      </c>
      <c r="AE188" s="83"/>
      <c r="AF188" s="82" t="e">
        <f>AF187/(SUM(AH183+AI183+AJ183+AG183)/20)*1000</f>
        <v>#DIV/0!</v>
      </c>
      <c r="AG188" s="82" t="e">
        <f>AG187/(SUM(AI183+AJ183+#REF!+AH183)/20)*1000</f>
        <v>#REF!</v>
      </c>
      <c r="AH188" s="82" t="e">
        <f>AH187/(SUM(AJ183+#REF!+#REF!+AI183)/20)*1000</f>
        <v>#REF!</v>
      </c>
      <c r="AI188" s="82" t="e">
        <f>AI187/(SUM(#REF!+#REF!+#REF!+AJ183)/20)*1000</f>
        <v>#REF!</v>
      </c>
      <c r="AJ188" s="82" t="e">
        <f>AJ187/(SUM(#REF!+#REF!+#REF!+#REF!)/20)*1000</f>
        <v>#REF!</v>
      </c>
      <c r="AK188" s="83"/>
      <c r="AL188" s="84"/>
      <c r="AM188" s="43"/>
      <c r="AN188" s="50">
        <f t="shared" si="46"/>
        <v>0</v>
      </c>
      <c r="AO188" s="50">
        <f t="shared" si="47"/>
        <v>0</v>
      </c>
    </row>
    <row r="189" spans="1:41" x14ac:dyDescent="0.3">
      <c r="A189" s="180" t="s">
        <v>62</v>
      </c>
      <c r="B189" s="5" t="s">
        <v>5</v>
      </c>
      <c r="C189" s="77"/>
      <c r="D189" s="77"/>
      <c r="E189" s="79"/>
      <c r="F189" s="79"/>
      <c r="G189" s="79"/>
      <c r="H189" s="79"/>
      <c r="I189" s="77">
        <f>SUM(E189:H189)</f>
        <v>0</v>
      </c>
      <c r="J189" s="79"/>
      <c r="K189" s="79"/>
      <c r="L189" s="79"/>
      <c r="M189" s="79"/>
      <c r="N189" s="77">
        <f>SUM(J189:M189)</f>
        <v>0</v>
      </c>
      <c r="O189" s="79"/>
      <c r="P189" s="79"/>
      <c r="Q189" s="79"/>
      <c r="R189" s="79"/>
      <c r="S189" s="79"/>
      <c r="T189" s="77">
        <f>SUM(O189:S189)</f>
        <v>0</v>
      </c>
      <c r="U189" s="80">
        <f>T189+N189+I189+D193</f>
        <v>0</v>
      </c>
      <c r="V189" s="79"/>
      <c r="W189" s="79"/>
      <c r="X189" s="79"/>
      <c r="Y189" s="79"/>
      <c r="Z189" s="77">
        <f>SUM(V189:Y189)</f>
        <v>0</v>
      </c>
      <c r="AA189" s="79"/>
      <c r="AB189" s="79"/>
      <c r="AC189" s="79"/>
      <c r="AD189" s="79"/>
      <c r="AE189" s="77">
        <f>SUM(AA189:AD189)</f>
        <v>0</v>
      </c>
      <c r="AF189" s="79"/>
      <c r="AG189" s="79"/>
      <c r="AH189" s="79"/>
      <c r="AI189" s="79"/>
      <c r="AJ189" s="79"/>
      <c r="AK189" s="77">
        <f>SUM(AF189:AJ189)</f>
        <v>0</v>
      </c>
      <c r="AL189" s="80">
        <f>AK189+AE189+Z189</f>
        <v>0</v>
      </c>
      <c r="AM189" s="43">
        <v>16</v>
      </c>
      <c r="AN189" s="50">
        <f t="shared" si="46"/>
        <v>0</v>
      </c>
      <c r="AO189" s="50">
        <f t="shared" si="47"/>
        <v>0</v>
      </c>
    </row>
    <row r="190" spans="1:41" x14ac:dyDescent="0.3">
      <c r="A190" s="181"/>
      <c r="B190" s="17" t="s">
        <v>6</v>
      </c>
      <c r="C190" s="77"/>
      <c r="D190" s="77"/>
      <c r="E190" s="79"/>
      <c r="F190" s="79"/>
      <c r="G190" s="79"/>
      <c r="H190" s="79"/>
      <c r="I190" s="77">
        <f>SUM(E190:H190)</f>
        <v>0</v>
      </c>
      <c r="J190" s="79"/>
      <c r="K190" s="79"/>
      <c r="L190" s="79"/>
      <c r="M190" s="79"/>
      <c r="N190" s="77">
        <f>SUM(J190:M190)</f>
        <v>0</v>
      </c>
      <c r="O190" s="79"/>
      <c r="P190" s="79"/>
      <c r="Q190" s="79"/>
      <c r="R190" s="79"/>
      <c r="S190" s="79"/>
      <c r="T190" s="77">
        <f>SUM(O190:S190)</f>
        <v>0</v>
      </c>
      <c r="U190" s="80">
        <f>I190+N190+T190</f>
        <v>0</v>
      </c>
      <c r="V190" s="79"/>
      <c r="W190" s="79"/>
      <c r="X190" s="79"/>
      <c r="Y190" s="79"/>
      <c r="Z190" s="77">
        <f>SUM(V190:Y190)</f>
        <v>0</v>
      </c>
      <c r="AA190" s="79"/>
      <c r="AB190" s="79"/>
      <c r="AC190" s="79"/>
      <c r="AD190" s="79"/>
      <c r="AE190" s="77">
        <f>SUM(AA190:AD190)</f>
        <v>0</v>
      </c>
      <c r="AF190" s="79"/>
      <c r="AG190" s="79"/>
      <c r="AH190" s="79"/>
      <c r="AI190" s="79"/>
      <c r="AJ190" s="79"/>
      <c r="AK190" s="77">
        <f>SUM(AF190:AJ190)</f>
        <v>0</v>
      </c>
      <c r="AL190" s="80">
        <f>Z190+AE190+AK190</f>
        <v>0</v>
      </c>
      <c r="AM190" s="43"/>
      <c r="AN190" s="50">
        <f t="shared" si="46"/>
        <v>0</v>
      </c>
      <c r="AO190" s="50">
        <f t="shared" si="47"/>
        <v>0</v>
      </c>
    </row>
    <row r="191" spans="1:41" x14ac:dyDescent="0.3">
      <c r="A191" s="181"/>
      <c r="B191" s="17" t="s">
        <v>10</v>
      </c>
      <c r="C191" s="77"/>
      <c r="D191" s="77"/>
      <c r="E191" s="79"/>
      <c r="F191" s="79"/>
      <c r="G191" s="79"/>
      <c r="H191" s="79"/>
      <c r="I191" s="77"/>
      <c r="J191" s="79"/>
      <c r="K191" s="79"/>
      <c r="L191" s="79"/>
      <c r="M191" s="79"/>
      <c r="N191" s="77"/>
      <c r="O191" s="79"/>
      <c r="P191" s="79"/>
      <c r="Q191" s="79"/>
      <c r="R191" s="79"/>
      <c r="S191" s="79"/>
      <c r="T191" s="77"/>
      <c r="U191" s="80"/>
      <c r="V191" s="79"/>
      <c r="W191" s="79"/>
      <c r="X191" s="79"/>
      <c r="Y191" s="79"/>
      <c r="Z191" s="77"/>
      <c r="AA191" s="79"/>
      <c r="AB191" s="79"/>
      <c r="AC191" s="79"/>
      <c r="AD191" s="79"/>
      <c r="AE191" s="77"/>
      <c r="AF191" s="79"/>
      <c r="AG191" s="79"/>
      <c r="AH191" s="79"/>
      <c r="AI191" s="79"/>
      <c r="AJ191" s="79"/>
      <c r="AK191" s="77"/>
      <c r="AL191" s="80"/>
      <c r="AM191" s="43"/>
      <c r="AN191" s="50">
        <f t="shared" si="46"/>
        <v>0</v>
      </c>
      <c r="AO191" s="50">
        <f t="shared" si="47"/>
        <v>0</v>
      </c>
    </row>
    <row r="192" spans="1:41" x14ac:dyDescent="0.3">
      <c r="A192" s="181"/>
      <c r="B192" s="17" t="s">
        <v>7</v>
      </c>
      <c r="C192" s="77"/>
      <c r="D192" s="77"/>
      <c r="E192" s="79">
        <f>E191+E190</f>
        <v>0</v>
      </c>
      <c r="F192" s="79">
        <f>F191+F190</f>
        <v>0</v>
      </c>
      <c r="G192" s="79">
        <f>G191+G190</f>
        <v>0</v>
      </c>
      <c r="H192" s="79">
        <f>H191+H190</f>
        <v>0</v>
      </c>
      <c r="I192" s="77">
        <f>SUM(E192:H192)</f>
        <v>0</v>
      </c>
      <c r="J192" s="79">
        <f>J191+J190</f>
        <v>0</v>
      </c>
      <c r="K192" s="79">
        <f>K191+K190</f>
        <v>0</v>
      </c>
      <c r="L192" s="79">
        <f>L191+L190</f>
        <v>0</v>
      </c>
      <c r="M192" s="79">
        <f>M191+M190</f>
        <v>0</v>
      </c>
      <c r="N192" s="77">
        <f>SUM(J192:M192)</f>
        <v>0</v>
      </c>
      <c r="O192" s="79">
        <f>O191+O190</f>
        <v>0</v>
      </c>
      <c r="P192" s="79">
        <f>P191+P190</f>
        <v>0</v>
      </c>
      <c r="Q192" s="79">
        <f>Q191+Q190</f>
        <v>0</v>
      </c>
      <c r="R192" s="79">
        <f>R191+R190</f>
        <v>0</v>
      </c>
      <c r="S192" s="79">
        <f>S191+S190</f>
        <v>0</v>
      </c>
      <c r="T192" s="77">
        <f>SUM(O192:S192)</f>
        <v>0</v>
      </c>
      <c r="U192" s="80">
        <f>T192+N192+I192+D193</f>
        <v>0</v>
      </c>
      <c r="V192" s="79">
        <f>V191+V190</f>
        <v>0</v>
      </c>
      <c r="W192" s="79">
        <f>W191+W190</f>
        <v>0</v>
      </c>
      <c r="X192" s="79">
        <f>X191+X190</f>
        <v>0</v>
      </c>
      <c r="Y192" s="79">
        <f>Y191+Y190</f>
        <v>0</v>
      </c>
      <c r="Z192" s="77">
        <f>SUM(V192:Y192)</f>
        <v>0</v>
      </c>
      <c r="AA192" s="79">
        <f>AA191+AA190</f>
        <v>0</v>
      </c>
      <c r="AB192" s="79">
        <f>AB191+AB190</f>
        <v>0</v>
      </c>
      <c r="AC192" s="79">
        <f>AC191+AC190</f>
        <v>0</v>
      </c>
      <c r="AD192" s="79">
        <f>AD191+AD190</f>
        <v>0</v>
      </c>
      <c r="AE192" s="77">
        <f>SUM(AA192:AD192)</f>
        <v>0</v>
      </c>
      <c r="AF192" s="79">
        <f>AF191+AF190</f>
        <v>0</v>
      </c>
      <c r="AG192" s="79">
        <f>AG191+AG190</f>
        <v>0</v>
      </c>
      <c r="AH192" s="79">
        <f>AH191+AH190</f>
        <v>0</v>
      </c>
      <c r="AI192" s="79">
        <f>AI191+AI190</f>
        <v>0</v>
      </c>
      <c r="AJ192" s="79">
        <f>AJ191+AJ190</f>
        <v>0</v>
      </c>
      <c r="AK192" s="77">
        <f>SUM(AF192:AJ192)</f>
        <v>0</v>
      </c>
      <c r="AL192" s="80">
        <f>AK192+AE192+Z192</f>
        <v>0</v>
      </c>
      <c r="AM192" s="43"/>
      <c r="AN192" s="50">
        <f t="shared" si="46"/>
        <v>0</v>
      </c>
      <c r="AO192" s="50">
        <f t="shared" si="47"/>
        <v>0</v>
      </c>
    </row>
    <row r="193" spans="1:41" x14ac:dyDescent="0.3">
      <c r="A193" s="182"/>
      <c r="B193" s="6" t="s">
        <v>8</v>
      </c>
      <c r="C193" s="81"/>
      <c r="D193" s="99"/>
      <c r="E193" s="128">
        <f>E192-E189</f>
        <v>0</v>
      </c>
      <c r="F193" s="128">
        <f>E193+F192-F189</f>
        <v>0</v>
      </c>
      <c r="G193" s="128">
        <f>F193+G192-G189</f>
        <v>0</v>
      </c>
      <c r="H193" s="128">
        <f>G193+H192-H189</f>
        <v>0</v>
      </c>
      <c r="I193" s="77">
        <f>I192-I189</f>
        <v>0</v>
      </c>
      <c r="J193" s="128">
        <f>I193+J192-J189</f>
        <v>0</v>
      </c>
      <c r="K193" s="79">
        <f>J193+K192-K189</f>
        <v>0</v>
      </c>
      <c r="L193" s="79">
        <f>K193+L192-L189</f>
        <v>0</v>
      </c>
      <c r="M193" s="79">
        <f>L193+M192-M189</f>
        <v>0</v>
      </c>
      <c r="N193" s="77">
        <f>I193+N192-N189</f>
        <v>0</v>
      </c>
      <c r="O193" s="79">
        <f>N193+O192-O189</f>
        <v>0</v>
      </c>
      <c r="P193" s="79">
        <f>O193+P192-P189</f>
        <v>0</v>
      </c>
      <c r="Q193" s="79">
        <f>P193+Q192-Q189</f>
        <v>0</v>
      </c>
      <c r="R193" s="79">
        <f t="shared" ref="R193:S193" si="68">Q193+R192-R189</f>
        <v>0</v>
      </c>
      <c r="S193" s="79">
        <f t="shared" si="68"/>
        <v>0</v>
      </c>
      <c r="T193" s="77">
        <f>N193+T192-T189</f>
        <v>0</v>
      </c>
      <c r="U193" s="80">
        <f>U192-U189</f>
        <v>0</v>
      </c>
      <c r="V193" s="79">
        <f>U193+V192-V189</f>
        <v>0</v>
      </c>
      <c r="W193" s="79">
        <f>V193+W192-W189</f>
        <v>0</v>
      </c>
      <c r="X193" s="79">
        <f>W193+X192-X189</f>
        <v>0</v>
      </c>
      <c r="Y193" s="79">
        <f>W193+Y192-Y189</f>
        <v>0</v>
      </c>
      <c r="Z193" s="77">
        <f>T193+Z192-Z189</f>
        <v>0</v>
      </c>
      <c r="AA193" s="79">
        <f>Z193+AA192-AA189</f>
        <v>0</v>
      </c>
      <c r="AB193" s="79">
        <f>AA193+AB192-AB189</f>
        <v>0</v>
      </c>
      <c r="AC193" s="79">
        <f>AB193+AC192-AC189</f>
        <v>0</v>
      </c>
      <c r="AD193" s="79">
        <f>AC193+AD192-AD189</f>
        <v>0</v>
      </c>
      <c r="AE193" s="77">
        <f>Z193+AE192-AE189</f>
        <v>0</v>
      </c>
      <c r="AF193" s="79">
        <f>AE193+AF192-AF189</f>
        <v>0</v>
      </c>
      <c r="AG193" s="79">
        <f>AF193+AG192-AG189</f>
        <v>0</v>
      </c>
      <c r="AH193" s="79">
        <f>AG193+AH192-AH189</f>
        <v>0</v>
      </c>
      <c r="AI193" s="79">
        <f t="shared" ref="AI193:AJ193" si="69">AH193+AI192-AI189</f>
        <v>0</v>
      </c>
      <c r="AJ193" s="79">
        <f t="shared" si="69"/>
        <v>0</v>
      </c>
      <c r="AK193" s="77">
        <f>AE193+AK192-AK189</f>
        <v>0</v>
      </c>
      <c r="AL193" s="80">
        <f>T193+AL192-AL189</f>
        <v>0</v>
      </c>
      <c r="AM193" s="43"/>
      <c r="AN193" s="50">
        <f t="shared" si="46"/>
        <v>0</v>
      </c>
      <c r="AO193" s="50">
        <f t="shared" si="47"/>
        <v>0</v>
      </c>
    </row>
    <row r="194" spans="1:41" x14ac:dyDescent="0.3">
      <c r="A194" s="18"/>
      <c r="B194" s="17" t="s">
        <v>9</v>
      </c>
      <c r="C194" s="77"/>
      <c r="D194" s="77"/>
      <c r="E194" s="82" t="e">
        <f>E193/(SUM(F189+H189+J189+G189)/20)*1000</f>
        <v>#DIV/0!</v>
      </c>
      <c r="F194" s="82" t="e">
        <f>F193/(SUM(G189+K189+J189+H189)/20)*1000</f>
        <v>#DIV/0!</v>
      </c>
      <c r="G194" s="82" t="e">
        <f>G193/(SUM(H189+J189+K189+L189)/20)*1000</f>
        <v>#DIV/0!</v>
      </c>
      <c r="H194" s="82" t="e">
        <f>H193/(SUM(M189+J189+K189+L189)/20)*1000</f>
        <v>#DIV/0!</v>
      </c>
      <c r="I194" s="83"/>
      <c r="J194" s="82" t="e">
        <f>J193/(SUM(K189+M189+O189+L189)/20)*1000</f>
        <v>#DIV/0!</v>
      </c>
      <c r="K194" s="82" t="e">
        <f>K193/(SUM(L189+O189+P189+M189)/20)*1000</f>
        <v>#DIV/0!</v>
      </c>
      <c r="L194" s="82" t="e">
        <f>L193/(SUM(M189+O189+P189+Q189)/20)*1000</f>
        <v>#DIV/0!</v>
      </c>
      <c r="M194" s="82" t="e">
        <f>M193/(SUM(O189+P189+Q189+R189)/20)*1000</f>
        <v>#DIV/0!</v>
      </c>
      <c r="N194" s="83"/>
      <c r="O194" s="82" t="e">
        <f>O193/(SUM(Q189+R189+S189+P189)/20)*1000</f>
        <v>#DIV/0!</v>
      </c>
      <c r="P194" s="82" t="e">
        <f>P193/(SUM(R189+S189+#REF!+Q189)/20)*1000</f>
        <v>#REF!</v>
      </c>
      <c r="Q194" s="82" t="e">
        <f>Q193/(SUM(S189+#REF!+#REF!+R189)/20)*1000</f>
        <v>#REF!</v>
      </c>
      <c r="R194" s="82" t="e">
        <f>R193/(SUM(#REF!+#REF!+#REF!+S189)/20)*1000</f>
        <v>#REF!</v>
      </c>
      <c r="S194" s="82" t="e">
        <f>S193/(SUM(#REF!+#REF!+#REF!+#REF!)/20)*1000</f>
        <v>#REF!</v>
      </c>
      <c r="T194" s="83"/>
      <c r="U194" s="84"/>
      <c r="V194" s="82" t="e">
        <f>V193/(SUM(W189+Y189+AA189+X189)/20)*1000</f>
        <v>#DIV/0!</v>
      </c>
      <c r="W194" s="82" t="e">
        <f>W193/(SUM(X189+AB189+AA189+Y189)/20)*1000</f>
        <v>#DIV/0!</v>
      </c>
      <c r="X194" s="82" t="e">
        <f>X193/(SUM(Y189+AA189+AB189+AC189)/20)*1000</f>
        <v>#DIV/0!</v>
      </c>
      <c r="Y194" s="82" t="e">
        <f>Y193/(SUM(AD189+AA189+AB189+AC189)/20)*1000</f>
        <v>#DIV/0!</v>
      </c>
      <c r="Z194" s="83"/>
      <c r="AA194" s="82" t="e">
        <f>AA193/(SUM(AB189+AD189+AF189+AC189)/20)*1000</f>
        <v>#DIV/0!</v>
      </c>
      <c r="AB194" s="82" t="e">
        <f>AB193/(SUM(AC189+AF189+AG189+AD189)/20)*1000</f>
        <v>#DIV/0!</v>
      </c>
      <c r="AC194" s="82" t="e">
        <f>AC193/(SUM(AD189+AF189+AG189+AH189)/20)*1000</f>
        <v>#DIV/0!</v>
      </c>
      <c r="AD194" s="82" t="e">
        <f>AD193/(SUM(AF189+AG189+AH189+AI189)/20)*1000</f>
        <v>#DIV/0!</v>
      </c>
      <c r="AE194" s="83"/>
      <c r="AF194" s="82" t="e">
        <f>AF193/(SUM(AH189+AI189+AJ189+AG189)/20)*1000</f>
        <v>#DIV/0!</v>
      </c>
      <c r="AG194" s="82" t="e">
        <f>AG193/(SUM(AI189+AJ189+#REF!+AH189)/20)*1000</f>
        <v>#REF!</v>
      </c>
      <c r="AH194" s="82" t="e">
        <f>AH193/(SUM(AJ189+#REF!+#REF!+AI189)/20)*1000</f>
        <v>#REF!</v>
      </c>
      <c r="AI194" s="82" t="e">
        <f>AI193/(SUM(#REF!+#REF!+#REF!+AJ189)/20)*1000</f>
        <v>#REF!</v>
      </c>
      <c r="AJ194" s="82" t="e">
        <f>AJ193/(SUM(#REF!+#REF!+#REF!+#REF!)/20)*1000</f>
        <v>#REF!</v>
      </c>
      <c r="AK194" s="83"/>
      <c r="AL194" s="84"/>
      <c r="AM194" s="43"/>
      <c r="AN194" s="50">
        <f t="shared" si="46"/>
        <v>0</v>
      </c>
      <c r="AO194" s="50">
        <f t="shared" si="47"/>
        <v>0</v>
      </c>
    </row>
    <row r="195" spans="1:41" x14ac:dyDescent="0.3">
      <c r="A195" s="180" t="s">
        <v>63</v>
      </c>
      <c r="B195" s="5" t="s">
        <v>5</v>
      </c>
      <c r="C195" s="77"/>
      <c r="D195" s="77"/>
      <c r="E195" s="79"/>
      <c r="F195" s="79"/>
      <c r="G195" s="79"/>
      <c r="H195" s="79"/>
      <c r="I195" s="77">
        <f>SUM(E195:H195)</f>
        <v>0</v>
      </c>
      <c r="J195" s="79"/>
      <c r="K195" s="79">
        <v>3140</v>
      </c>
      <c r="L195" s="79">
        <v>876</v>
      </c>
      <c r="M195" s="79">
        <v>0</v>
      </c>
      <c r="N195" s="77">
        <f>SUM(J195:M195)</f>
        <v>4016</v>
      </c>
      <c r="O195" s="79">
        <v>3680</v>
      </c>
      <c r="P195" s="79">
        <v>3680</v>
      </c>
      <c r="Q195" s="79">
        <v>1840</v>
      </c>
      <c r="R195" s="79">
        <v>0</v>
      </c>
      <c r="S195" s="79">
        <v>0</v>
      </c>
      <c r="T195" s="77">
        <f>SUM(O195:S195)</f>
        <v>9200</v>
      </c>
      <c r="U195" s="80">
        <f>T195+N195+I195+D199</f>
        <v>13264</v>
      </c>
      <c r="V195" s="79"/>
      <c r="W195" s="79">
        <v>0</v>
      </c>
      <c r="X195" s="79">
        <v>0</v>
      </c>
      <c r="Y195" s="79">
        <v>0</v>
      </c>
      <c r="Z195" s="77">
        <f>SUM(V195:Y195)</f>
        <v>0</v>
      </c>
      <c r="AA195" s="79">
        <v>0</v>
      </c>
      <c r="AB195" s="79">
        <v>0</v>
      </c>
      <c r="AC195" s="79">
        <v>0</v>
      </c>
      <c r="AD195" s="79">
        <v>0</v>
      </c>
      <c r="AE195" s="77">
        <f>SUM(AA195:AD195)</f>
        <v>0</v>
      </c>
      <c r="AF195" s="79">
        <v>0</v>
      </c>
      <c r="AG195" s="79">
        <v>0</v>
      </c>
      <c r="AH195" s="79">
        <v>0</v>
      </c>
      <c r="AI195" s="79">
        <v>0</v>
      </c>
      <c r="AJ195" s="79">
        <v>0</v>
      </c>
      <c r="AK195" s="77">
        <f>SUM(AF195:AJ195)</f>
        <v>0</v>
      </c>
      <c r="AL195" s="80">
        <f>AK195+AE195+Z195</f>
        <v>0</v>
      </c>
      <c r="AM195" s="43">
        <v>32</v>
      </c>
      <c r="AN195" s="50">
        <f t="shared" si="46"/>
        <v>424448</v>
      </c>
      <c r="AO195" s="50">
        <f t="shared" si="47"/>
        <v>0</v>
      </c>
    </row>
    <row r="196" spans="1:41" x14ac:dyDescent="0.3">
      <c r="A196" s="181"/>
      <c r="B196" s="17" t="s">
        <v>6</v>
      </c>
      <c r="C196" s="77"/>
      <c r="D196" s="77"/>
      <c r="E196" s="79"/>
      <c r="F196" s="79"/>
      <c r="G196" s="79"/>
      <c r="H196" s="79"/>
      <c r="I196" s="77">
        <f>SUM(E196:H196)</f>
        <v>0</v>
      </c>
      <c r="J196" s="79"/>
      <c r="K196" s="79"/>
      <c r="L196" s="79"/>
      <c r="M196" s="79"/>
      <c r="N196" s="77">
        <f>SUM(J196:M196)</f>
        <v>0</v>
      </c>
      <c r="O196" s="79"/>
      <c r="P196" s="79"/>
      <c r="Q196" s="79"/>
      <c r="R196" s="79"/>
      <c r="S196" s="79">
        <v>13300</v>
      </c>
      <c r="T196" s="77">
        <f>SUM(O196:S196)</f>
        <v>13300</v>
      </c>
      <c r="U196" s="80">
        <f>I196+N196+T196</f>
        <v>13300</v>
      </c>
      <c r="V196" s="79"/>
      <c r="W196" s="79"/>
      <c r="X196" s="79"/>
      <c r="Y196" s="79"/>
      <c r="Z196" s="77">
        <f>SUM(V196:Y196)</f>
        <v>0</v>
      </c>
      <c r="AA196" s="79"/>
      <c r="AB196" s="79"/>
      <c r="AC196" s="79"/>
      <c r="AD196" s="79"/>
      <c r="AE196" s="77">
        <f>SUM(AA196:AD196)</f>
        <v>0</v>
      </c>
      <c r="AF196" s="79"/>
      <c r="AG196" s="79"/>
      <c r="AH196" s="79"/>
      <c r="AI196" s="79"/>
      <c r="AJ196" s="79"/>
      <c r="AK196" s="77">
        <f>SUM(AF196:AJ196)</f>
        <v>0</v>
      </c>
      <c r="AL196" s="80">
        <f>Z196+AE196+AK196</f>
        <v>0</v>
      </c>
      <c r="AM196" s="43"/>
      <c r="AN196" s="50">
        <f t="shared" ref="AN196:AN252" si="70">AM196*U196</f>
        <v>0</v>
      </c>
      <c r="AO196" s="50">
        <f t="shared" ref="AO196:AO253" si="71">AM196*AL196</f>
        <v>0</v>
      </c>
    </row>
    <row r="197" spans="1:41" x14ac:dyDescent="0.3">
      <c r="A197" s="181"/>
      <c r="B197" s="17" t="s">
        <v>10</v>
      </c>
      <c r="C197" s="77">
        <v>0</v>
      </c>
      <c r="D197" s="77"/>
      <c r="E197" s="79"/>
      <c r="F197" s="79"/>
      <c r="G197" s="79"/>
      <c r="H197" s="79"/>
      <c r="I197" s="77"/>
      <c r="J197" s="79"/>
      <c r="K197" s="79"/>
      <c r="L197" s="79"/>
      <c r="M197" s="79"/>
      <c r="N197" s="77"/>
      <c r="O197" s="79"/>
      <c r="P197" s="79"/>
      <c r="Q197" s="79"/>
      <c r="R197" s="79"/>
      <c r="S197" s="79"/>
      <c r="T197" s="77"/>
      <c r="U197" s="80"/>
      <c r="V197" s="79"/>
      <c r="W197" s="79"/>
      <c r="X197" s="79"/>
      <c r="Y197" s="79"/>
      <c r="Z197" s="77"/>
      <c r="AA197" s="79"/>
      <c r="AB197" s="79"/>
      <c r="AC197" s="79"/>
      <c r="AD197" s="79"/>
      <c r="AE197" s="77"/>
      <c r="AF197" s="79"/>
      <c r="AG197" s="79"/>
      <c r="AH197" s="79"/>
      <c r="AI197" s="79"/>
      <c r="AJ197" s="79"/>
      <c r="AK197" s="77"/>
      <c r="AL197" s="80"/>
      <c r="AM197" s="43"/>
      <c r="AN197" s="50">
        <f t="shared" si="70"/>
        <v>0</v>
      </c>
      <c r="AO197" s="50">
        <f t="shared" si="71"/>
        <v>0</v>
      </c>
    </row>
    <row r="198" spans="1:41" x14ac:dyDescent="0.3">
      <c r="A198" s="181"/>
      <c r="B198" s="17" t="s">
        <v>7</v>
      </c>
      <c r="C198" s="77"/>
      <c r="D198" s="77"/>
      <c r="E198" s="79">
        <f>E197+E196</f>
        <v>0</v>
      </c>
      <c r="F198" s="79">
        <f>F197+F196</f>
        <v>0</v>
      </c>
      <c r="G198" s="79">
        <f>G197+G196</f>
        <v>0</v>
      </c>
      <c r="H198" s="79">
        <f>H197+H196</f>
        <v>0</v>
      </c>
      <c r="I198" s="77">
        <f>SUM(E198:H198)</f>
        <v>0</v>
      </c>
      <c r="J198" s="79">
        <f>J197+J196</f>
        <v>0</v>
      </c>
      <c r="K198" s="79">
        <f>K197+K196</f>
        <v>0</v>
      </c>
      <c r="L198" s="79">
        <f>L197+L196</f>
        <v>0</v>
      </c>
      <c r="M198" s="79">
        <f>M197+M196</f>
        <v>0</v>
      </c>
      <c r="N198" s="77">
        <f>SUM(J198:M198)</f>
        <v>0</v>
      </c>
      <c r="O198" s="79">
        <f>O197+O196</f>
        <v>0</v>
      </c>
      <c r="P198" s="79">
        <f>P197+P196</f>
        <v>0</v>
      </c>
      <c r="Q198" s="79">
        <f>Q197+Q196</f>
        <v>0</v>
      </c>
      <c r="R198" s="79">
        <f>R197+R196</f>
        <v>0</v>
      </c>
      <c r="S198" s="79">
        <f>S197+S196</f>
        <v>13300</v>
      </c>
      <c r="T198" s="77">
        <f>SUM(O198:S198)</f>
        <v>13300</v>
      </c>
      <c r="U198" s="80">
        <f>T198+N198+I198+D199</f>
        <v>13348</v>
      </c>
      <c r="V198" s="79">
        <f>V197+V196</f>
        <v>0</v>
      </c>
      <c r="W198" s="79">
        <f>W197+W196</f>
        <v>0</v>
      </c>
      <c r="X198" s="79">
        <f>X197+X196</f>
        <v>0</v>
      </c>
      <c r="Y198" s="79">
        <f>Y197+Y196</f>
        <v>0</v>
      </c>
      <c r="Z198" s="77">
        <f>SUM(V198:Y198)</f>
        <v>0</v>
      </c>
      <c r="AA198" s="79">
        <f>AA197+AA196</f>
        <v>0</v>
      </c>
      <c r="AB198" s="79">
        <f>AB197+AB196</f>
        <v>0</v>
      </c>
      <c r="AC198" s="79">
        <f>AC197+AC196</f>
        <v>0</v>
      </c>
      <c r="AD198" s="79">
        <f>AD197+AD196</f>
        <v>0</v>
      </c>
      <c r="AE198" s="77">
        <f>SUM(AA198:AD198)</f>
        <v>0</v>
      </c>
      <c r="AF198" s="79">
        <f>AF197+AF196</f>
        <v>0</v>
      </c>
      <c r="AG198" s="79">
        <f>AG197+AG196</f>
        <v>0</v>
      </c>
      <c r="AH198" s="79">
        <f>AH197+AH196</f>
        <v>0</v>
      </c>
      <c r="AI198" s="79">
        <f>AI197+AI196</f>
        <v>0</v>
      </c>
      <c r="AJ198" s="79">
        <f>AJ197+AJ196</f>
        <v>0</v>
      </c>
      <c r="AK198" s="77">
        <f>SUM(AF198:AJ198)</f>
        <v>0</v>
      </c>
      <c r="AL198" s="80">
        <f>AK198+AE198+Z198</f>
        <v>0</v>
      </c>
      <c r="AM198" s="43"/>
      <c r="AN198" s="50">
        <f t="shared" si="70"/>
        <v>0</v>
      </c>
      <c r="AO198" s="50">
        <f t="shared" si="71"/>
        <v>0</v>
      </c>
    </row>
    <row r="199" spans="1:41" x14ac:dyDescent="0.3">
      <c r="A199" s="182"/>
      <c r="B199" s="6" t="s">
        <v>8</v>
      </c>
      <c r="C199" s="81">
        <v>1264</v>
      </c>
      <c r="D199" s="99">
        <v>48</v>
      </c>
      <c r="E199" s="128">
        <f>E198-E195</f>
        <v>0</v>
      </c>
      <c r="F199" s="128">
        <f>E199+F198-F195</f>
        <v>0</v>
      </c>
      <c r="G199" s="128">
        <f>F199+G198-G195</f>
        <v>0</v>
      </c>
      <c r="H199" s="128">
        <f>G199+H198-H195</f>
        <v>0</v>
      </c>
      <c r="I199" s="77">
        <f>I198-I195</f>
        <v>0</v>
      </c>
      <c r="J199" s="128">
        <f>I199+J198-J195</f>
        <v>0</v>
      </c>
      <c r="K199" s="79">
        <f>J199+K198-K195</f>
        <v>-3140</v>
      </c>
      <c r="L199" s="79">
        <f>K199+L198-L195</f>
        <v>-4016</v>
      </c>
      <c r="M199" s="79">
        <f>L199+M198-M195</f>
        <v>-4016</v>
      </c>
      <c r="N199" s="77">
        <f>I199+N198-N195</f>
        <v>-4016</v>
      </c>
      <c r="O199" s="79">
        <f>N199+O198-O195</f>
        <v>-7696</v>
      </c>
      <c r="P199" s="79">
        <f>O199+P198-P195</f>
        <v>-11376</v>
      </c>
      <c r="Q199" s="79">
        <f>P199+Q198-Q195</f>
        <v>-13216</v>
      </c>
      <c r="R199" s="79">
        <f t="shared" ref="R199:S199" si="72">Q199+R198-R195</f>
        <v>-13216</v>
      </c>
      <c r="S199" s="79">
        <f t="shared" si="72"/>
        <v>84</v>
      </c>
      <c r="T199" s="77">
        <f>N199+T198-T195</f>
        <v>84</v>
      </c>
      <c r="U199" s="80">
        <f>U198-U195</f>
        <v>84</v>
      </c>
      <c r="V199" s="79">
        <f>U199+V198-V195</f>
        <v>84</v>
      </c>
      <c r="W199" s="79">
        <f>V199+W198-W195</f>
        <v>84</v>
      </c>
      <c r="X199" s="79">
        <f>W199+X198-X195</f>
        <v>84</v>
      </c>
      <c r="Y199" s="79">
        <f>W199+Y198-Y195</f>
        <v>84</v>
      </c>
      <c r="Z199" s="77">
        <f>T199+Z198-Z195</f>
        <v>84</v>
      </c>
      <c r="AA199" s="79">
        <f>Z199+AA198-AA195</f>
        <v>84</v>
      </c>
      <c r="AB199" s="79">
        <f>AA199+AB198-AB195</f>
        <v>84</v>
      </c>
      <c r="AC199" s="79">
        <f>AB199+AC198-AC195</f>
        <v>84</v>
      </c>
      <c r="AD199" s="79">
        <f>AC199+AD198-AD195</f>
        <v>84</v>
      </c>
      <c r="AE199" s="77">
        <f>Z199+AE198-AE195</f>
        <v>84</v>
      </c>
      <c r="AF199" s="79">
        <f>AE199+AF198-AF195</f>
        <v>84</v>
      </c>
      <c r="AG199" s="79">
        <f>AF199+AG198-AG195</f>
        <v>84</v>
      </c>
      <c r="AH199" s="79">
        <f>AG199+AH198-AH195</f>
        <v>84</v>
      </c>
      <c r="AI199" s="79">
        <f t="shared" ref="AI199:AJ199" si="73">AH199+AI198-AI195</f>
        <v>84</v>
      </c>
      <c r="AJ199" s="79">
        <f t="shared" si="73"/>
        <v>84</v>
      </c>
      <c r="AK199" s="77">
        <f>AE199+AK198-AK195</f>
        <v>84</v>
      </c>
      <c r="AL199" s="80">
        <f>T199+AL198-AL195</f>
        <v>84</v>
      </c>
      <c r="AM199" s="43"/>
      <c r="AN199" s="50">
        <f t="shared" si="70"/>
        <v>0</v>
      </c>
      <c r="AO199" s="50">
        <f t="shared" si="71"/>
        <v>0</v>
      </c>
    </row>
    <row r="200" spans="1:41" x14ac:dyDescent="0.3">
      <c r="A200" s="18"/>
      <c r="B200" s="17" t="s">
        <v>9</v>
      </c>
      <c r="C200" s="7"/>
      <c r="D200" s="7"/>
      <c r="E200" s="129" t="e">
        <f>E199/(SUM(F195+H195+J195+G195)/20)*1000</f>
        <v>#DIV/0!</v>
      </c>
      <c r="F200" s="129">
        <f>F199/(SUM(G195+K195+J195+H195)/20)*1000</f>
        <v>0</v>
      </c>
      <c r="G200" s="129">
        <f>G199/(SUM(H195+J195+K195+L195)/20)*1000</f>
        <v>0</v>
      </c>
      <c r="H200" s="129">
        <f>H199/(SUM(M195+J195+K195+L195)/20)*1000</f>
        <v>0</v>
      </c>
      <c r="I200" s="124"/>
      <c r="J200" s="129">
        <f>J199/(SUM(K195+M195+O195+L195)/20)*1000</f>
        <v>0</v>
      </c>
      <c r="K200" s="129">
        <f>K199/(SUM(L195+O195+P195+M195)/20)*1000</f>
        <v>-7625.0607090820786</v>
      </c>
      <c r="L200" s="129">
        <f>L199/(SUM(M195+O195+P195+Q195)/20)*1000</f>
        <v>-8730.4347826086941</v>
      </c>
      <c r="M200" s="129">
        <f>M199/(SUM(O195+P195+Q195+R195)/20)*1000</f>
        <v>-8730.4347826086941</v>
      </c>
      <c r="N200" s="124"/>
      <c r="O200" s="82">
        <f>O199/(SUM(Q195+R195+S195+P195)/20)*1000</f>
        <v>-27884.057971014492</v>
      </c>
      <c r="P200" s="82" t="e">
        <f>P199/(SUM(R195+S195+#REF!+Q195)/20)*1000</f>
        <v>#REF!</v>
      </c>
      <c r="Q200" s="82" t="e">
        <f>Q199/(SUM(S195+#REF!+#REF!+R195)/20)*1000</f>
        <v>#REF!</v>
      </c>
      <c r="R200" s="82" t="e">
        <f>R199/(SUM(#REF!+#REF!+#REF!+S195)/20)*1000</f>
        <v>#REF!</v>
      </c>
      <c r="S200" s="82" t="e">
        <f>S199/(SUM(#REF!+#REF!+#REF!+#REF!)/20)*1000</f>
        <v>#REF!</v>
      </c>
      <c r="T200" s="124"/>
      <c r="U200" s="125"/>
      <c r="V200" s="129" t="e">
        <f>V199/(SUM(W195+Y195+AA195+X195)/20)*1000</f>
        <v>#DIV/0!</v>
      </c>
      <c r="W200" s="129" t="e">
        <f>W199/(SUM(X195+AB195+AA195+Y195)/20)*1000</f>
        <v>#DIV/0!</v>
      </c>
      <c r="X200" s="129" t="e">
        <f>X199/(SUM(Y195+AA195+AB195+AC195)/20)*1000</f>
        <v>#DIV/0!</v>
      </c>
      <c r="Y200" s="129" t="e">
        <f>Y199/(SUM(AD195+AA195+AB195+AC195)/20)*1000</f>
        <v>#DIV/0!</v>
      </c>
      <c r="Z200" s="124"/>
      <c r="AA200" s="129" t="e">
        <f>AA199/(SUM(AB195+AD195+AF195+AC195)/20)*1000</f>
        <v>#DIV/0!</v>
      </c>
      <c r="AB200" s="129" t="e">
        <f>AB199/(SUM(AC195+AF195+AG195+AD195)/20)*1000</f>
        <v>#DIV/0!</v>
      </c>
      <c r="AC200" s="129" t="e">
        <f>AC199/(SUM(AD195+AF195+AG195+AH195)/20)*1000</f>
        <v>#DIV/0!</v>
      </c>
      <c r="AD200" s="129" t="e">
        <f>AD199/(SUM(AF195+AG195+AH195+AI195)/20)*1000</f>
        <v>#DIV/0!</v>
      </c>
      <c r="AE200" s="124"/>
      <c r="AF200" s="82" t="e">
        <f>AF199/(SUM(AH195+AI195+AJ195+AG195)/20)*1000</f>
        <v>#DIV/0!</v>
      </c>
      <c r="AG200" s="82" t="e">
        <f>AG199/(SUM(AI195+AJ195+#REF!+AH195)/20)*1000</f>
        <v>#REF!</v>
      </c>
      <c r="AH200" s="82" t="e">
        <f>AH199/(SUM(AJ195+#REF!+#REF!+AI195)/20)*1000</f>
        <v>#REF!</v>
      </c>
      <c r="AI200" s="82" t="e">
        <f>AI199/(SUM(#REF!+#REF!+#REF!+AJ195)/20)*1000</f>
        <v>#REF!</v>
      </c>
      <c r="AJ200" s="82" t="e">
        <f>AJ199/(SUM(#REF!+#REF!+#REF!+#REF!)/20)*1000</f>
        <v>#REF!</v>
      </c>
      <c r="AK200" s="124"/>
      <c r="AL200" s="125"/>
      <c r="AM200" s="43"/>
      <c r="AN200" s="50">
        <f t="shared" si="70"/>
        <v>0</v>
      </c>
      <c r="AO200" s="50">
        <f t="shared" si="71"/>
        <v>0</v>
      </c>
    </row>
    <row r="201" spans="1:41" x14ac:dyDescent="0.3">
      <c r="A201" s="180" t="s">
        <v>80</v>
      </c>
      <c r="B201" s="5" t="s">
        <v>5</v>
      </c>
      <c r="C201" s="77"/>
      <c r="D201" s="77"/>
      <c r="E201" s="79"/>
      <c r="F201" s="79"/>
      <c r="G201" s="79"/>
      <c r="H201" s="79"/>
      <c r="I201" s="77">
        <f>SUM(E201:H201)</f>
        <v>0</v>
      </c>
      <c r="J201" s="79"/>
      <c r="K201" s="79"/>
      <c r="L201" s="79"/>
      <c r="M201" s="79"/>
      <c r="N201" s="77">
        <f>SUM(J201:M201)</f>
        <v>0</v>
      </c>
      <c r="O201" s="79"/>
      <c r="P201" s="79"/>
      <c r="Q201" s="79"/>
      <c r="R201" s="79"/>
      <c r="S201" s="79"/>
      <c r="T201" s="77">
        <f>SUM(O201:S201)</f>
        <v>0</v>
      </c>
      <c r="U201" s="80">
        <f>T201+N201+I201+D205</f>
        <v>0</v>
      </c>
      <c r="V201" s="79"/>
      <c r="W201" s="79"/>
      <c r="X201" s="79"/>
      <c r="Y201" s="79"/>
      <c r="Z201" s="77">
        <f>SUM(V201:Y201)</f>
        <v>0</v>
      </c>
      <c r="AA201" s="79"/>
      <c r="AB201" s="79"/>
      <c r="AC201" s="79"/>
      <c r="AD201" s="79"/>
      <c r="AE201" s="77">
        <f>SUM(AA201:AD201)</f>
        <v>0</v>
      </c>
      <c r="AF201" s="79"/>
      <c r="AG201" s="79"/>
      <c r="AH201" s="79"/>
      <c r="AI201" s="79"/>
      <c r="AJ201" s="79"/>
      <c r="AK201" s="77">
        <f>SUM(AF201:AJ201)</f>
        <v>0</v>
      </c>
      <c r="AL201" s="80">
        <f>AK201+AE201+Z201</f>
        <v>0</v>
      </c>
      <c r="AM201" s="43">
        <v>32</v>
      </c>
      <c r="AN201" s="50">
        <f t="shared" si="70"/>
        <v>0</v>
      </c>
      <c r="AO201" s="50">
        <f t="shared" si="71"/>
        <v>0</v>
      </c>
    </row>
    <row r="202" spans="1:41" x14ac:dyDescent="0.3">
      <c r="A202" s="181"/>
      <c r="B202" s="17" t="s">
        <v>6</v>
      </c>
      <c r="C202" s="77"/>
      <c r="D202" s="77"/>
      <c r="E202" s="79"/>
      <c r="F202" s="79"/>
      <c r="G202" s="79"/>
      <c r="H202" s="79"/>
      <c r="I202" s="77">
        <f>SUM(E202:H202)</f>
        <v>0</v>
      </c>
      <c r="J202" s="79"/>
      <c r="K202" s="79"/>
      <c r="L202" s="79"/>
      <c r="M202" s="79"/>
      <c r="N202" s="77">
        <f>SUM(J202:M202)</f>
        <v>0</v>
      </c>
      <c r="O202" s="79"/>
      <c r="P202" s="79"/>
      <c r="Q202" s="79"/>
      <c r="R202" s="79"/>
      <c r="S202" s="79"/>
      <c r="T202" s="77">
        <f>SUM(O202:S202)</f>
        <v>0</v>
      </c>
      <c r="U202" s="80">
        <f>I202+N202+T202</f>
        <v>0</v>
      </c>
      <c r="V202" s="79"/>
      <c r="W202" s="79"/>
      <c r="X202" s="79"/>
      <c r="Y202" s="79"/>
      <c r="Z202" s="77">
        <f>SUM(V202:Y202)</f>
        <v>0</v>
      </c>
      <c r="AA202" s="79"/>
      <c r="AB202" s="79"/>
      <c r="AC202" s="79"/>
      <c r="AD202" s="79"/>
      <c r="AE202" s="77">
        <f>SUM(AA202:AD202)</f>
        <v>0</v>
      </c>
      <c r="AF202" s="79"/>
      <c r="AG202" s="79"/>
      <c r="AH202" s="79"/>
      <c r="AI202" s="79"/>
      <c r="AJ202" s="79"/>
      <c r="AK202" s="77">
        <f>SUM(AF202:AJ202)</f>
        <v>0</v>
      </c>
      <c r="AL202" s="80">
        <f>Z202+AE202+AK202</f>
        <v>0</v>
      </c>
      <c r="AM202" s="43"/>
      <c r="AN202" s="50">
        <f t="shared" si="70"/>
        <v>0</v>
      </c>
      <c r="AO202" s="50">
        <f t="shared" si="71"/>
        <v>0</v>
      </c>
    </row>
    <row r="203" spans="1:41" x14ac:dyDescent="0.3">
      <c r="A203" s="181"/>
      <c r="B203" s="17" t="s">
        <v>10</v>
      </c>
      <c r="C203" s="77"/>
      <c r="D203" s="77"/>
      <c r="E203" s="79"/>
      <c r="F203" s="79"/>
      <c r="G203" s="79"/>
      <c r="H203" s="79"/>
      <c r="I203" s="77"/>
      <c r="J203" s="79"/>
      <c r="K203" s="79"/>
      <c r="L203" s="79"/>
      <c r="M203" s="79"/>
      <c r="N203" s="77"/>
      <c r="O203" s="79"/>
      <c r="P203" s="79"/>
      <c r="Q203" s="79"/>
      <c r="R203" s="79"/>
      <c r="S203" s="79"/>
      <c r="T203" s="77"/>
      <c r="U203" s="80"/>
      <c r="V203" s="79"/>
      <c r="W203" s="79"/>
      <c r="X203" s="79"/>
      <c r="Y203" s="79"/>
      <c r="Z203" s="77"/>
      <c r="AA203" s="79"/>
      <c r="AB203" s="79"/>
      <c r="AC203" s="79"/>
      <c r="AD203" s="79"/>
      <c r="AE203" s="77"/>
      <c r="AF203" s="79"/>
      <c r="AG203" s="79"/>
      <c r="AH203" s="79"/>
      <c r="AI203" s="79"/>
      <c r="AJ203" s="79"/>
      <c r="AK203" s="77"/>
      <c r="AL203" s="80"/>
      <c r="AM203" s="43"/>
      <c r="AN203" s="50">
        <f t="shared" si="70"/>
        <v>0</v>
      </c>
      <c r="AO203" s="50">
        <f t="shared" si="71"/>
        <v>0</v>
      </c>
    </row>
    <row r="204" spans="1:41" x14ac:dyDescent="0.3">
      <c r="A204" s="181"/>
      <c r="B204" s="17" t="s">
        <v>7</v>
      </c>
      <c r="C204" s="77"/>
      <c r="D204" s="77"/>
      <c r="E204" s="79">
        <f>E203+E202</f>
        <v>0</v>
      </c>
      <c r="F204" s="79">
        <f>F203+F202</f>
        <v>0</v>
      </c>
      <c r="G204" s="79">
        <f>G203+G202</f>
        <v>0</v>
      </c>
      <c r="H204" s="79">
        <f>H203+H202</f>
        <v>0</v>
      </c>
      <c r="I204" s="77">
        <f>SUM(E204:H204)</f>
        <v>0</v>
      </c>
      <c r="J204" s="79">
        <f>J203+J202</f>
        <v>0</v>
      </c>
      <c r="K204" s="79">
        <f>K203+K202</f>
        <v>0</v>
      </c>
      <c r="L204" s="79">
        <f>L203+L202</f>
        <v>0</v>
      </c>
      <c r="M204" s="79">
        <f>M203+M202</f>
        <v>0</v>
      </c>
      <c r="N204" s="77">
        <f>SUM(J204:M204)</f>
        <v>0</v>
      </c>
      <c r="O204" s="79">
        <f>O203+O202</f>
        <v>0</v>
      </c>
      <c r="P204" s="79">
        <f>P203+P202</f>
        <v>0</v>
      </c>
      <c r="Q204" s="79">
        <f>Q203+Q202</f>
        <v>0</v>
      </c>
      <c r="R204" s="79">
        <f>R203+R202</f>
        <v>0</v>
      </c>
      <c r="S204" s="79">
        <f>S203+S202</f>
        <v>0</v>
      </c>
      <c r="T204" s="77">
        <f>SUM(O204:S204)</f>
        <v>0</v>
      </c>
      <c r="U204" s="80">
        <f>T204+N204+I204+D205</f>
        <v>0</v>
      </c>
      <c r="V204" s="79">
        <f>V203+V202</f>
        <v>0</v>
      </c>
      <c r="W204" s="79">
        <f>W203+W202</f>
        <v>0</v>
      </c>
      <c r="X204" s="79">
        <f>X203+X202</f>
        <v>0</v>
      </c>
      <c r="Y204" s="79">
        <f>Y203+Y202</f>
        <v>0</v>
      </c>
      <c r="Z204" s="77">
        <f>SUM(V204:Y204)</f>
        <v>0</v>
      </c>
      <c r="AA204" s="79">
        <f>AA203+AA202</f>
        <v>0</v>
      </c>
      <c r="AB204" s="79">
        <f>AB203+AB202</f>
        <v>0</v>
      </c>
      <c r="AC204" s="79">
        <f>AC203+AC202</f>
        <v>0</v>
      </c>
      <c r="AD204" s="79">
        <f>AD203+AD202</f>
        <v>0</v>
      </c>
      <c r="AE204" s="77">
        <f>SUM(AA204:AD204)</f>
        <v>0</v>
      </c>
      <c r="AF204" s="79">
        <f>AF203+AF202</f>
        <v>0</v>
      </c>
      <c r="AG204" s="79">
        <f>AG203+AG202</f>
        <v>0</v>
      </c>
      <c r="AH204" s="79">
        <f>AH203+AH202</f>
        <v>0</v>
      </c>
      <c r="AI204" s="79">
        <f>AI203+AI202</f>
        <v>0</v>
      </c>
      <c r="AJ204" s="79">
        <f>AJ203+AJ202</f>
        <v>0</v>
      </c>
      <c r="AK204" s="77">
        <f>SUM(AF204:AJ204)</f>
        <v>0</v>
      </c>
      <c r="AL204" s="80">
        <f>AK204+AE204+Z204</f>
        <v>0</v>
      </c>
      <c r="AM204" s="43"/>
      <c r="AN204" s="50">
        <f t="shared" si="70"/>
        <v>0</v>
      </c>
      <c r="AO204" s="50">
        <f t="shared" si="71"/>
        <v>0</v>
      </c>
    </row>
    <row r="205" spans="1:41" x14ac:dyDescent="0.3">
      <c r="A205" s="182"/>
      <c r="B205" s="6" t="s">
        <v>8</v>
      </c>
      <c r="C205" s="81"/>
      <c r="D205" s="99"/>
      <c r="E205" s="128">
        <f>E204-E201</f>
        <v>0</v>
      </c>
      <c r="F205" s="128">
        <f>E205+F204-F201</f>
        <v>0</v>
      </c>
      <c r="G205" s="128">
        <f>F205+G204-G201</f>
        <v>0</v>
      </c>
      <c r="H205" s="128">
        <f>G205+H204-H201</f>
        <v>0</v>
      </c>
      <c r="I205" s="77">
        <f>I204-I201</f>
        <v>0</v>
      </c>
      <c r="J205" s="128">
        <f>I205+J204-J201</f>
        <v>0</v>
      </c>
      <c r="K205" s="79">
        <f>J205+K204-K201</f>
        <v>0</v>
      </c>
      <c r="L205" s="79">
        <f>K205+L204-L201</f>
        <v>0</v>
      </c>
      <c r="M205" s="79">
        <f>L205+M204-M201</f>
        <v>0</v>
      </c>
      <c r="N205" s="77">
        <f>I205+N204-N201</f>
        <v>0</v>
      </c>
      <c r="O205" s="79">
        <f>N205+O204-O201</f>
        <v>0</v>
      </c>
      <c r="P205" s="79">
        <f>O205+P204-P201</f>
        <v>0</v>
      </c>
      <c r="Q205" s="79">
        <f>P205+Q204-Q201</f>
        <v>0</v>
      </c>
      <c r="R205" s="79">
        <f t="shared" ref="R205:S205" si="74">Q205+R204-R201</f>
        <v>0</v>
      </c>
      <c r="S205" s="79">
        <f t="shared" si="74"/>
        <v>0</v>
      </c>
      <c r="T205" s="77">
        <f>N205+T204-T201</f>
        <v>0</v>
      </c>
      <c r="U205" s="80">
        <f>U204-U201</f>
        <v>0</v>
      </c>
      <c r="V205" s="79">
        <f>U205+V204-V201</f>
        <v>0</v>
      </c>
      <c r="W205" s="79">
        <f>V205+W204-W201</f>
        <v>0</v>
      </c>
      <c r="X205" s="79">
        <f>W205+X204-X201</f>
        <v>0</v>
      </c>
      <c r="Y205" s="79">
        <f>W205+Y204-Y201</f>
        <v>0</v>
      </c>
      <c r="Z205" s="77">
        <f>T205+Z204-Z201</f>
        <v>0</v>
      </c>
      <c r="AA205" s="79">
        <f>Z205+AA204-AA201</f>
        <v>0</v>
      </c>
      <c r="AB205" s="79">
        <f>AA205+AB204-AB201</f>
        <v>0</v>
      </c>
      <c r="AC205" s="79">
        <f>AB205+AC204-AC201</f>
        <v>0</v>
      </c>
      <c r="AD205" s="79">
        <f>AC205+AD204-AD201</f>
        <v>0</v>
      </c>
      <c r="AE205" s="77">
        <f>Z205+AE204-AE201</f>
        <v>0</v>
      </c>
      <c r="AF205" s="79">
        <f>AE205+AF204-AF201</f>
        <v>0</v>
      </c>
      <c r="AG205" s="79">
        <f>AF205+AG204-AG201</f>
        <v>0</v>
      </c>
      <c r="AH205" s="79">
        <f>AG205+AH204-AH201</f>
        <v>0</v>
      </c>
      <c r="AI205" s="79">
        <f t="shared" ref="AI205:AJ205" si="75">AH205+AI204-AI201</f>
        <v>0</v>
      </c>
      <c r="AJ205" s="79">
        <f t="shared" si="75"/>
        <v>0</v>
      </c>
      <c r="AK205" s="77">
        <f>AE205+AK204-AK201</f>
        <v>0</v>
      </c>
      <c r="AL205" s="80">
        <f>T205+AL204-AL201</f>
        <v>0</v>
      </c>
      <c r="AM205" s="43"/>
      <c r="AN205" s="50">
        <f t="shared" si="70"/>
        <v>0</v>
      </c>
      <c r="AO205" s="50">
        <f t="shared" si="71"/>
        <v>0</v>
      </c>
    </row>
    <row r="206" spans="1:41" x14ac:dyDescent="0.3">
      <c r="A206" s="132"/>
      <c r="B206" s="17" t="s">
        <v>9</v>
      </c>
      <c r="C206" s="7"/>
      <c r="D206" s="7"/>
      <c r="E206" s="129" t="e">
        <f>E205/(SUM(F201+H201+J201+G201)/20)*1000</f>
        <v>#DIV/0!</v>
      </c>
      <c r="F206" s="129" t="e">
        <f>F205/(SUM(G201+K201+J201+H201)/20)*1000</f>
        <v>#DIV/0!</v>
      </c>
      <c r="G206" s="129" t="e">
        <f>G205/(SUM(H201+J201+K201+L201)/20)*1000</f>
        <v>#DIV/0!</v>
      </c>
      <c r="H206" s="129" t="e">
        <f>H205/(SUM(M201+J201+K201+L201)/20)*1000</f>
        <v>#DIV/0!</v>
      </c>
      <c r="I206" s="124"/>
      <c r="J206" s="129" t="e">
        <f>J205/(SUM(K201+M201+O201+L201)/20)*1000</f>
        <v>#DIV/0!</v>
      </c>
      <c r="K206" s="129" t="e">
        <f>K205/(SUM(L201+O201+P201+M201)/20)*1000</f>
        <v>#DIV/0!</v>
      </c>
      <c r="L206" s="129" t="e">
        <f>L205/(SUM(M201+O201+P201+Q201)/20)*1000</f>
        <v>#DIV/0!</v>
      </c>
      <c r="M206" s="129" t="e">
        <f>M205/(SUM(O201+P201+Q201+R201)/20)*1000</f>
        <v>#DIV/0!</v>
      </c>
      <c r="N206" s="124"/>
      <c r="O206" s="82" t="e">
        <f>O205/(SUM(Q201+R201+S201+P201)/20)*1000</f>
        <v>#DIV/0!</v>
      </c>
      <c r="P206" s="82" t="e">
        <f>P205/(SUM(R201+S201+#REF!+Q201)/20)*1000</f>
        <v>#REF!</v>
      </c>
      <c r="Q206" s="82" t="e">
        <f>Q205/(SUM(S201+#REF!+#REF!+R201)/20)*1000</f>
        <v>#REF!</v>
      </c>
      <c r="R206" s="82" t="e">
        <f>R205/(SUM(#REF!+#REF!+#REF!+S201)/20)*1000</f>
        <v>#REF!</v>
      </c>
      <c r="S206" s="82" t="e">
        <f>S205/(SUM(#REF!+#REF!+#REF!+#REF!)/20)*1000</f>
        <v>#REF!</v>
      </c>
      <c r="T206" s="124"/>
      <c r="U206" s="125"/>
      <c r="V206" s="129" t="e">
        <f>V205/(SUM(W201+Y201+AA201+X201)/20)*1000</f>
        <v>#DIV/0!</v>
      </c>
      <c r="W206" s="129" t="e">
        <f>W205/(SUM(X201+AB201+AA201+Y201)/20)*1000</f>
        <v>#DIV/0!</v>
      </c>
      <c r="X206" s="129" t="e">
        <f>X205/(SUM(Y201+AA201+AB201+AC201)/20)*1000</f>
        <v>#DIV/0!</v>
      </c>
      <c r="Y206" s="129" t="e">
        <f>Y205/(SUM(AD201+AA201+AB201+AC201)/20)*1000</f>
        <v>#DIV/0!</v>
      </c>
      <c r="Z206" s="124"/>
      <c r="AA206" s="129" t="e">
        <f>AA205/(SUM(AB201+AD201+AF201+AC201)/20)*1000</f>
        <v>#DIV/0!</v>
      </c>
      <c r="AB206" s="129" t="e">
        <f>AB205/(SUM(AC201+AF201+AG201+AD201)/20)*1000</f>
        <v>#DIV/0!</v>
      </c>
      <c r="AC206" s="129" t="e">
        <f>AC205/(SUM(AD201+AF201+AG201+AH201)/20)*1000</f>
        <v>#DIV/0!</v>
      </c>
      <c r="AD206" s="129" t="e">
        <f>AD205/(SUM(AF201+AG201+AH201+AI201)/20)*1000</f>
        <v>#DIV/0!</v>
      </c>
      <c r="AE206" s="124"/>
      <c r="AF206" s="82" t="e">
        <f>AF205/(SUM(AH201+AI201+AJ201+AG201)/20)*1000</f>
        <v>#DIV/0!</v>
      </c>
      <c r="AG206" s="82" t="e">
        <f>AG205/(SUM(AI201+AJ201+#REF!+AH201)/20)*1000</f>
        <v>#REF!</v>
      </c>
      <c r="AH206" s="82" t="e">
        <f>AH205/(SUM(AJ201+#REF!+#REF!+AI201)/20)*1000</f>
        <v>#REF!</v>
      </c>
      <c r="AI206" s="82" t="e">
        <f>AI205/(SUM(#REF!+#REF!+#REF!+AJ201)/20)*1000</f>
        <v>#REF!</v>
      </c>
      <c r="AJ206" s="82" t="e">
        <f>AJ205/(SUM(#REF!+#REF!+#REF!+#REF!)/20)*1000</f>
        <v>#REF!</v>
      </c>
      <c r="AK206" s="124"/>
      <c r="AL206" s="125"/>
      <c r="AM206" s="43"/>
      <c r="AN206" s="50">
        <f t="shared" si="70"/>
        <v>0</v>
      </c>
      <c r="AO206" s="50">
        <f t="shared" si="71"/>
        <v>0</v>
      </c>
    </row>
    <row r="207" spans="1:41" x14ac:dyDescent="0.3">
      <c r="A207" s="180" t="s">
        <v>81</v>
      </c>
      <c r="B207" s="5" t="s">
        <v>5</v>
      </c>
      <c r="C207" s="77"/>
      <c r="D207" s="77"/>
      <c r="E207" s="79"/>
      <c r="F207" s="79"/>
      <c r="G207" s="79"/>
      <c r="H207" s="79"/>
      <c r="I207" s="77">
        <f>SUM(E207:H207)</f>
        <v>0</v>
      </c>
      <c r="J207" s="79"/>
      <c r="K207" s="79"/>
      <c r="L207" s="79"/>
      <c r="M207" s="79"/>
      <c r="N207" s="77">
        <f>SUM(J207:M207)</f>
        <v>0</v>
      </c>
      <c r="O207" s="79"/>
      <c r="P207" s="79"/>
      <c r="Q207" s="79"/>
      <c r="R207" s="79"/>
      <c r="S207" s="79"/>
      <c r="T207" s="77">
        <f>SUM(O207:S207)</f>
        <v>0</v>
      </c>
      <c r="U207" s="80">
        <f>T207+N207+I207+D211</f>
        <v>0</v>
      </c>
      <c r="V207" s="79"/>
      <c r="W207" s="79"/>
      <c r="X207" s="79"/>
      <c r="Y207" s="79"/>
      <c r="Z207" s="77">
        <f>SUM(V207:Y207)</f>
        <v>0</v>
      </c>
      <c r="AA207" s="79"/>
      <c r="AB207" s="79"/>
      <c r="AC207" s="79"/>
      <c r="AD207" s="79"/>
      <c r="AE207" s="77">
        <f>SUM(AA207:AD207)</f>
        <v>0</v>
      </c>
      <c r="AF207" s="79"/>
      <c r="AG207" s="79"/>
      <c r="AH207" s="79"/>
      <c r="AI207" s="79"/>
      <c r="AJ207" s="79"/>
      <c r="AK207" s="77">
        <f>SUM(AF207:AJ207)</f>
        <v>0</v>
      </c>
      <c r="AL207" s="80">
        <f>AK207+AE207+Z207</f>
        <v>0</v>
      </c>
      <c r="AM207" s="43">
        <v>64</v>
      </c>
      <c r="AN207" s="50">
        <f t="shared" si="70"/>
        <v>0</v>
      </c>
      <c r="AO207" s="50">
        <f t="shared" si="71"/>
        <v>0</v>
      </c>
    </row>
    <row r="208" spans="1:41" x14ac:dyDescent="0.3">
      <c r="A208" s="181"/>
      <c r="B208" s="17" t="s">
        <v>6</v>
      </c>
      <c r="C208" s="77"/>
      <c r="D208" s="77"/>
      <c r="E208" s="79"/>
      <c r="F208" s="79"/>
      <c r="G208" s="79"/>
      <c r="H208" s="79"/>
      <c r="I208" s="77">
        <f>SUM(E208:H208)</f>
        <v>0</v>
      </c>
      <c r="J208" s="79"/>
      <c r="K208" s="79"/>
      <c r="L208" s="79"/>
      <c r="M208" s="79"/>
      <c r="N208" s="77">
        <f>SUM(J208:M208)</f>
        <v>0</v>
      </c>
      <c r="O208" s="79"/>
      <c r="P208" s="79"/>
      <c r="Q208" s="79"/>
      <c r="R208" s="79"/>
      <c r="S208" s="79"/>
      <c r="T208" s="77">
        <f>SUM(O208:S208)</f>
        <v>0</v>
      </c>
      <c r="U208" s="80">
        <f>I208+N208+T208</f>
        <v>0</v>
      </c>
      <c r="V208" s="79"/>
      <c r="W208" s="79"/>
      <c r="X208" s="79"/>
      <c r="Y208" s="79"/>
      <c r="Z208" s="77">
        <f>SUM(V208:Y208)</f>
        <v>0</v>
      </c>
      <c r="AA208" s="79"/>
      <c r="AB208" s="79"/>
      <c r="AC208" s="79"/>
      <c r="AD208" s="79"/>
      <c r="AE208" s="77">
        <f>SUM(AA208:AD208)</f>
        <v>0</v>
      </c>
      <c r="AF208" s="79"/>
      <c r="AG208" s="79"/>
      <c r="AH208" s="79"/>
      <c r="AI208" s="79"/>
      <c r="AJ208" s="79"/>
      <c r="AK208" s="77">
        <f>SUM(AF208:AJ208)</f>
        <v>0</v>
      </c>
      <c r="AL208" s="80">
        <f>Z208+AE208+AK208</f>
        <v>0</v>
      </c>
      <c r="AM208" s="43"/>
      <c r="AN208" s="50">
        <f t="shared" si="70"/>
        <v>0</v>
      </c>
      <c r="AO208" s="50">
        <f t="shared" si="71"/>
        <v>0</v>
      </c>
    </row>
    <row r="209" spans="1:41" x14ac:dyDescent="0.3">
      <c r="A209" s="181"/>
      <c r="B209" s="17" t="s">
        <v>10</v>
      </c>
      <c r="C209" s="77"/>
      <c r="D209" s="77"/>
      <c r="E209" s="79"/>
      <c r="F209" s="79"/>
      <c r="G209" s="79"/>
      <c r="H209" s="79"/>
      <c r="I209" s="77"/>
      <c r="J209" s="79"/>
      <c r="K209" s="79"/>
      <c r="L209" s="79"/>
      <c r="M209" s="79"/>
      <c r="N209" s="77"/>
      <c r="O209" s="79"/>
      <c r="P209" s="79"/>
      <c r="Q209" s="79"/>
      <c r="R209" s="79"/>
      <c r="S209" s="79"/>
      <c r="T209" s="77"/>
      <c r="U209" s="80"/>
      <c r="V209" s="79"/>
      <c r="W209" s="79"/>
      <c r="X209" s="79"/>
      <c r="Y209" s="79"/>
      <c r="Z209" s="77"/>
      <c r="AA209" s="79"/>
      <c r="AB209" s="79"/>
      <c r="AC209" s="79"/>
      <c r="AD209" s="79"/>
      <c r="AE209" s="77"/>
      <c r="AF209" s="79"/>
      <c r="AG209" s="79"/>
      <c r="AH209" s="79"/>
      <c r="AI209" s="79"/>
      <c r="AJ209" s="79"/>
      <c r="AK209" s="77"/>
      <c r="AL209" s="80"/>
      <c r="AM209" s="43"/>
      <c r="AN209" s="50">
        <f t="shared" si="70"/>
        <v>0</v>
      </c>
      <c r="AO209" s="50">
        <f t="shared" si="71"/>
        <v>0</v>
      </c>
    </row>
    <row r="210" spans="1:41" x14ac:dyDescent="0.3">
      <c r="A210" s="181"/>
      <c r="B210" s="17" t="s">
        <v>7</v>
      </c>
      <c r="C210" s="77"/>
      <c r="D210" s="77"/>
      <c r="E210" s="79">
        <f>E209+E208</f>
        <v>0</v>
      </c>
      <c r="F210" s="79">
        <f>F209+F208</f>
        <v>0</v>
      </c>
      <c r="G210" s="79">
        <f>G209+G208</f>
        <v>0</v>
      </c>
      <c r="H210" s="79">
        <f>H209+H208</f>
        <v>0</v>
      </c>
      <c r="I210" s="77">
        <f>SUM(E210:H210)</f>
        <v>0</v>
      </c>
      <c r="J210" s="79">
        <f>J209+J208</f>
        <v>0</v>
      </c>
      <c r="K210" s="79">
        <f>K209+K208</f>
        <v>0</v>
      </c>
      <c r="L210" s="79">
        <f>L209+L208</f>
        <v>0</v>
      </c>
      <c r="M210" s="79">
        <f>M209+M208</f>
        <v>0</v>
      </c>
      <c r="N210" s="77">
        <f>SUM(J210:M210)</f>
        <v>0</v>
      </c>
      <c r="O210" s="79">
        <f>O209+O208</f>
        <v>0</v>
      </c>
      <c r="P210" s="79">
        <f>P209+P208</f>
        <v>0</v>
      </c>
      <c r="Q210" s="79">
        <f>Q209+Q208</f>
        <v>0</v>
      </c>
      <c r="R210" s="79">
        <f>R209+R208</f>
        <v>0</v>
      </c>
      <c r="S210" s="79">
        <f>S209+S208</f>
        <v>0</v>
      </c>
      <c r="T210" s="77">
        <f>SUM(O210:S210)</f>
        <v>0</v>
      </c>
      <c r="U210" s="80">
        <f>T210+N210+I210+D211</f>
        <v>0</v>
      </c>
      <c r="V210" s="79">
        <f>V209+V208</f>
        <v>0</v>
      </c>
      <c r="W210" s="79">
        <f>W209+W208</f>
        <v>0</v>
      </c>
      <c r="X210" s="79">
        <f>X209+X208</f>
        <v>0</v>
      </c>
      <c r="Y210" s="79">
        <f>Y209+Y208</f>
        <v>0</v>
      </c>
      <c r="Z210" s="77">
        <f>SUM(V210:Y210)</f>
        <v>0</v>
      </c>
      <c r="AA210" s="79">
        <f>AA209+AA208</f>
        <v>0</v>
      </c>
      <c r="AB210" s="79">
        <f>AB209+AB208</f>
        <v>0</v>
      </c>
      <c r="AC210" s="79">
        <f>AC209+AC208</f>
        <v>0</v>
      </c>
      <c r="AD210" s="79">
        <f>AD209+AD208</f>
        <v>0</v>
      </c>
      <c r="AE210" s="77">
        <f>SUM(AA210:AD210)</f>
        <v>0</v>
      </c>
      <c r="AF210" s="79">
        <f>AF209+AF208</f>
        <v>0</v>
      </c>
      <c r="AG210" s="79">
        <f>AG209+AG208</f>
        <v>0</v>
      </c>
      <c r="AH210" s="79">
        <f>AH209+AH208</f>
        <v>0</v>
      </c>
      <c r="AI210" s="79">
        <f>AI209+AI208</f>
        <v>0</v>
      </c>
      <c r="AJ210" s="79">
        <f>AJ209+AJ208</f>
        <v>0</v>
      </c>
      <c r="AK210" s="77">
        <f>SUM(AF210:AJ210)</f>
        <v>0</v>
      </c>
      <c r="AL210" s="80">
        <f>AK210+AE210+Z210</f>
        <v>0</v>
      </c>
      <c r="AM210" s="43"/>
      <c r="AN210" s="50">
        <f t="shared" si="70"/>
        <v>0</v>
      </c>
      <c r="AO210" s="50">
        <f t="shared" si="71"/>
        <v>0</v>
      </c>
    </row>
    <row r="211" spans="1:41" x14ac:dyDescent="0.3">
      <c r="A211" s="182"/>
      <c r="B211" s="6" t="s">
        <v>8</v>
      </c>
      <c r="C211" s="81"/>
      <c r="D211" s="99"/>
      <c r="E211" s="128">
        <f>E210-E207</f>
        <v>0</v>
      </c>
      <c r="F211" s="128">
        <f>E211+F210-F207</f>
        <v>0</v>
      </c>
      <c r="G211" s="128">
        <f>F211+G210-G207</f>
        <v>0</v>
      </c>
      <c r="H211" s="128">
        <f>G211+H210-H207</f>
        <v>0</v>
      </c>
      <c r="I211" s="77">
        <f>I210-I207</f>
        <v>0</v>
      </c>
      <c r="J211" s="128">
        <f>I211+J210-J207</f>
        <v>0</v>
      </c>
      <c r="K211" s="79">
        <f>J211+K210-K207</f>
        <v>0</v>
      </c>
      <c r="L211" s="79">
        <f>K211+L210-L207</f>
        <v>0</v>
      </c>
      <c r="M211" s="79">
        <f>L211+M210-M207</f>
        <v>0</v>
      </c>
      <c r="N211" s="77">
        <f>I211+N210-N207</f>
        <v>0</v>
      </c>
      <c r="O211" s="79">
        <f>N211+O210-O207</f>
        <v>0</v>
      </c>
      <c r="P211" s="79">
        <f>O211+P210-P207</f>
        <v>0</v>
      </c>
      <c r="Q211" s="79">
        <f>P211+Q210-Q207</f>
        <v>0</v>
      </c>
      <c r="R211" s="79">
        <f t="shared" ref="R211:S211" si="76">Q211+R210-R207</f>
        <v>0</v>
      </c>
      <c r="S211" s="79">
        <f t="shared" si="76"/>
        <v>0</v>
      </c>
      <c r="T211" s="77">
        <f>N211+T210-T207</f>
        <v>0</v>
      </c>
      <c r="U211" s="80">
        <f>U210-U207</f>
        <v>0</v>
      </c>
      <c r="V211" s="79">
        <f>U211+V210-V207</f>
        <v>0</v>
      </c>
      <c r="W211" s="79">
        <f>V211+W210-W207</f>
        <v>0</v>
      </c>
      <c r="X211" s="79">
        <f>W211+X210-X207</f>
        <v>0</v>
      </c>
      <c r="Y211" s="79">
        <f>W211+Y210-Y207</f>
        <v>0</v>
      </c>
      <c r="Z211" s="77">
        <f>T211+Z210-Z207</f>
        <v>0</v>
      </c>
      <c r="AA211" s="79">
        <f>Z211+AA210-AA207</f>
        <v>0</v>
      </c>
      <c r="AB211" s="79">
        <f>AA211+AB210-AB207</f>
        <v>0</v>
      </c>
      <c r="AC211" s="79">
        <f>AB211+AC210-AC207</f>
        <v>0</v>
      </c>
      <c r="AD211" s="79">
        <f>AC211+AD210-AD207</f>
        <v>0</v>
      </c>
      <c r="AE211" s="77">
        <f>Z211+AE210-AE207</f>
        <v>0</v>
      </c>
      <c r="AF211" s="79">
        <f>AE211+AF210-AF207</f>
        <v>0</v>
      </c>
      <c r="AG211" s="79">
        <f>AF211+AG210-AG207</f>
        <v>0</v>
      </c>
      <c r="AH211" s="79">
        <f>AG211+AH210-AH207</f>
        <v>0</v>
      </c>
      <c r="AI211" s="79">
        <f t="shared" ref="AI211:AJ211" si="77">AH211+AI210-AI207</f>
        <v>0</v>
      </c>
      <c r="AJ211" s="79">
        <f t="shared" si="77"/>
        <v>0</v>
      </c>
      <c r="AK211" s="77">
        <f>AE211+AK210-AK207</f>
        <v>0</v>
      </c>
      <c r="AL211" s="80">
        <f>T211+AL210-AL207</f>
        <v>0</v>
      </c>
      <c r="AM211" s="43"/>
      <c r="AN211" s="50">
        <f t="shared" si="70"/>
        <v>0</v>
      </c>
      <c r="AO211" s="50">
        <f t="shared" si="71"/>
        <v>0</v>
      </c>
    </row>
    <row r="212" spans="1:41" x14ac:dyDescent="0.3">
      <c r="A212" s="18"/>
      <c r="B212" s="17" t="s">
        <v>9</v>
      </c>
      <c r="C212" s="7"/>
      <c r="D212" s="7"/>
      <c r="E212" s="129" t="e">
        <f>E211/(SUM(F207+H207+J207+G207)/20)*1000</f>
        <v>#DIV/0!</v>
      </c>
      <c r="F212" s="129" t="e">
        <f>F211/(SUM(G207+K207+J207+H207)/20)*1000</f>
        <v>#DIV/0!</v>
      </c>
      <c r="G212" s="129" t="e">
        <f>G211/(SUM(H207+J207+K207+L207)/20)*1000</f>
        <v>#DIV/0!</v>
      </c>
      <c r="H212" s="129" t="e">
        <f>H211/(SUM(M207+J207+K207+L207)/20)*1000</f>
        <v>#DIV/0!</v>
      </c>
      <c r="I212" s="124"/>
      <c r="J212" s="129" t="e">
        <f>J211/(SUM(K207+M207+O207+L207)/20)*1000</f>
        <v>#DIV/0!</v>
      </c>
      <c r="K212" s="129" t="e">
        <f>K211/(SUM(L207+O207+P207+M207)/20)*1000</f>
        <v>#DIV/0!</v>
      </c>
      <c r="L212" s="129" t="e">
        <f>L211/(SUM(M207+O207+P207+Q207)/20)*1000</f>
        <v>#DIV/0!</v>
      </c>
      <c r="M212" s="129" t="e">
        <f>M211/(SUM(O207+P207+Q207+R207)/20)*1000</f>
        <v>#DIV/0!</v>
      </c>
      <c r="N212" s="124"/>
      <c r="O212" s="129" t="e">
        <f>O211/(SUM(Q207+R207+S207+P207)/20)*1000</f>
        <v>#DIV/0!</v>
      </c>
      <c r="P212" s="129" t="e">
        <f>P211/(SUM(Q207+R207+#REF!+S207)/20)*1000</f>
        <v>#REF!</v>
      </c>
      <c r="Q212" s="129" t="e">
        <f>Q211/(SUM(S207+#REF!+#REF!+#REF!)/20)*1000</f>
        <v>#REF!</v>
      </c>
      <c r="R212" s="129" t="e">
        <f>R211/(SUM(#REF!+#REF!+#REF!+#REF!)/20)*1000</f>
        <v>#REF!</v>
      </c>
      <c r="S212" s="129" t="e">
        <f>S211/(SUM(#REF!+#REF!+#REF!+#REF!)/20)*1000</f>
        <v>#REF!</v>
      </c>
      <c r="T212" s="124"/>
      <c r="U212" s="125"/>
      <c r="V212" s="129" t="e">
        <f>V211/(SUM(W207+Y207+AA207+X207)/20)*1000</f>
        <v>#DIV/0!</v>
      </c>
      <c r="W212" s="129" t="e">
        <f>W211/(SUM(X207+AB207+AA207+Y207)/20)*1000</f>
        <v>#DIV/0!</v>
      </c>
      <c r="X212" s="129" t="e">
        <f>X211/(SUM(Y207+AA207+AB207+AC207)/20)*1000</f>
        <v>#DIV/0!</v>
      </c>
      <c r="Y212" s="129" t="e">
        <f>Y211/(SUM(AD207+AA207+AB207+AC207)/20)*1000</f>
        <v>#DIV/0!</v>
      </c>
      <c r="Z212" s="124"/>
      <c r="AA212" s="129" t="e">
        <f>AA211/(SUM(AB207+AD207+AF207+AC207)/20)*1000</f>
        <v>#DIV/0!</v>
      </c>
      <c r="AB212" s="129" t="e">
        <f>AB211/(SUM(AC207+AF207+AG207+AD207)/20)*1000</f>
        <v>#DIV/0!</v>
      </c>
      <c r="AC212" s="129" t="e">
        <f>AC211/(SUM(AD207+AF207+AG207+AH207)/20)*1000</f>
        <v>#DIV/0!</v>
      </c>
      <c r="AD212" s="129" t="e">
        <f>AD211/(SUM(AF207+AG207+AH207+AI207)/20)*1000</f>
        <v>#DIV/0!</v>
      </c>
      <c r="AE212" s="124"/>
      <c r="AF212" s="129" t="e">
        <f>AF211/(SUM(AH207+AI207+AJ207+AG207)/20)*1000</f>
        <v>#DIV/0!</v>
      </c>
      <c r="AG212" s="129" t="e">
        <f>AG211/(SUM(AH207+AI207+#REF!+AJ207)/20)*1000</f>
        <v>#REF!</v>
      </c>
      <c r="AH212" s="129" t="e">
        <f>AH211/(SUM(AJ207+#REF!+#REF!+#REF!)/20)*1000</f>
        <v>#REF!</v>
      </c>
      <c r="AI212" s="129" t="e">
        <f>AI211/(SUM(#REF!+#REF!+#REF!+#REF!)/20)*1000</f>
        <v>#REF!</v>
      </c>
      <c r="AJ212" s="129" t="e">
        <f>AJ211/(SUM(#REF!+#REF!+#REF!+#REF!)/20)*1000</f>
        <v>#REF!</v>
      </c>
      <c r="AK212" s="124"/>
      <c r="AL212" s="125"/>
      <c r="AM212" s="43"/>
      <c r="AN212" s="50">
        <f t="shared" si="70"/>
        <v>0</v>
      </c>
      <c r="AO212" s="50">
        <f t="shared" si="71"/>
        <v>0</v>
      </c>
    </row>
    <row r="213" spans="1:41" x14ac:dyDescent="0.3">
      <c r="A213" s="180" t="s">
        <v>58</v>
      </c>
      <c r="B213" s="5" t="s">
        <v>5</v>
      </c>
      <c r="C213" s="77"/>
      <c r="D213" s="77"/>
      <c r="E213" s="79"/>
      <c r="F213" s="79"/>
      <c r="G213" s="79"/>
      <c r="H213" s="79"/>
      <c r="I213" s="77">
        <f>SUM(E213:H213)</f>
        <v>0</v>
      </c>
      <c r="J213" s="79"/>
      <c r="K213" s="79"/>
      <c r="L213" s="79"/>
      <c r="M213" s="79"/>
      <c r="N213" s="77">
        <f>SUM(J213:M213)</f>
        <v>0</v>
      </c>
      <c r="O213" s="79"/>
      <c r="P213" s="79"/>
      <c r="Q213" s="79"/>
      <c r="R213" s="79"/>
      <c r="S213" s="79"/>
      <c r="T213" s="77">
        <f>SUM(O213:S213)</f>
        <v>0</v>
      </c>
      <c r="U213" s="80">
        <f>T213+N213+I213+D217</f>
        <v>0</v>
      </c>
      <c r="V213" s="79"/>
      <c r="W213" s="79"/>
      <c r="X213" s="79"/>
      <c r="Y213" s="79"/>
      <c r="Z213" s="77">
        <f>SUM(V213:Y213)</f>
        <v>0</v>
      </c>
      <c r="AA213" s="79"/>
      <c r="AB213" s="79"/>
      <c r="AC213" s="79"/>
      <c r="AD213" s="79"/>
      <c r="AE213" s="77">
        <f>SUM(AA213:AD213)</f>
        <v>0</v>
      </c>
      <c r="AF213" s="79"/>
      <c r="AG213" s="79"/>
      <c r="AH213" s="79"/>
      <c r="AI213" s="79"/>
      <c r="AJ213" s="79"/>
      <c r="AK213" s="77">
        <f>SUM(AF213:AJ213)</f>
        <v>0</v>
      </c>
      <c r="AL213" s="80">
        <f>AK213+AE213+Z213</f>
        <v>0</v>
      </c>
      <c r="AM213" s="43">
        <v>64</v>
      </c>
      <c r="AN213" s="50">
        <f t="shared" si="70"/>
        <v>0</v>
      </c>
      <c r="AO213" s="50">
        <f t="shared" si="71"/>
        <v>0</v>
      </c>
    </row>
    <row r="214" spans="1:41" x14ac:dyDescent="0.3">
      <c r="A214" s="181"/>
      <c r="B214" s="17" t="s">
        <v>6</v>
      </c>
      <c r="C214" s="77"/>
      <c r="D214" s="77"/>
      <c r="E214" s="79"/>
      <c r="F214" s="79"/>
      <c r="G214" s="79"/>
      <c r="H214" s="79"/>
      <c r="I214" s="77">
        <f>SUM(E214:H214)</f>
        <v>0</v>
      </c>
      <c r="J214" s="79"/>
      <c r="K214" s="79"/>
      <c r="L214" s="79"/>
      <c r="M214" s="79"/>
      <c r="N214" s="77">
        <f>SUM(J214:M214)</f>
        <v>0</v>
      </c>
      <c r="O214" s="79"/>
      <c r="P214" s="79"/>
      <c r="Q214" s="79"/>
      <c r="R214" s="79"/>
      <c r="S214" s="79"/>
      <c r="T214" s="77">
        <f>SUM(O214:S214)</f>
        <v>0</v>
      </c>
      <c r="U214" s="80">
        <f>I214+N214+T214</f>
        <v>0</v>
      </c>
      <c r="V214" s="79"/>
      <c r="W214" s="79"/>
      <c r="X214" s="79"/>
      <c r="Y214" s="79"/>
      <c r="Z214" s="77">
        <f>SUM(V214:Y214)</f>
        <v>0</v>
      </c>
      <c r="AA214" s="79"/>
      <c r="AB214" s="79"/>
      <c r="AC214" s="79"/>
      <c r="AD214" s="79"/>
      <c r="AE214" s="77">
        <f>SUM(AA214:AD214)</f>
        <v>0</v>
      </c>
      <c r="AF214" s="79"/>
      <c r="AG214" s="79"/>
      <c r="AH214" s="79"/>
      <c r="AI214" s="79"/>
      <c r="AJ214" s="79"/>
      <c r="AK214" s="77">
        <f>SUM(AF214:AJ214)</f>
        <v>0</v>
      </c>
      <c r="AL214" s="80">
        <f>Z214+AE214+AK214</f>
        <v>0</v>
      </c>
      <c r="AM214" s="43"/>
      <c r="AN214" s="50">
        <f t="shared" si="70"/>
        <v>0</v>
      </c>
      <c r="AO214" s="50">
        <f t="shared" si="71"/>
        <v>0</v>
      </c>
    </row>
    <row r="215" spans="1:41" x14ac:dyDescent="0.3">
      <c r="A215" s="181"/>
      <c r="B215" s="17" t="s">
        <v>10</v>
      </c>
      <c r="C215" s="77"/>
      <c r="D215" s="77"/>
      <c r="E215" s="79"/>
      <c r="F215" s="79"/>
      <c r="G215" s="79"/>
      <c r="H215" s="79"/>
      <c r="I215" s="77"/>
      <c r="J215" s="79"/>
      <c r="K215" s="79"/>
      <c r="L215" s="79"/>
      <c r="M215" s="79"/>
      <c r="N215" s="77"/>
      <c r="O215" s="79"/>
      <c r="P215" s="79"/>
      <c r="Q215" s="79"/>
      <c r="R215" s="79"/>
      <c r="S215" s="79"/>
      <c r="T215" s="77"/>
      <c r="U215" s="80"/>
      <c r="V215" s="79"/>
      <c r="W215" s="79"/>
      <c r="X215" s="79"/>
      <c r="Y215" s="79"/>
      <c r="Z215" s="77"/>
      <c r="AA215" s="79"/>
      <c r="AB215" s="79"/>
      <c r="AC215" s="79"/>
      <c r="AD215" s="79"/>
      <c r="AE215" s="77"/>
      <c r="AF215" s="79"/>
      <c r="AG215" s="79"/>
      <c r="AH215" s="79"/>
      <c r="AI215" s="79"/>
      <c r="AJ215" s="79"/>
      <c r="AK215" s="77"/>
      <c r="AL215" s="80"/>
      <c r="AM215" s="43"/>
      <c r="AN215" s="50">
        <f t="shared" si="70"/>
        <v>0</v>
      </c>
      <c r="AO215" s="50">
        <f t="shared" si="71"/>
        <v>0</v>
      </c>
    </row>
    <row r="216" spans="1:41" x14ac:dyDescent="0.3">
      <c r="A216" s="181"/>
      <c r="B216" s="17" t="s">
        <v>7</v>
      </c>
      <c r="C216" s="77"/>
      <c r="D216" s="77"/>
      <c r="E216" s="79">
        <f>E215+E214</f>
        <v>0</v>
      </c>
      <c r="F216" s="79">
        <f>F215+F214</f>
        <v>0</v>
      </c>
      <c r="G216" s="79">
        <f>G215+G214</f>
        <v>0</v>
      </c>
      <c r="H216" s="79">
        <f>H215+H214</f>
        <v>0</v>
      </c>
      <c r="I216" s="77">
        <f>SUM(E216:H216)</f>
        <v>0</v>
      </c>
      <c r="J216" s="79">
        <f>J215+J214</f>
        <v>0</v>
      </c>
      <c r="K216" s="79">
        <f>K215+K214</f>
        <v>0</v>
      </c>
      <c r="L216" s="79">
        <f>L215+L214</f>
        <v>0</v>
      </c>
      <c r="M216" s="79">
        <f>M215+M214</f>
        <v>0</v>
      </c>
      <c r="N216" s="77">
        <f>SUM(J216:M216)</f>
        <v>0</v>
      </c>
      <c r="O216" s="79">
        <f>O215+O214</f>
        <v>0</v>
      </c>
      <c r="P216" s="79">
        <f>P215+P214</f>
        <v>0</v>
      </c>
      <c r="Q216" s="79">
        <f>Q215+Q214</f>
        <v>0</v>
      </c>
      <c r="R216" s="79">
        <f>R215+R214</f>
        <v>0</v>
      </c>
      <c r="S216" s="79">
        <f>S215+S214</f>
        <v>0</v>
      </c>
      <c r="T216" s="77">
        <f>SUM(O216:S216)</f>
        <v>0</v>
      </c>
      <c r="U216" s="80">
        <f>T216+N216+I216+D217</f>
        <v>0</v>
      </c>
      <c r="V216" s="79">
        <f>V215+V214</f>
        <v>0</v>
      </c>
      <c r="W216" s="79">
        <f>W215+W214</f>
        <v>0</v>
      </c>
      <c r="X216" s="79">
        <f>X215+X214</f>
        <v>0</v>
      </c>
      <c r="Y216" s="79">
        <f>Y215+Y214</f>
        <v>0</v>
      </c>
      <c r="Z216" s="77">
        <f>SUM(V216:Y216)</f>
        <v>0</v>
      </c>
      <c r="AA216" s="79">
        <f>AA215+AA214</f>
        <v>0</v>
      </c>
      <c r="AB216" s="79">
        <f>AB215+AB214</f>
        <v>0</v>
      </c>
      <c r="AC216" s="79">
        <f>AC215+AC214</f>
        <v>0</v>
      </c>
      <c r="AD216" s="79">
        <f>AD215+AD214</f>
        <v>0</v>
      </c>
      <c r="AE216" s="77">
        <f>SUM(AA216:AD216)</f>
        <v>0</v>
      </c>
      <c r="AF216" s="79">
        <f>AF215+AF214</f>
        <v>0</v>
      </c>
      <c r="AG216" s="79">
        <f>AG215+AG214</f>
        <v>0</v>
      </c>
      <c r="AH216" s="79">
        <f>AH215+AH214</f>
        <v>0</v>
      </c>
      <c r="AI216" s="79">
        <f>AI215+AI214</f>
        <v>0</v>
      </c>
      <c r="AJ216" s="79">
        <f>AJ215+AJ214</f>
        <v>0</v>
      </c>
      <c r="AK216" s="77">
        <f>SUM(AF216:AJ216)</f>
        <v>0</v>
      </c>
      <c r="AL216" s="80">
        <f>AK216+AE216+Z216</f>
        <v>0</v>
      </c>
      <c r="AM216" s="43"/>
      <c r="AN216" s="50">
        <f t="shared" si="70"/>
        <v>0</v>
      </c>
      <c r="AO216" s="50">
        <f t="shared" si="71"/>
        <v>0</v>
      </c>
    </row>
    <row r="217" spans="1:41" x14ac:dyDescent="0.3">
      <c r="A217" s="182"/>
      <c r="B217" s="6" t="s">
        <v>8</v>
      </c>
      <c r="C217" s="81"/>
      <c r="D217" s="99"/>
      <c r="E217" s="128">
        <f>E216-E213</f>
        <v>0</v>
      </c>
      <c r="F217" s="128">
        <f>E217+F216-F213</f>
        <v>0</v>
      </c>
      <c r="G217" s="128">
        <f>F217+G216-G213</f>
        <v>0</v>
      </c>
      <c r="H217" s="128">
        <f>G217+H216-H213</f>
        <v>0</v>
      </c>
      <c r="I217" s="77">
        <f>I216-I213</f>
        <v>0</v>
      </c>
      <c r="J217" s="128">
        <f>I217+J216-J213</f>
        <v>0</v>
      </c>
      <c r="K217" s="79">
        <f>J217+K216-K213</f>
        <v>0</v>
      </c>
      <c r="L217" s="79">
        <f>K217+L216-L213</f>
        <v>0</v>
      </c>
      <c r="M217" s="79">
        <f>L217+M216-M213</f>
        <v>0</v>
      </c>
      <c r="N217" s="77">
        <f>I217+N216-N213</f>
        <v>0</v>
      </c>
      <c r="O217" s="79">
        <f>N217+O216-O213</f>
        <v>0</v>
      </c>
      <c r="P217" s="79">
        <f>O217+P216-P213</f>
        <v>0</v>
      </c>
      <c r="Q217" s="79">
        <f>P217+Q216-Q213</f>
        <v>0</v>
      </c>
      <c r="R217" s="79">
        <f t="shared" ref="R217:S217" si="78">Q217+R216-R213</f>
        <v>0</v>
      </c>
      <c r="S217" s="79">
        <f t="shared" si="78"/>
        <v>0</v>
      </c>
      <c r="T217" s="77">
        <f>N217+T216-T213</f>
        <v>0</v>
      </c>
      <c r="U217" s="80">
        <f>U216-U213</f>
        <v>0</v>
      </c>
      <c r="V217" s="79">
        <f>U217+V216-V213</f>
        <v>0</v>
      </c>
      <c r="W217" s="79">
        <f>V217+W216-W213</f>
        <v>0</v>
      </c>
      <c r="X217" s="79">
        <f>W217+X216-X213</f>
        <v>0</v>
      </c>
      <c r="Y217" s="79">
        <f>W217+Y216-Y213</f>
        <v>0</v>
      </c>
      <c r="Z217" s="77">
        <f>T217+Z216-Z213</f>
        <v>0</v>
      </c>
      <c r="AA217" s="79">
        <f>Z217+AA216-AA213</f>
        <v>0</v>
      </c>
      <c r="AB217" s="79">
        <f>AA217+AB216-AB213</f>
        <v>0</v>
      </c>
      <c r="AC217" s="79">
        <f>AB217+AC216-AC213</f>
        <v>0</v>
      </c>
      <c r="AD217" s="79">
        <f>AC217+AD216-AD213</f>
        <v>0</v>
      </c>
      <c r="AE217" s="77">
        <f>Z217+AE216-AE213</f>
        <v>0</v>
      </c>
      <c r="AF217" s="79">
        <f>AE217+AF216-AF213</f>
        <v>0</v>
      </c>
      <c r="AG217" s="79">
        <f>AF217+AG216-AG213</f>
        <v>0</v>
      </c>
      <c r="AH217" s="79">
        <f>AG217+AH216-AH213</f>
        <v>0</v>
      </c>
      <c r="AI217" s="79">
        <f t="shared" ref="AI217:AJ217" si="79">AH217+AI216-AI213</f>
        <v>0</v>
      </c>
      <c r="AJ217" s="79">
        <f t="shared" si="79"/>
        <v>0</v>
      </c>
      <c r="AK217" s="77">
        <f>AE217+AK216-AK213</f>
        <v>0</v>
      </c>
      <c r="AL217" s="80">
        <f>T217+AL216-AL213</f>
        <v>0</v>
      </c>
      <c r="AM217" s="43"/>
      <c r="AN217" s="50">
        <f t="shared" si="70"/>
        <v>0</v>
      </c>
      <c r="AO217" s="50">
        <f t="shared" si="71"/>
        <v>0</v>
      </c>
    </row>
    <row r="218" spans="1:41" x14ac:dyDescent="0.3">
      <c r="A218" s="18"/>
      <c r="B218" s="17" t="s">
        <v>9</v>
      </c>
      <c r="C218" s="7"/>
      <c r="D218" s="7"/>
      <c r="E218" s="129" t="e">
        <f>E217/(SUM(F213+H213+J213+G213)/20)*1000</f>
        <v>#DIV/0!</v>
      </c>
      <c r="F218" s="129" t="e">
        <f>F217/(SUM(G213+K213+J213+H213)/20)*1000</f>
        <v>#DIV/0!</v>
      </c>
      <c r="G218" s="129" t="e">
        <f>G217/(SUM(H213+J213+K213+L213)/20)*1000</f>
        <v>#DIV/0!</v>
      </c>
      <c r="H218" s="129" t="e">
        <f>H217/(SUM(M213+J213+K213+L213)/20)*1000</f>
        <v>#DIV/0!</v>
      </c>
      <c r="I218" s="124"/>
      <c r="J218" s="129" t="e">
        <f>J217/(SUM(K213+M213+O213+L213)/20)*1000</f>
        <v>#DIV/0!</v>
      </c>
      <c r="K218" s="129" t="e">
        <f>K217/(SUM(L213+O213+P213+M213)/20)*1000</f>
        <v>#DIV/0!</v>
      </c>
      <c r="L218" s="129" t="e">
        <f>L217/(SUM(M213+O213+P213+Q213)/20)*1000</f>
        <v>#DIV/0!</v>
      </c>
      <c r="M218" s="129" t="e">
        <f>M217/(SUM(O213+P213+Q213+R213)/20)*1000</f>
        <v>#DIV/0!</v>
      </c>
      <c r="N218" s="124"/>
      <c r="O218" s="129" t="e">
        <f>O217/(SUM(Q213+R213+S213+P213)/20)*1000</f>
        <v>#DIV/0!</v>
      </c>
      <c r="P218" s="129" t="e">
        <f>P217/(SUM(Q213+R213+#REF!+S213)/20)*1000</f>
        <v>#REF!</v>
      </c>
      <c r="Q218" s="129" t="e">
        <f>Q217/(SUM(S213+#REF!+#REF!+#REF!)/20)*1000</f>
        <v>#REF!</v>
      </c>
      <c r="R218" s="129" t="e">
        <f>R217/(SUM(#REF!+#REF!+#REF!+#REF!)/20)*1000</f>
        <v>#REF!</v>
      </c>
      <c r="S218" s="129" t="e">
        <f>S217/(SUM(#REF!+#REF!+#REF!+#REF!)/20)*1000</f>
        <v>#REF!</v>
      </c>
      <c r="T218" s="124"/>
      <c r="U218" s="125"/>
      <c r="V218" s="129" t="e">
        <f>V217/(SUM(W213+Y213+AA213+X213)/20)*1000</f>
        <v>#DIV/0!</v>
      </c>
      <c r="W218" s="129" t="e">
        <f>W217/(SUM(X213+AB213+AA213+Y213)/20)*1000</f>
        <v>#DIV/0!</v>
      </c>
      <c r="X218" s="129" t="e">
        <f>X217/(SUM(Y213+AA213+AB213+AC213)/20)*1000</f>
        <v>#DIV/0!</v>
      </c>
      <c r="Y218" s="129" t="e">
        <f>Y217/(SUM(AD213+AA213+AB213+AC213)/20)*1000</f>
        <v>#DIV/0!</v>
      </c>
      <c r="Z218" s="124"/>
      <c r="AA218" s="129" t="e">
        <f>AA217/(SUM(AB213+AD213+AF213+AC213)/20)*1000</f>
        <v>#DIV/0!</v>
      </c>
      <c r="AB218" s="129" t="e">
        <f>AB217/(SUM(AC213+AF213+AG213+AD213)/20)*1000</f>
        <v>#DIV/0!</v>
      </c>
      <c r="AC218" s="129" t="e">
        <f>AC217/(SUM(AD213+AF213+AG213+AH213)/20)*1000</f>
        <v>#DIV/0!</v>
      </c>
      <c r="AD218" s="129" t="e">
        <f>AD217/(SUM(AF213+AG213+AH213+AI213)/20)*1000</f>
        <v>#DIV/0!</v>
      </c>
      <c r="AE218" s="124"/>
      <c r="AF218" s="129" t="e">
        <f>AF217/(SUM(AH213+AI213+AJ213+AG213)/20)*1000</f>
        <v>#DIV/0!</v>
      </c>
      <c r="AG218" s="129" t="e">
        <f>AG217/(SUM(AH213+AI213+#REF!+AJ213)/20)*1000</f>
        <v>#REF!</v>
      </c>
      <c r="AH218" s="129" t="e">
        <f>AH217/(SUM(AJ213+#REF!+#REF!+#REF!)/20)*1000</f>
        <v>#REF!</v>
      </c>
      <c r="AI218" s="129" t="e">
        <f>AI217/(SUM(#REF!+#REF!+#REF!+#REF!)/20)*1000</f>
        <v>#REF!</v>
      </c>
      <c r="AJ218" s="129" t="e">
        <f>AJ217/(SUM(#REF!+#REF!+#REF!+#REF!)/20)*1000</f>
        <v>#REF!</v>
      </c>
      <c r="AK218" s="124"/>
      <c r="AL218" s="125"/>
      <c r="AM218" s="43"/>
      <c r="AN218" s="50">
        <f t="shared" si="70"/>
        <v>0</v>
      </c>
      <c r="AO218" s="50">
        <f t="shared" si="71"/>
        <v>0</v>
      </c>
    </row>
    <row r="219" spans="1:41" x14ac:dyDescent="0.3">
      <c r="A219" s="180" t="s">
        <v>75</v>
      </c>
      <c r="B219" s="5" t="s">
        <v>5</v>
      </c>
      <c r="C219" s="77"/>
      <c r="D219" s="77"/>
      <c r="E219" s="79"/>
      <c r="F219" s="79"/>
      <c r="G219" s="79"/>
      <c r="H219" s="79"/>
      <c r="I219" s="77">
        <f>SUM(E219:H219)</f>
        <v>0</v>
      </c>
      <c r="J219" s="79">
        <v>775</v>
      </c>
      <c r="K219" s="79">
        <v>-695</v>
      </c>
      <c r="L219" s="79">
        <v>250</v>
      </c>
      <c r="M219" s="79">
        <v>0</v>
      </c>
      <c r="N219" s="77">
        <f>SUM(J219:M219)</f>
        <v>330</v>
      </c>
      <c r="O219" s="79">
        <v>0</v>
      </c>
      <c r="P219" s="79">
        <v>0</v>
      </c>
      <c r="Q219" s="79">
        <v>0</v>
      </c>
      <c r="R219" s="79">
        <v>0</v>
      </c>
      <c r="S219" s="79">
        <v>1050</v>
      </c>
      <c r="T219" s="77">
        <f>SUM(O219:S219)</f>
        <v>1050</v>
      </c>
      <c r="U219" s="80">
        <f>T219+N219+I219+D223</f>
        <v>1780</v>
      </c>
      <c r="V219" s="79"/>
      <c r="W219" s="79">
        <v>575</v>
      </c>
      <c r="X219" s="79">
        <v>575</v>
      </c>
      <c r="Y219" s="79">
        <v>50</v>
      </c>
      <c r="Z219" s="77">
        <f>SUM(V219:Y219)</f>
        <v>1200</v>
      </c>
      <c r="AA219" s="79">
        <v>228</v>
      </c>
      <c r="AB219" s="79">
        <v>300</v>
      </c>
      <c r="AC219" s="79">
        <v>300</v>
      </c>
      <c r="AD219" s="79">
        <v>372</v>
      </c>
      <c r="AE219" s="77">
        <f>SUM(AA219:AD219)</f>
        <v>1200</v>
      </c>
      <c r="AF219" s="79">
        <v>50</v>
      </c>
      <c r="AG219" s="79">
        <v>50</v>
      </c>
      <c r="AH219" s="79">
        <v>50</v>
      </c>
      <c r="AI219" s="79">
        <v>100</v>
      </c>
      <c r="AJ219" s="79">
        <v>100</v>
      </c>
      <c r="AK219" s="77">
        <f>SUM(AF219:AJ219)</f>
        <v>350</v>
      </c>
      <c r="AL219" s="80">
        <f>AK219+AE219+Z219</f>
        <v>2750</v>
      </c>
      <c r="AM219" s="43">
        <v>64</v>
      </c>
      <c r="AN219" s="50">
        <f t="shared" si="70"/>
        <v>113920</v>
      </c>
      <c r="AO219" s="50">
        <f t="shared" si="71"/>
        <v>176000</v>
      </c>
    </row>
    <row r="220" spans="1:41" x14ac:dyDescent="0.3">
      <c r="A220" s="181"/>
      <c r="B220" s="17" t="s">
        <v>6</v>
      </c>
      <c r="C220" s="77"/>
      <c r="D220" s="77"/>
      <c r="E220" s="79"/>
      <c r="F220" s="79"/>
      <c r="G220" s="79"/>
      <c r="H220" s="79"/>
      <c r="I220" s="77">
        <f>SUM(E220:H220)</f>
        <v>0</v>
      </c>
      <c r="J220" s="79">
        <v>775</v>
      </c>
      <c r="K220" s="79"/>
      <c r="L220" s="79"/>
      <c r="M220" s="79"/>
      <c r="N220" s="77">
        <f>SUM(J220:M220)</f>
        <v>775</v>
      </c>
      <c r="O220" s="79"/>
      <c r="P220" s="79"/>
      <c r="Q220" s="79"/>
      <c r="R220" s="79"/>
      <c r="S220" s="79"/>
      <c r="T220" s="77">
        <f>SUM(O220:S220)</f>
        <v>0</v>
      </c>
      <c r="U220" s="80">
        <f>I220+N220+T220</f>
        <v>775</v>
      </c>
      <c r="V220" s="79"/>
      <c r="W220" s="79"/>
      <c r="X220" s="79"/>
      <c r="Y220" s="79"/>
      <c r="Z220" s="77">
        <f>SUM(V220:Y220)</f>
        <v>0</v>
      </c>
      <c r="AA220" s="79"/>
      <c r="AB220" s="79"/>
      <c r="AC220" s="79"/>
      <c r="AD220" s="79">
        <v>2000</v>
      </c>
      <c r="AE220" s="77">
        <f>SUM(AA220:AD220)</f>
        <v>2000</v>
      </c>
      <c r="AF220" s="79"/>
      <c r="AG220" s="79"/>
      <c r="AH220" s="79"/>
      <c r="AI220" s="79"/>
      <c r="AJ220" s="79">
        <v>2000</v>
      </c>
      <c r="AK220" s="77">
        <f>SUM(AF220:AJ220)</f>
        <v>2000</v>
      </c>
      <c r="AL220" s="80">
        <f>Z220+AE220+AK220</f>
        <v>4000</v>
      </c>
      <c r="AM220" s="43"/>
      <c r="AN220" s="50">
        <f t="shared" si="70"/>
        <v>0</v>
      </c>
      <c r="AO220" s="50">
        <f t="shared" si="71"/>
        <v>0</v>
      </c>
    </row>
    <row r="221" spans="1:41" x14ac:dyDescent="0.3">
      <c r="A221" s="181"/>
      <c r="B221" s="17" t="s">
        <v>10</v>
      </c>
      <c r="C221" s="77">
        <v>625</v>
      </c>
      <c r="D221" s="77"/>
      <c r="E221" s="79"/>
      <c r="F221" s="79"/>
      <c r="G221" s="79"/>
      <c r="H221" s="79"/>
      <c r="I221" s="77"/>
      <c r="J221" s="79"/>
      <c r="K221" s="79">
        <v>625</v>
      </c>
      <c r="L221" s="79"/>
      <c r="M221" s="79"/>
      <c r="N221" s="77"/>
      <c r="O221" s="79"/>
      <c r="P221" s="79"/>
      <c r="Q221" s="79"/>
      <c r="R221" s="79"/>
      <c r="S221" s="79"/>
      <c r="T221" s="77"/>
      <c r="U221" s="80"/>
      <c r="V221" s="79"/>
      <c r="W221" s="79"/>
      <c r="X221" s="79"/>
      <c r="Y221" s="79"/>
      <c r="Z221" s="77"/>
      <c r="AA221" s="79"/>
      <c r="AB221" s="79"/>
      <c r="AC221" s="79"/>
      <c r="AD221" s="79"/>
      <c r="AE221" s="77"/>
      <c r="AF221" s="79"/>
      <c r="AG221" s="79"/>
      <c r="AH221" s="79"/>
      <c r="AI221" s="79"/>
      <c r="AJ221" s="79"/>
      <c r="AK221" s="77"/>
      <c r="AL221" s="80"/>
      <c r="AM221" s="43"/>
      <c r="AN221" s="50">
        <f t="shared" si="70"/>
        <v>0</v>
      </c>
      <c r="AO221" s="50">
        <f t="shared" si="71"/>
        <v>0</v>
      </c>
    </row>
    <row r="222" spans="1:41" x14ac:dyDescent="0.3">
      <c r="A222" s="181"/>
      <c r="B222" s="17" t="s">
        <v>7</v>
      </c>
      <c r="C222" s="77"/>
      <c r="D222" s="77"/>
      <c r="E222" s="79">
        <f>E221+E220</f>
        <v>0</v>
      </c>
      <c r="F222" s="79">
        <f>F221+F220</f>
        <v>0</v>
      </c>
      <c r="G222" s="79">
        <f>G221+G220</f>
        <v>0</v>
      </c>
      <c r="H222" s="79">
        <f>H221+H220</f>
        <v>0</v>
      </c>
      <c r="I222" s="77">
        <f>SUM(E222:H222)</f>
        <v>0</v>
      </c>
      <c r="J222" s="79">
        <f>J221+J220</f>
        <v>775</v>
      </c>
      <c r="K222" s="79">
        <f>K221+K220</f>
        <v>625</v>
      </c>
      <c r="L222" s="79">
        <f>L221+L220</f>
        <v>0</v>
      </c>
      <c r="M222" s="79">
        <f>M221+M220</f>
        <v>0</v>
      </c>
      <c r="N222" s="77">
        <f>SUM(J222:M222)</f>
        <v>1400</v>
      </c>
      <c r="O222" s="79">
        <f>O221+O220</f>
        <v>0</v>
      </c>
      <c r="P222" s="79">
        <f>P221+P220</f>
        <v>0</v>
      </c>
      <c r="Q222" s="79">
        <f>Q221+Q220</f>
        <v>0</v>
      </c>
      <c r="R222" s="79">
        <f>R221+R220</f>
        <v>0</v>
      </c>
      <c r="S222" s="79">
        <f>S221+S220</f>
        <v>0</v>
      </c>
      <c r="T222" s="77">
        <f>SUM(O222:S222)</f>
        <v>0</v>
      </c>
      <c r="U222" s="80">
        <f>T222+N222+I222+D223</f>
        <v>1800</v>
      </c>
      <c r="V222" s="79">
        <f>V221+V220</f>
        <v>0</v>
      </c>
      <c r="W222" s="79">
        <f>W221+W220</f>
        <v>0</v>
      </c>
      <c r="X222" s="79">
        <f>X221+X220</f>
        <v>0</v>
      </c>
      <c r="Y222" s="79">
        <f>Y221+Y220</f>
        <v>0</v>
      </c>
      <c r="Z222" s="77">
        <f>SUM(V222:Y222)</f>
        <v>0</v>
      </c>
      <c r="AA222" s="79">
        <f>AA221+AA220</f>
        <v>0</v>
      </c>
      <c r="AB222" s="79">
        <f>AB221+AB220</f>
        <v>0</v>
      </c>
      <c r="AC222" s="79">
        <f>AC221+AC220</f>
        <v>0</v>
      </c>
      <c r="AD222" s="79">
        <f>AD221+AD220</f>
        <v>2000</v>
      </c>
      <c r="AE222" s="77">
        <f>SUM(AA222:AD222)</f>
        <v>2000</v>
      </c>
      <c r="AF222" s="79">
        <f>AF221+AF220</f>
        <v>0</v>
      </c>
      <c r="AG222" s="79">
        <f>AG221+AG220</f>
        <v>0</v>
      </c>
      <c r="AH222" s="79">
        <f>AH221+AH220</f>
        <v>0</v>
      </c>
      <c r="AI222" s="79">
        <f>AI221+AI220</f>
        <v>0</v>
      </c>
      <c r="AJ222" s="79">
        <f>AJ221+AJ220</f>
        <v>2000</v>
      </c>
      <c r="AK222" s="77">
        <f>SUM(AF222:AJ222)</f>
        <v>2000</v>
      </c>
      <c r="AL222" s="80">
        <f>AK222+AE222+Z222</f>
        <v>4000</v>
      </c>
      <c r="AM222" s="43"/>
      <c r="AN222" s="50">
        <f t="shared" si="70"/>
        <v>0</v>
      </c>
      <c r="AO222" s="50">
        <f t="shared" si="71"/>
        <v>0</v>
      </c>
    </row>
    <row r="223" spans="1:41" x14ac:dyDescent="0.3">
      <c r="A223" s="182"/>
      <c r="B223" s="6" t="s">
        <v>8</v>
      </c>
      <c r="C223" s="81">
        <v>1545</v>
      </c>
      <c r="D223" s="99">
        <v>400</v>
      </c>
      <c r="E223" s="128">
        <f>E222-E219</f>
        <v>0</v>
      </c>
      <c r="F223" s="128">
        <f>E223+F222-F219</f>
        <v>0</v>
      </c>
      <c r="G223" s="128">
        <f>F223+G222-G219</f>
        <v>0</v>
      </c>
      <c r="H223" s="128">
        <f>G223+H222-H219</f>
        <v>0</v>
      </c>
      <c r="I223" s="77">
        <f>I222-I219</f>
        <v>0</v>
      </c>
      <c r="J223" s="128">
        <f>I223+J222-J219</f>
        <v>0</v>
      </c>
      <c r="K223" s="79">
        <f>J223+K222-K219</f>
        <v>1320</v>
      </c>
      <c r="L223" s="79">
        <f>K223+L222-L219</f>
        <v>1070</v>
      </c>
      <c r="M223" s="79">
        <f>L223+M222-M219</f>
        <v>1070</v>
      </c>
      <c r="N223" s="77">
        <f>I223+N222-N219</f>
        <v>1070</v>
      </c>
      <c r="O223" s="79">
        <f>N223+O222-O219</f>
        <v>1070</v>
      </c>
      <c r="P223" s="79">
        <f>O223+P222-P219</f>
        <v>1070</v>
      </c>
      <c r="Q223" s="79">
        <f>P223+Q222-Q219</f>
        <v>1070</v>
      </c>
      <c r="R223" s="79">
        <f t="shared" ref="R223:S223" si="80">Q223+R222-R219</f>
        <v>1070</v>
      </c>
      <c r="S223" s="79">
        <f t="shared" si="80"/>
        <v>20</v>
      </c>
      <c r="T223" s="77">
        <f>N223+T222-T219</f>
        <v>20</v>
      </c>
      <c r="U223" s="80">
        <f>U222-U219</f>
        <v>20</v>
      </c>
      <c r="V223" s="79">
        <f>U223+V222-V219</f>
        <v>20</v>
      </c>
      <c r="W223" s="79">
        <f>V223+W222-W219</f>
        <v>-555</v>
      </c>
      <c r="X223" s="79">
        <f>W223+X222-X219</f>
        <v>-1130</v>
      </c>
      <c r="Y223" s="79">
        <f>W223+Y222-Y219</f>
        <v>-605</v>
      </c>
      <c r="Z223" s="77">
        <f>T223+Z222-Z219</f>
        <v>-1180</v>
      </c>
      <c r="AA223" s="79">
        <f>Z223+AA222-AA219</f>
        <v>-1408</v>
      </c>
      <c r="AB223" s="79">
        <f>AA223+AB222-AB219</f>
        <v>-1708</v>
      </c>
      <c r="AC223" s="79">
        <f>AB223+AC222-AC219</f>
        <v>-2008</v>
      </c>
      <c r="AD223" s="79">
        <f>AC223+AD222-AD219</f>
        <v>-380</v>
      </c>
      <c r="AE223" s="77">
        <f>Z223+AE222-AE219</f>
        <v>-380</v>
      </c>
      <c r="AF223" s="79">
        <f>AE223+AF222-AF219</f>
        <v>-430</v>
      </c>
      <c r="AG223" s="79">
        <f>AF223+AG222-AG219</f>
        <v>-480</v>
      </c>
      <c r="AH223" s="79">
        <f>AG223+AH222-AH219</f>
        <v>-530</v>
      </c>
      <c r="AI223" s="79">
        <f t="shared" ref="AI223:AJ223" si="81">AH223+AI222-AI219</f>
        <v>-630</v>
      </c>
      <c r="AJ223" s="79">
        <f t="shared" si="81"/>
        <v>1270</v>
      </c>
      <c r="AK223" s="77">
        <f>AE223+AK222-AK219</f>
        <v>1270</v>
      </c>
      <c r="AL223" s="80">
        <f>T223+AL222-AL219</f>
        <v>1270</v>
      </c>
      <c r="AM223" s="43"/>
      <c r="AN223" s="50">
        <f t="shared" si="70"/>
        <v>0</v>
      </c>
      <c r="AO223" s="50">
        <f t="shared" si="71"/>
        <v>0</v>
      </c>
    </row>
    <row r="224" spans="1:41" x14ac:dyDescent="0.3">
      <c r="A224" s="18"/>
      <c r="B224" s="17" t="s">
        <v>9</v>
      </c>
      <c r="C224" s="7"/>
      <c r="D224" s="7"/>
      <c r="E224" s="129">
        <f>E223/(SUM(F219+H219+J219+G219)/20)*1000</f>
        <v>0</v>
      </c>
      <c r="F224" s="129">
        <f>F223/(SUM(G219+K219+J219+H219)/20)*1000</f>
        <v>0</v>
      </c>
      <c r="G224" s="129">
        <f>G223/(SUM(H219+J219+K219+L219)/20)*1000</f>
        <v>0</v>
      </c>
      <c r="H224" s="129">
        <f>H223/(SUM(M219+J219+K219+L219)/20)*1000</f>
        <v>0</v>
      </c>
      <c r="I224" s="124"/>
      <c r="J224" s="129">
        <f>J223/(SUM(K219+M219+O219+L219)/20)*1000</f>
        <v>0</v>
      </c>
      <c r="K224" s="129">
        <f>K223/(SUM(L219+O219+P219+M219)/20)*1000</f>
        <v>105600</v>
      </c>
      <c r="L224" s="129" t="e">
        <f>L223/(SUM(M219+O219+P219+Q219)/20)*1000</f>
        <v>#DIV/0!</v>
      </c>
      <c r="M224" s="129" t="e">
        <f>M223/(SUM(O219+P219+Q219+R219)/20)*1000</f>
        <v>#DIV/0!</v>
      </c>
      <c r="N224" s="124"/>
      <c r="O224" s="129">
        <f>O223/(SUM(Q219+R219+S219+P219)/20)*1000</f>
        <v>20380.952380952378</v>
      </c>
      <c r="P224" s="129" t="e">
        <f>P223/(SUM(Q219+R219+#REF!+S219)/20)*1000</f>
        <v>#REF!</v>
      </c>
      <c r="Q224" s="129" t="e">
        <f>Q223/(SUM(S219+#REF!+#REF!+#REF!)/20)*1000</f>
        <v>#REF!</v>
      </c>
      <c r="R224" s="129" t="e">
        <f>R223/(SUM(#REF!+#REF!+#REF!+#REF!)/20)*1000</f>
        <v>#REF!</v>
      </c>
      <c r="S224" s="129" t="e">
        <f>S223/(SUM(#REF!+#REF!+#REF!+#REF!)/20)*1000</f>
        <v>#REF!</v>
      </c>
      <c r="T224" s="124"/>
      <c r="U224" s="125"/>
      <c r="V224" s="129">
        <f>V223/(SUM(W219+Y219+AA219+X219)/20)*1000</f>
        <v>280.1120448179272</v>
      </c>
      <c r="W224" s="129">
        <f>W223/(SUM(X219+AB219+AA219+Y219)/20)*1000</f>
        <v>-9627.0598438855177</v>
      </c>
      <c r="X224" s="129">
        <f>X223/(SUM(Y219+AA219+AB219+AC219)/20)*1000</f>
        <v>-25740.318906605924</v>
      </c>
      <c r="Y224" s="129">
        <f>Y223/(SUM(AD219+AA219+AB219+AC219)/20)*1000</f>
        <v>-10083.333333333334</v>
      </c>
      <c r="Z224" s="124"/>
      <c r="AA224" s="129">
        <f>AA223/(SUM(AB219+AD219+AF219+AC219)/20)*1000</f>
        <v>-27553.816046966731</v>
      </c>
      <c r="AB224" s="129">
        <f>AB223/(SUM(AC219+AF219+AG219+AD219)/20)*1000</f>
        <v>-44248.704663212433</v>
      </c>
      <c r="AC224" s="129">
        <f>AC223/(SUM(AD219+AF219+AG219+AH219)/20)*1000</f>
        <v>-76934.865900383142</v>
      </c>
      <c r="AD224" s="129">
        <f>AD223/(SUM(AF219+AG219+AH219+AI219)/20)*1000</f>
        <v>-30400</v>
      </c>
      <c r="AE224" s="124"/>
      <c r="AF224" s="129">
        <f>AF223/(SUM(AH219+AI219+AJ219+AG219)/20)*1000</f>
        <v>-28666.666666666668</v>
      </c>
      <c r="AG224" s="129" t="e">
        <f>AG223/(SUM(AH219+AI219+#REF!+AJ219)/20)*1000</f>
        <v>#REF!</v>
      </c>
      <c r="AH224" s="129" t="e">
        <f>AH223/(SUM(AJ219+#REF!+#REF!+#REF!)/20)*1000</f>
        <v>#REF!</v>
      </c>
      <c r="AI224" s="129" t="e">
        <f>AI223/(SUM(#REF!+#REF!+#REF!+#REF!)/20)*1000</f>
        <v>#REF!</v>
      </c>
      <c r="AJ224" s="129" t="e">
        <f>AJ223/(SUM(#REF!+#REF!+#REF!+#REF!)/20)*1000</f>
        <v>#REF!</v>
      </c>
      <c r="AK224" s="124"/>
      <c r="AL224" s="125"/>
      <c r="AM224" s="43"/>
      <c r="AN224" s="50">
        <f t="shared" si="70"/>
        <v>0</v>
      </c>
      <c r="AO224" s="50">
        <f t="shared" si="71"/>
        <v>0</v>
      </c>
    </row>
    <row r="225" spans="1:41" x14ac:dyDescent="0.3">
      <c r="A225" s="180" t="s">
        <v>105</v>
      </c>
      <c r="B225" s="5" t="s">
        <v>5</v>
      </c>
      <c r="C225" s="77"/>
      <c r="D225" s="77"/>
      <c r="E225" s="79"/>
      <c r="F225" s="79"/>
      <c r="G225" s="79"/>
      <c r="H225" s="79"/>
      <c r="I225" s="77">
        <f>SUM(E225:H225)</f>
        <v>0</v>
      </c>
      <c r="J225" s="79">
        <v>9</v>
      </c>
      <c r="K225" s="79">
        <v>-1</v>
      </c>
      <c r="L225" s="79">
        <v>0</v>
      </c>
      <c r="M225" s="79">
        <v>0</v>
      </c>
      <c r="N225" s="77">
        <f>SUM(J225:M225)</f>
        <v>8</v>
      </c>
      <c r="O225" s="79">
        <v>0</v>
      </c>
      <c r="P225" s="79">
        <v>0</v>
      </c>
      <c r="Q225" s="79">
        <v>0</v>
      </c>
      <c r="R225" s="79">
        <v>0</v>
      </c>
      <c r="S225" s="79">
        <v>0</v>
      </c>
      <c r="T225" s="77">
        <f>SUM(O225:S225)</f>
        <v>0</v>
      </c>
      <c r="U225" s="80">
        <f>T225+N225+I225+D229</f>
        <v>18</v>
      </c>
      <c r="V225" s="79"/>
      <c r="W225" s="79">
        <v>0</v>
      </c>
      <c r="X225" s="79">
        <v>0</v>
      </c>
      <c r="Y225" s="79">
        <v>0</v>
      </c>
      <c r="Z225" s="77">
        <f>SUM(V225:Y225)</f>
        <v>0</v>
      </c>
      <c r="AA225" s="79">
        <v>0</v>
      </c>
      <c r="AB225" s="79">
        <v>0</v>
      </c>
      <c r="AC225" s="79">
        <v>0</v>
      </c>
      <c r="AD225" s="79">
        <v>0</v>
      </c>
      <c r="AE225" s="77">
        <f>SUM(AA225:AD225)</f>
        <v>0</v>
      </c>
      <c r="AF225" s="79">
        <v>0</v>
      </c>
      <c r="AG225" s="79">
        <v>0</v>
      </c>
      <c r="AH225" s="79">
        <v>0</v>
      </c>
      <c r="AI225" s="79">
        <v>0</v>
      </c>
      <c r="AJ225" s="79">
        <v>0</v>
      </c>
      <c r="AK225" s="77">
        <f>SUM(AF225:AJ225)</f>
        <v>0</v>
      </c>
      <c r="AL225" s="80">
        <f>AK225+AE225+Z225</f>
        <v>0</v>
      </c>
      <c r="AM225" s="43">
        <v>256</v>
      </c>
      <c r="AN225" s="50">
        <f t="shared" si="70"/>
        <v>4608</v>
      </c>
      <c r="AO225" s="50">
        <f t="shared" si="71"/>
        <v>0</v>
      </c>
    </row>
    <row r="226" spans="1:41" x14ac:dyDescent="0.3">
      <c r="A226" s="181"/>
      <c r="B226" s="17" t="s">
        <v>6</v>
      </c>
      <c r="C226" s="77"/>
      <c r="D226" s="77"/>
      <c r="E226" s="79"/>
      <c r="F226" s="79"/>
      <c r="G226" s="79"/>
      <c r="H226" s="79"/>
      <c r="I226" s="77">
        <f>SUM(E226:H226)</f>
        <v>0</v>
      </c>
      <c r="J226" s="79">
        <v>9</v>
      </c>
      <c r="K226" s="79"/>
      <c r="L226" s="79"/>
      <c r="M226" s="79"/>
      <c r="N226" s="77">
        <f>SUM(J226:M226)</f>
        <v>9</v>
      </c>
      <c r="O226" s="79"/>
      <c r="P226" s="79"/>
      <c r="Q226" s="79"/>
      <c r="R226" s="79"/>
      <c r="S226" s="79"/>
      <c r="T226" s="77">
        <f>SUM(O226:S226)</f>
        <v>0</v>
      </c>
      <c r="U226" s="80">
        <f>I226+N226+T226</f>
        <v>9</v>
      </c>
      <c r="V226" s="79"/>
      <c r="W226" s="79"/>
      <c r="X226" s="79"/>
      <c r="Y226" s="79"/>
      <c r="Z226" s="77">
        <f>SUM(V226:Y226)</f>
        <v>0</v>
      </c>
      <c r="AA226" s="79"/>
      <c r="AB226" s="79"/>
      <c r="AC226" s="79"/>
      <c r="AD226" s="79"/>
      <c r="AE226" s="77">
        <f>SUM(AA226:AD226)</f>
        <v>0</v>
      </c>
      <c r="AF226" s="79"/>
      <c r="AG226" s="79"/>
      <c r="AH226" s="79"/>
      <c r="AI226" s="79"/>
      <c r="AJ226" s="79"/>
      <c r="AK226" s="77">
        <f>SUM(AF226:AJ226)</f>
        <v>0</v>
      </c>
      <c r="AL226" s="80">
        <f>Z226+AE226+AK226</f>
        <v>0</v>
      </c>
      <c r="AM226" s="43"/>
      <c r="AN226" s="50">
        <f t="shared" si="70"/>
        <v>0</v>
      </c>
      <c r="AO226" s="50">
        <f t="shared" si="71"/>
        <v>0</v>
      </c>
    </row>
    <row r="227" spans="1:41" x14ac:dyDescent="0.3">
      <c r="A227" s="181"/>
      <c r="B227" s="17" t="s">
        <v>10</v>
      </c>
      <c r="C227" s="77">
        <v>100</v>
      </c>
      <c r="D227" s="77"/>
      <c r="E227" s="79"/>
      <c r="F227" s="79"/>
      <c r="G227" s="79"/>
      <c r="H227" s="79"/>
      <c r="I227" s="77"/>
      <c r="J227" s="79"/>
      <c r="K227" s="79">
        <v>106</v>
      </c>
      <c r="L227" s="79"/>
      <c r="M227" s="79"/>
      <c r="N227" s="77"/>
      <c r="O227" s="79"/>
      <c r="P227" s="79"/>
      <c r="Q227" s="79"/>
      <c r="R227" s="79"/>
      <c r="S227" s="79"/>
      <c r="T227" s="77"/>
      <c r="U227" s="80"/>
      <c r="V227" s="79"/>
      <c r="W227" s="79"/>
      <c r="X227" s="79"/>
      <c r="Y227" s="79"/>
      <c r="Z227" s="77"/>
      <c r="AA227" s="79"/>
      <c r="AB227" s="79"/>
      <c r="AC227" s="79"/>
      <c r="AD227" s="79"/>
      <c r="AE227" s="77"/>
      <c r="AF227" s="79"/>
      <c r="AG227" s="79"/>
      <c r="AH227" s="79"/>
      <c r="AI227" s="79"/>
      <c r="AJ227" s="79"/>
      <c r="AK227" s="77"/>
      <c r="AL227" s="80"/>
      <c r="AM227" s="43"/>
      <c r="AN227" s="50">
        <f t="shared" si="70"/>
        <v>0</v>
      </c>
      <c r="AO227" s="50">
        <f t="shared" si="71"/>
        <v>0</v>
      </c>
    </row>
    <row r="228" spans="1:41" x14ac:dyDescent="0.3">
      <c r="A228" s="181"/>
      <c r="B228" s="17" t="s">
        <v>7</v>
      </c>
      <c r="C228" s="77"/>
      <c r="D228" s="77"/>
      <c r="E228" s="79">
        <f>E227+E226</f>
        <v>0</v>
      </c>
      <c r="F228" s="79">
        <f>F227+F226</f>
        <v>0</v>
      </c>
      <c r="G228" s="79">
        <f>G227+G226</f>
        <v>0</v>
      </c>
      <c r="H228" s="79">
        <f>H227+H226</f>
        <v>0</v>
      </c>
      <c r="I228" s="77">
        <f>SUM(E228:H228)</f>
        <v>0</v>
      </c>
      <c r="J228" s="79">
        <f>J227+J226</f>
        <v>9</v>
      </c>
      <c r="K228" s="79">
        <f>K227+K226</f>
        <v>106</v>
      </c>
      <c r="L228" s="79">
        <f>L227+L226</f>
        <v>0</v>
      </c>
      <c r="M228" s="79">
        <f>M227+M226</f>
        <v>0</v>
      </c>
      <c r="N228" s="77">
        <f>SUM(J228:M228)</f>
        <v>115</v>
      </c>
      <c r="O228" s="79">
        <f>O227+O226</f>
        <v>0</v>
      </c>
      <c r="P228" s="79">
        <f>P227+P226</f>
        <v>0</v>
      </c>
      <c r="Q228" s="79">
        <f>Q227+Q226</f>
        <v>0</v>
      </c>
      <c r="R228" s="79">
        <f>R227+R226</f>
        <v>0</v>
      </c>
      <c r="S228" s="79">
        <f>S227+S226</f>
        <v>0</v>
      </c>
      <c r="T228" s="77">
        <f>SUM(O228:S228)</f>
        <v>0</v>
      </c>
      <c r="U228" s="80">
        <f>T228+N228+I228+D229</f>
        <v>125</v>
      </c>
      <c r="V228" s="79">
        <f>V227+V226</f>
        <v>0</v>
      </c>
      <c r="W228" s="79">
        <f>W227+W226</f>
        <v>0</v>
      </c>
      <c r="X228" s="79">
        <f>X227+X226</f>
        <v>0</v>
      </c>
      <c r="Y228" s="79">
        <f>Y227+Y226</f>
        <v>0</v>
      </c>
      <c r="Z228" s="77">
        <f>SUM(V228:Y228)</f>
        <v>0</v>
      </c>
      <c r="AA228" s="79">
        <f>AA227+AA226</f>
        <v>0</v>
      </c>
      <c r="AB228" s="79">
        <f>AB227+AB226</f>
        <v>0</v>
      </c>
      <c r="AC228" s="79">
        <f>AC227+AC226</f>
        <v>0</v>
      </c>
      <c r="AD228" s="79">
        <f>AD227+AD226</f>
        <v>0</v>
      </c>
      <c r="AE228" s="77">
        <f>SUM(AA228:AD228)</f>
        <v>0</v>
      </c>
      <c r="AF228" s="79">
        <f>AF227+AF226</f>
        <v>0</v>
      </c>
      <c r="AG228" s="79">
        <f>AG227+AG226</f>
        <v>0</v>
      </c>
      <c r="AH228" s="79">
        <f>AH227+AH226</f>
        <v>0</v>
      </c>
      <c r="AI228" s="79">
        <f>AI227+AI226</f>
        <v>0</v>
      </c>
      <c r="AJ228" s="79">
        <f>AJ227+AJ226</f>
        <v>0</v>
      </c>
      <c r="AK228" s="77">
        <f>SUM(AF228:AJ228)</f>
        <v>0</v>
      </c>
      <c r="AL228" s="80">
        <f>AK228+AE228+Z228</f>
        <v>0</v>
      </c>
      <c r="AM228" s="43"/>
      <c r="AN228" s="50">
        <f t="shared" si="70"/>
        <v>0</v>
      </c>
      <c r="AO228" s="50">
        <f t="shared" si="71"/>
        <v>0</v>
      </c>
    </row>
    <row r="229" spans="1:41" x14ac:dyDescent="0.3">
      <c r="A229" s="182"/>
      <c r="B229" s="6" t="s">
        <v>8</v>
      </c>
      <c r="C229" s="81">
        <v>103</v>
      </c>
      <c r="D229" s="99">
        <v>10</v>
      </c>
      <c r="E229" s="128">
        <f>E228-E225</f>
        <v>0</v>
      </c>
      <c r="F229" s="128">
        <f>E229+F228-F225</f>
        <v>0</v>
      </c>
      <c r="G229" s="128">
        <f>F229+G228-G225</f>
        <v>0</v>
      </c>
      <c r="H229" s="128">
        <f>G229+H228-H225</f>
        <v>0</v>
      </c>
      <c r="I229" s="77">
        <f>I228-I225</f>
        <v>0</v>
      </c>
      <c r="J229" s="128">
        <f>I229+J228-J225</f>
        <v>0</v>
      </c>
      <c r="K229" s="79">
        <f>J229+K228-K225</f>
        <v>107</v>
      </c>
      <c r="L229" s="79">
        <f>K229+L228-L225</f>
        <v>107</v>
      </c>
      <c r="M229" s="79">
        <f>L229+M228-M225</f>
        <v>107</v>
      </c>
      <c r="N229" s="77">
        <f>I229+N228-N225</f>
        <v>107</v>
      </c>
      <c r="O229" s="79">
        <f>N229+O228-O225</f>
        <v>107</v>
      </c>
      <c r="P229" s="79">
        <f>O229+P228-P225</f>
        <v>107</v>
      </c>
      <c r="Q229" s="79">
        <f>P229+Q228-Q225</f>
        <v>107</v>
      </c>
      <c r="R229" s="79">
        <f t="shared" ref="R229:S229" si="82">Q229+R228-R225</f>
        <v>107</v>
      </c>
      <c r="S229" s="79">
        <f t="shared" si="82"/>
        <v>107</v>
      </c>
      <c r="T229" s="77">
        <f>N229+T228-T225</f>
        <v>107</v>
      </c>
      <c r="U229" s="80">
        <f>U228-U225</f>
        <v>107</v>
      </c>
      <c r="V229" s="79">
        <f>U229+V228-V225</f>
        <v>107</v>
      </c>
      <c r="W229" s="79">
        <f>V229+W228-W225</f>
        <v>107</v>
      </c>
      <c r="X229" s="79">
        <f>W229+X228-X225</f>
        <v>107</v>
      </c>
      <c r="Y229" s="79">
        <f>W229+Y228-Y225</f>
        <v>107</v>
      </c>
      <c r="Z229" s="77">
        <f>T229+Z228-Z225</f>
        <v>107</v>
      </c>
      <c r="AA229" s="79">
        <f>Z229+AA228-AA225</f>
        <v>107</v>
      </c>
      <c r="AB229" s="79">
        <f>AA229+AB228-AB225</f>
        <v>107</v>
      </c>
      <c r="AC229" s="79">
        <f>AB229+AC228-AC225</f>
        <v>107</v>
      </c>
      <c r="AD229" s="79">
        <f>AC229+AD228-AD225</f>
        <v>107</v>
      </c>
      <c r="AE229" s="77">
        <f>Z229+AE228-AE225</f>
        <v>107</v>
      </c>
      <c r="AF229" s="79">
        <f>AE229+AF228-AF225</f>
        <v>107</v>
      </c>
      <c r="AG229" s="79">
        <f>AF229+AG228-AG225</f>
        <v>107</v>
      </c>
      <c r="AH229" s="79">
        <f>AG229+AH228-AH225</f>
        <v>107</v>
      </c>
      <c r="AI229" s="79">
        <f t="shared" ref="AI229:AJ229" si="83">AH229+AI228-AI225</f>
        <v>107</v>
      </c>
      <c r="AJ229" s="79">
        <f t="shared" si="83"/>
        <v>107</v>
      </c>
      <c r="AK229" s="77">
        <f>AE229+AK228-AK225</f>
        <v>107</v>
      </c>
      <c r="AL229" s="80">
        <f>T229+AL228-AL225</f>
        <v>107</v>
      </c>
      <c r="AM229" s="43"/>
      <c r="AN229" s="50">
        <f t="shared" si="70"/>
        <v>0</v>
      </c>
      <c r="AO229" s="50">
        <f t="shared" si="71"/>
        <v>0</v>
      </c>
    </row>
    <row r="230" spans="1:41" x14ac:dyDescent="0.3">
      <c r="A230" s="18"/>
      <c r="B230" s="17" t="s">
        <v>9</v>
      </c>
      <c r="C230" s="7"/>
      <c r="D230" s="7"/>
      <c r="E230" s="129">
        <f>E229/(SUM(F225+H225+J225+G225)/20)*1000</f>
        <v>0</v>
      </c>
      <c r="F230" s="129">
        <f>F229/(SUM(G225+K225+J225+H225)/20)*1000</f>
        <v>0</v>
      </c>
      <c r="G230" s="129">
        <f>G229/(SUM(H225+J225+K225+L225)/20)*1000</f>
        <v>0</v>
      </c>
      <c r="H230" s="129">
        <f>H229/(SUM(M225+J225+K225+L225)/20)*1000</f>
        <v>0</v>
      </c>
      <c r="I230" s="124"/>
      <c r="J230" s="129">
        <f>J229/(SUM(K225+M225+O225+L225)/20)*1000</f>
        <v>0</v>
      </c>
      <c r="K230" s="129" t="e">
        <f>K229/(SUM(L225+O225+P225+M225)/20)*1000</f>
        <v>#DIV/0!</v>
      </c>
      <c r="L230" s="129" t="e">
        <f>L229/(SUM(M225+O225+P225+Q225)/20)*1000</f>
        <v>#DIV/0!</v>
      </c>
      <c r="M230" s="129" t="e">
        <f>M229/(SUM(O225+P225+Q225+R225)/20)*1000</f>
        <v>#DIV/0!</v>
      </c>
      <c r="N230" s="124"/>
      <c r="O230" s="129" t="e">
        <f>O229/(SUM(Q225+R225+S225+P225)/20)*1000</f>
        <v>#DIV/0!</v>
      </c>
      <c r="P230" s="129" t="e">
        <f>P229/(SUM(Q225+R225+#REF!+S225)/20)*1000</f>
        <v>#REF!</v>
      </c>
      <c r="Q230" s="129" t="e">
        <f>Q229/(SUM(S225+#REF!+#REF!+#REF!)/20)*1000</f>
        <v>#REF!</v>
      </c>
      <c r="R230" s="129" t="e">
        <f>R229/(SUM(#REF!+#REF!+#REF!+#REF!)/20)*1000</f>
        <v>#REF!</v>
      </c>
      <c r="S230" s="129" t="e">
        <f>S229/(SUM(#REF!+#REF!+#REF!+#REF!)/20)*1000</f>
        <v>#REF!</v>
      </c>
      <c r="T230" s="124"/>
      <c r="U230" s="125"/>
      <c r="V230" s="129" t="e">
        <f>V229/(SUM(W225+Y225+AA225+X225)/20)*1000</f>
        <v>#DIV/0!</v>
      </c>
      <c r="W230" s="129" t="e">
        <f>W229/(SUM(X225+AB225+AA225+Y225)/20)*1000</f>
        <v>#DIV/0!</v>
      </c>
      <c r="X230" s="129" t="e">
        <f>X229/(SUM(Y225+AA225+AB225+AC225)/20)*1000</f>
        <v>#DIV/0!</v>
      </c>
      <c r="Y230" s="129" t="e">
        <f>Y229/(SUM(AD225+AA225+AB225+AC225)/20)*1000</f>
        <v>#DIV/0!</v>
      </c>
      <c r="Z230" s="124"/>
      <c r="AA230" s="129" t="e">
        <f>AA229/(SUM(AB225+AD225+AF225+AC225)/20)*1000</f>
        <v>#DIV/0!</v>
      </c>
      <c r="AB230" s="129" t="e">
        <f>AB229/(SUM(AC225+AF225+AG225+AD225)/20)*1000</f>
        <v>#DIV/0!</v>
      </c>
      <c r="AC230" s="129" t="e">
        <f>AC229/(SUM(AD225+AF225+AG225+AH225)/20)*1000</f>
        <v>#DIV/0!</v>
      </c>
      <c r="AD230" s="129" t="e">
        <f>AD229/(SUM(AF225+AG225+AH225+AI225)/20)*1000</f>
        <v>#DIV/0!</v>
      </c>
      <c r="AE230" s="124"/>
      <c r="AF230" s="129" t="e">
        <f>AF229/(SUM(AH225+AI225+AJ225+AG225)/20)*1000</f>
        <v>#DIV/0!</v>
      </c>
      <c r="AG230" s="129" t="e">
        <f>AG229/(SUM(AH225+AI225+#REF!+AJ225)/20)*1000</f>
        <v>#REF!</v>
      </c>
      <c r="AH230" s="129" t="e">
        <f>AH229/(SUM(AJ225+#REF!+#REF!+#REF!)/20)*1000</f>
        <v>#REF!</v>
      </c>
      <c r="AI230" s="129" t="e">
        <f>AI229/(SUM(#REF!+#REF!+#REF!+#REF!)/20)*1000</f>
        <v>#REF!</v>
      </c>
      <c r="AJ230" s="129" t="e">
        <f>AJ229/(SUM(#REF!+#REF!+#REF!+#REF!)/20)*1000</f>
        <v>#REF!</v>
      </c>
      <c r="AK230" s="124"/>
      <c r="AL230" s="125"/>
      <c r="AM230" s="43"/>
      <c r="AN230" s="50">
        <f t="shared" si="70"/>
        <v>0</v>
      </c>
      <c r="AO230" s="50">
        <f t="shared" si="71"/>
        <v>0</v>
      </c>
    </row>
    <row r="231" spans="1:41" x14ac:dyDescent="0.3">
      <c r="A231" s="180" t="s">
        <v>116</v>
      </c>
      <c r="B231" s="5" t="s">
        <v>5</v>
      </c>
      <c r="C231" s="77"/>
      <c r="D231" s="77"/>
      <c r="E231" s="79"/>
      <c r="F231" s="79"/>
      <c r="G231" s="79"/>
      <c r="H231" s="79"/>
      <c r="I231" s="77">
        <f>SUM(E231:H231)</f>
        <v>0</v>
      </c>
      <c r="J231" s="79"/>
      <c r="K231" s="79">
        <v>150</v>
      </c>
      <c r="L231" s="79">
        <v>81</v>
      </c>
      <c r="M231" s="79">
        <v>116</v>
      </c>
      <c r="N231" s="77">
        <f>SUM(J231:M231)</f>
        <v>347</v>
      </c>
      <c r="O231" s="79">
        <v>595</v>
      </c>
      <c r="P231" s="79">
        <v>1043</v>
      </c>
      <c r="Q231" s="79">
        <v>1040</v>
      </c>
      <c r="R231" s="79">
        <v>1928</v>
      </c>
      <c r="S231" s="79">
        <v>2088</v>
      </c>
      <c r="T231" s="77">
        <f>SUM(O231:S231)</f>
        <v>6694</v>
      </c>
      <c r="U231" s="80">
        <f>T231+N231+I231+D235</f>
        <v>7041</v>
      </c>
      <c r="V231" s="79"/>
      <c r="W231" s="79">
        <v>1829</v>
      </c>
      <c r="X231" s="79">
        <v>1829</v>
      </c>
      <c r="Y231" s="79">
        <v>2349</v>
      </c>
      <c r="Z231" s="77">
        <f>SUM(V231:Y231)</f>
        <v>6007</v>
      </c>
      <c r="AA231" s="79">
        <v>444</v>
      </c>
      <c r="AB231" s="79">
        <v>623</v>
      </c>
      <c r="AC231" s="79">
        <v>623</v>
      </c>
      <c r="AD231" s="79">
        <v>801</v>
      </c>
      <c r="AE231" s="77">
        <f>SUM(AA231:AD231)</f>
        <v>2491</v>
      </c>
      <c r="AF231" s="79">
        <v>402</v>
      </c>
      <c r="AG231" s="79">
        <v>560</v>
      </c>
      <c r="AH231" s="79">
        <v>563</v>
      </c>
      <c r="AI231" s="79">
        <v>577</v>
      </c>
      <c r="AJ231" s="79">
        <v>388</v>
      </c>
      <c r="AK231" s="77">
        <f>SUM(AF231:AJ231)</f>
        <v>2490</v>
      </c>
      <c r="AL231" s="80">
        <f>AK231+AE231+Z231</f>
        <v>10988</v>
      </c>
      <c r="AM231" s="43">
        <v>64</v>
      </c>
      <c r="AN231" s="50">
        <f t="shared" si="70"/>
        <v>450624</v>
      </c>
      <c r="AO231" s="50">
        <f t="shared" si="71"/>
        <v>703232</v>
      </c>
    </row>
    <row r="232" spans="1:41" x14ac:dyDescent="0.3">
      <c r="A232" s="181"/>
      <c r="B232" s="17" t="s">
        <v>6</v>
      </c>
      <c r="C232" s="77"/>
      <c r="D232" s="77"/>
      <c r="E232" s="79"/>
      <c r="F232" s="79"/>
      <c r="G232" s="79"/>
      <c r="H232" s="79"/>
      <c r="I232" s="77">
        <f>SUM(E232:H232)</f>
        <v>0</v>
      </c>
      <c r="J232" s="79"/>
      <c r="K232" s="79"/>
      <c r="L232" s="79"/>
      <c r="M232" s="79"/>
      <c r="N232" s="77">
        <f>SUM(J232:M232)</f>
        <v>0</v>
      </c>
      <c r="O232" s="79">
        <v>6000</v>
      </c>
      <c r="P232" s="79"/>
      <c r="Q232" s="79"/>
      <c r="R232" s="79"/>
      <c r="S232" s="79">
        <v>3000</v>
      </c>
      <c r="T232" s="77">
        <f>SUM(O232:S232)</f>
        <v>9000</v>
      </c>
      <c r="U232" s="80">
        <f>I232+N232+T232</f>
        <v>9000</v>
      </c>
      <c r="V232" s="79"/>
      <c r="W232" s="79"/>
      <c r="X232" s="79"/>
      <c r="Y232" s="79">
        <v>5000</v>
      </c>
      <c r="Z232" s="77">
        <f>SUM(V232:Y232)</f>
        <v>5000</v>
      </c>
      <c r="AA232" s="79"/>
      <c r="AB232" s="79"/>
      <c r="AC232" s="79"/>
      <c r="AD232" s="79">
        <v>0</v>
      </c>
      <c r="AE232" s="77">
        <f>SUM(AA232:AD232)</f>
        <v>0</v>
      </c>
      <c r="AF232" s="79">
        <v>5000</v>
      </c>
      <c r="AG232" s="79"/>
      <c r="AH232" s="79"/>
      <c r="AI232" s="79"/>
      <c r="AJ232" s="79">
        <v>5000</v>
      </c>
      <c r="AK232" s="77">
        <f>SUM(AF232:AJ232)</f>
        <v>10000</v>
      </c>
      <c r="AL232" s="80">
        <f>Z232+AE232+AK232</f>
        <v>15000</v>
      </c>
      <c r="AM232" s="43"/>
      <c r="AN232" s="50">
        <f t="shared" si="70"/>
        <v>0</v>
      </c>
      <c r="AO232" s="50">
        <f t="shared" si="71"/>
        <v>0</v>
      </c>
    </row>
    <row r="233" spans="1:41" x14ac:dyDescent="0.3">
      <c r="A233" s="181"/>
      <c r="B233" s="17" t="s">
        <v>10</v>
      </c>
      <c r="C233" s="77">
        <v>0</v>
      </c>
      <c r="D233" s="77"/>
      <c r="E233" s="79"/>
      <c r="F233" s="79"/>
      <c r="G233" s="79"/>
      <c r="H233" s="79"/>
      <c r="I233" s="77"/>
      <c r="J233" s="79"/>
      <c r="K233" s="79"/>
      <c r="L233" s="79"/>
      <c r="M233" s="79"/>
      <c r="N233" s="77"/>
      <c r="O233" s="79"/>
      <c r="P233" s="79"/>
      <c r="Q233" s="79"/>
      <c r="R233" s="79"/>
      <c r="S233" s="79"/>
      <c r="T233" s="77"/>
      <c r="U233" s="80"/>
      <c r="V233" s="79"/>
      <c r="W233" s="79"/>
      <c r="X233" s="79"/>
      <c r="Y233" s="79"/>
      <c r="Z233" s="77"/>
      <c r="AA233" s="79"/>
      <c r="AB233" s="79"/>
      <c r="AC233" s="79"/>
      <c r="AD233" s="79"/>
      <c r="AE233" s="77"/>
      <c r="AF233" s="79"/>
      <c r="AG233" s="79"/>
      <c r="AH233" s="79"/>
      <c r="AI233" s="79"/>
      <c r="AJ233" s="79"/>
      <c r="AK233" s="77"/>
      <c r="AL233" s="80"/>
      <c r="AM233" s="43"/>
      <c r="AN233" s="50">
        <f t="shared" si="70"/>
        <v>0</v>
      </c>
      <c r="AO233" s="50">
        <f t="shared" si="71"/>
        <v>0</v>
      </c>
    </row>
    <row r="234" spans="1:41" x14ac:dyDescent="0.3">
      <c r="A234" s="181"/>
      <c r="B234" s="17" t="s">
        <v>7</v>
      </c>
      <c r="C234" s="77"/>
      <c r="D234" s="77"/>
      <c r="E234" s="79">
        <f>E233+E232</f>
        <v>0</v>
      </c>
      <c r="F234" s="79">
        <f>F233+F232</f>
        <v>0</v>
      </c>
      <c r="G234" s="79">
        <f>G233+G232</f>
        <v>0</v>
      </c>
      <c r="H234" s="79">
        <f>H233+H232</f>
        <v>0</v>
      </c>
      <c r="I234" s="77">
        <f>SUM(E234:H234)</f>
        <v>0</v>
      </c>
      <c r="J234" s="79">
        <f>J233+J232</f>
        <v>0</v>
      </c>
      <c r="K234" s="79">
        <f>K233+K232</f>
        <v>0</v>
      </c>
      <c r="L234" s="79">
        <f>L233+L232</f>
        <v>0</v>
      </c>
      <c r="M234" s="79">
        <f>M233+M232</f>
        <v>0</v>
      </c>
      <c r="N234" s="77">
        <f>SUM(J234:M234)</f>
        <v>0</v>
      </c>
      <c r="O234" s="79">
        <f>O233+O232</f>
        <v>6000</v>
      </c>
      <c r="P234" s="79">
        <f>P233+P232</f>
        <v>0</v>
      </c>
      <c r="Q234" s="79">
        <f>Q233+Q232</f>
        <v>0</v>
      </c>
      <c r="R234" s="79">
        <f>R233+R232</f>
        <v>0</v>
      </c>
      <c r="S234" s="79">
        <f>S233+S232</f>
        <v>3000</v>
      </c>
      <c r="T234" s="77">
        <f>SUM(O234:S234)</f>
        <v>9000</v>
      </c>
      <c r="U234" s="80">
        <f>T234+N234+I234+D235</f>
        <v>9000</v>
      </c>
      <c r="V234" s="79">
        <f>V233+V232</f>
        <v>0</v>
      </c>
      <c r="W234" s="79">
        <f>W233+W232</f>
        <v>0</v>
      </c>
      <c r="X234" s="79">
        <f>X233+X232</f>
        <v>0</v>
      </c>
      <c r="Y234" s="79">
        <f>Y233+Y232</f>
        <v>5000</v>
      </c>
      <c r="Z234" s="77">
        <f>SUM(V234:Y234)</f>
        <v>5000</v>
      </c>
      <c r="AA234" s="79">
        <f>AA233+AA232</f>
        <v>0</v>
      </c>
      <c r="AB234" s="79">
        <f>AB233+AB232</f>
        <v>0</v>
      </c>
      <c r="AC234" s="79">
        <f>AC233+AC232</f>
        <v>0</v>
      </c>
      <c r="AD234" s="79">
        <f>AD233+AD232</f>
        <v>0</v>
      </c>
      <c r="AE234" s="77">
        <f>SUM(AA234:AD234)</f>
        <v>0</v>
      </c>
      <c r="AF234" s="79">
        <f>AF233+AF232</f>
        <v>5000</v>
      </c>
      <c r="AG234" s="79">
        <f>AG233+AG232</f>
        <v>0</v>
      </c>
      <c r="AH234" s="79">
        <f>AH233+AH232</f>
        <v>0</v>
      </c>
      <c r="AI234" s="79">
        <f>AI233+AI232</f>
        <v>0</v>
      </c>
      <c r="AJ234" s="79">
        <f>AJ233+AJ232</f>
        <v>5000</v>
      </c>
      <c r="AK234" s="77">
        <f>SUM(AF234:AJ234)</f>
        <v>10000</v>
      </c>
      <c r="AL234" s="80">
        <f>AK234+AE234+Z234</f>
        <v>15000</v>
      </c>
      <c r="AM234" s="43"/>
      <c r="AN234" s="50">
        <f t="shared" si="70"/>
        <v>0</v>
      </c>
      <c r="AO234" s="50">
        <f t="shared" si="71"/>
        <v>0</v>
      </c>
    </row>
    <row r="235" spans="1:41" x14ac:dyDescent="0.3">
      <c r="A235" s="182"/>
      <c r="B235" s="6" t="s">
        <v>8</v>
      </c>
      <c r="C235" s="81">
        <v>0</v>
      </c>
      <c r="D235" s="99"/>
      <c r="E235" s="128">
        <f>E234-E231</f>
        <v>0</v>
      </c>
      <c r="F235" s="128">
        <f>E235+F234-F231</f>
        <v>0</v>
      </c>
      <c r="G235" s="128">
        <f>F235+G234-G231</f>
        <v>0</v>
      </c>
      <c r="H235" s="128">
        <f>G235+H234-H231</f>
        <v>0</v>
      </c>
      <c r="I235" s="77">
        <f>I234-I231</f>
        <v>0</v>
      </c>
      <c r="J235" s="128">
        <f>I235+J234-J231</f>
        <v>0</v>
      </c>
      <c r="K235" s="79">
        <f>J235+K234-K231</f>
        <v>-150</v>
      </c>
      <c r="L235" s="79">
        <f>K235+L234-L231</f>
        <v>-231</v>
      </c>
      <c r="M235" s="79">
        <f>L235+M234-M231</f>
        <v>-347</v>
      </c>
      <c r="N235" s="77">
        <f>I235+N234-N231</f>
        <v>-347</v>
      </c>
      <c r="O235" s="79">
        <f>N235+O234-O231</f>
        <v>5058</v>
      </c>
      <c r="P235" s="79">
        <f>O235+P234-P231</f>
        <v>4015</v>
      </c>
      <c r="Q235" s="79">
        <f>P235+Q234-Q231</f>
        <v>2975</v>
      </c>
      <c r="R235" s="79">
        <f t="shared" ref="R235:S235" si="84">Q235+R234-R231</f>
        <v>1047</v>
      </c>
      <c r="S235" s="79">
        <f t="shared" si="84"/>
        <v>1959</v>
      </c>
      <c r="T235" s="77">
        <f>N235+T234-T231</f>
        <v>1959</v>
      </c>
      <c r="U235" s="80">
        <f>U234-U231</f>
        <v>1959</v>
      </c>
      <c r="V235" s="79">
        <f>U235+V234-V231</f>
        <v>1959</v>
      </c>
      <c r="W235" s="79">
        <f>V235+W234-W231</f>
        <v>130</v>
      </c>
      <c r="X235" s="79">
        <f>W235+X234-X231</f>
        <v>-1699</v>
      </c>
      <c r="Y235" s="79">
        <f>W235+Y234-Y231</f>
        <v>2781</v>
      </c>
      <c r="Z235" s="77">
        <f>T235+Z234-Z231</f>
        <v>952</v>
      </c>
      <c r="AA235" s="79">
        <f>Z235+AA234-AA231</f>
        <v>508</v>
      </c>
      <c r="AB235" s="79">
        <f>AA235+AB234-AB231</f>
        <v>-115</v>
      </c>
      <c r="AC235" s="79">
        <f>AB235+AC234-AC231</f>
        <v>-738</v>
      </c>
      <c r="AD235" s="79">
        <f>AC235+AD234-AD231</f>
        <v>-1539</v>
      </c>
      <c r="AE235" s="77">
        <f>Z235+AE234-AE231</f>
        <v>-1539</v>
      </c>
      <c r="AF235" s="79">
        <f>AE235+AF234-AF231</f>
        <v>3059</v>
      </c>
      <c r="AG235" s="79">
        <f>AF235+AG234-AG231</f>
        <v>2499</v>
      </c>
      <c r="AH235" s="79">
        <f>AG235+AH234-AH231</f>
        <v>1936</v>
      </c>
      <c r="AI235" s="79">
        <f t="shared" ref="AI235:AJ235" si="85">AH235+AI234-AI231</f>
        <v>1359</v>
      </c>
      <c r="AJ235" s="79">
        <f t="shared" si="85"/>
        <v>5971</v>
      </c>
      <c r="AK235" s="77">
        <f>AE235+AK234-AK231</f>
        <v>5971</v>
      </c>
      <c r="AL235" s="80">
        <f>T235+AL234-AL231</f>
        <v>5971</v>
      </c>
      <c r="AM235" s="43"/>
      <c r="AN235" s="50">
        <f t="shared" si="70"/>
        <v>0</v>
      </c>
      <c r="AO235" s="50">
        <f t="shared" si="71"/>
        <v>0</v>
      </c>
    </row>
    <row r="236" spans="1:41" x14ac:dyDescent="0.3">
      <c r="A236" s="18"/>
      <c r="B236" s="17" t="s">
        <v>9</v>
      </c>
      <c r="C236" s="7"/>
      <c r="D236" s="7"/>
      <c r="E236" s="129" t="e">
        <f>E235/(SUM(F231+H231+J231+G231)/20)*1000</f>
        <v>#DIV/0!</v>
      </c>
      <c r="F236" s="129">
        <f>F235/(SUM(G231+K231+J231+H231)/20)*1000</f>
        <v>0</v>
      </c>
      <c r="G236" s="129">
        <f>G235/(SUM(H231+J231+K231+L231)/20)*1000</f>
        <v>0</v>
      </c>
      <c r="H236" s="129">
        <f>H235/(SUM(M231+J231+K231+L231)/20)*1000</f>
        <v>0</v>
      </c>
      <c r="I236" s="124"/>
      <c r="J236" s="129">
        <f>J235/(SUM(K231+M231+O231+L231)/20)*1000</f>
        <v>0</v>
      </c>
      <c r="K236" s="129">
        <f>K235/(SUM(L231+O231+P231+M231)/20)*1000</f>
        <v>-1634.8773841961852</v>
      </c>
      <c r="L236" s="129">
        <f>L235/(SUM(M231+O231+P231+Q231)/20)*1000</f>
        <v>-1653.5433070866143</v>
      </c>
      <c r="M236" s="129">
        <f>M235/(SUM(O231+P231+Q231+R231)/20)*1000</f>
        <v>-1506.730351715154</v>
      </c>
      <c r="N236" s="124"/>
      <c r="O236" s="129">
        <f>O235/(SUM(Q231+R231+S231+P231)/20)*1000</f>
        <v>16586.325627151993</v>
      </c>
      <c r="P236" s="129" t="e">
        <f>P235/(SUM(Q231+R231+#REF!+S231)/20)*1000</f>
        <v>#REF!</v>
      </c>
      <c r="Q236" s="129" t="e">
        <f>Q235/(SUM(S231+#REF!+#REF!+#REF!)/20)*1000</f>
        <v>#REF!</v>
      </c>
      <c r="R236" s="129" t="e">
        <f>R235/(SUM(#REF!+#REF!+#REF!+#REF!)/20)*1000</f>
        <v>#REF!</v>
      </c>
      <c r="S236" s="129" t="e">
        <f>S235/(SUM(#REF!+#REF!+#REF!+#REF!)/20)*1000</f>
        <v>#REF!</v>
      </c>
      <c r="T236" s="124"/>
      <c r="U236" s="125"/>
      <c r="V236" s="129">
        <f>V235/(SUM(W231+Y231+AA231+X231)/20)*1000</f>
        <v>6073.4769803131294</v>
      </c>
      <c r="W236" s="129">
        <f>W235/(SUM(X231+AB231+AA231+Y231)/20)*1000</f>
        <v>495.71020019065776</v>
      </c>
      <c r="X236" s="129">
        <f>X235/(SUM(Y231+AA231+AB231+AC231)/20)*1000</f>
        <v>-8412.9735082941334</v>
      </c>
      <c r="Y236" s="129">
        <f>Y235/(SUM(AD231+AA231+AB231+AC231)/20)*1000</f>
        <v>22328.382175832998</v>
      </c>
      <c r="Z236" s="124"/>
      <c r="AA236" s="129">
        <f>AA235/(SUM(AB231+AD231+AF231+AC231)/20)*1000</f>
        <v>4148.6320947325439</v>
      </c>
      <c r="AB236" s="129">
        <f>AB235/(SUM(AC231+AF231+AG231+AD231)/20)*1000</f>
        <v>-963.95641240570001</v>
      </c>
      <c r="AC236" s="129">
        <f>AC235/(SUM(AD231+AF231+AG231+AH231)/20)*1000</f>
        <v>-6345.6577815993123</v>
      </c>
      <c r="AD236" s="129">
        <f>AD235/(SUM(AF231+AG231+AH231+AI231)/20)*1000</f>
        <v>-14643.196955280686</v>
      </c>
      <c r="AE236" s="124"/>
      <c r="AF236" s="129">
        <f>AF235/(SUM(AH231+AI231+AJ231+AG231)/20)*1000</f>
        <v>29300.766283524903</v>
      </c>
      <c r="AG236" s="129" t="e">
        <f>AG235/(SUM(AH231+AI231+#REF!+AJ231)/20)*1000</f>
        <v>#REF!</v>
      </c>
      <c r="AH236" s="129" t="e">
        <f>AH235/(SUM(AJ231+#REF!+#REF!+#REF!)/20)*1000</f>
        <v>#REF!</v>
      </c>
      <c r="AI236" s="129" t="e">
        <f>AI235/(SUM(#REF!+#REF!+#REF!+#REF!)/20)*1000</f>
        <v>#REF!</v>
      </c>
      <c r="AJ236" s="129" t="e">
        <f>AJ235/(SUM(#REF!+#REF!+#REF!+#REF!)/20)*1000</f>
        <v>#REF!</v>
      </c>
      <c r="AK236" s="124"/>
      <c r="AL236" s="125"/>
      <c r="AM236" s="43"/>
      <c r="AN236" s="50">
        <f t="shared" si="70"/>
        <v>0</v>
      </c>
      <c r="AO236" s="50">
        <f t="shared" si="71"/>
        <v>0</v>
      </c>
    </row>
    <row r="237" spans="1:41" x14ac:dyDescent="0.3">
      <c r="A237" s="180" t="s">
        <v>117</v>
      </c>
      <c r="B237" s="5" t="s">
        <v>5</v>
      </c>
      <c r="C237" s="77"/>
      <c r="D237" s="77"/>
      <c r="E237" s="79"/>
      <c r="F237" s="79"/>
      <c r="G237" s="79"/>
      <c r="H237" s="79">
        <v>401</v>
      </c>
      <c r="I237" s="77">
        <f>SUM(E237:H237)</f>
        <v>401</v>
      </c>
      <c r="J237" s="79"/>
      <c r="K237" s="79">
        <v>49</v>
      </c>
      <c r="L237" s="79">
        <v>246</v>
      </c>
      <c r="M237" s="79">
        <v>351</v>
      </c>
      <c r="N237" s="77">
        <f>SUM(J237:M237)</f>
        <v>646</v>
      </c>
      <c r="O237" s="79">
        <v>498</v>
      </c>
      <c r="P237" s="79">
        <v>871</v>
      </c>
      <c r="Q237" s="79">
        <v>870</v>
      </c>
      <c r="R237" s="79">
        <v>1548</v>
      </c>
      <c r="S237" s="79">
        <v>893</v>
      </c>
      <c r="T237" s="77">
        <f>SUM(O237:S237)</f>
        <v>4680</v>
      </c>
      <c r="U237" s="80">
        <f>T237+N237+I237+D241</f>
        <v>5727</v>
      </c>
      <c r="V237" s="79"/>
      <c r="W237" s="79">
        <v>722</v>
      </c>
      <c r="X237" s="79">
        <v>722</v>
      </c>
      <c r="Y237" s="79">
        <v>927</v>
      </c>
      <c r="Z237" s="77">
        <f>SUM(V237:Y237)</f>
        <v>2371</v>
      </c>
      <c r="AA237" s="79">
        <v>466</v>
      </c>
      <c r="AB237" s="79">
        <v>645</v>
      </c>
      <c r="AC237" s="79">
        <v>649</v>
      </c>
      <c r="AD237" s="79">
        <v>833</v>
      </c>
      <c r="AE237" s="77">
        <f>SUM(AA237:AD237)</f>
        <v>2593</v>
      </c>
      <c r="AF237" s="79">
        <v>394</v>
      </c>
      <c r="AG237" s="79">
        <v>555</v>
      </c>
      <c r="AH237" s="79">
        <v>551</v>
      </c>
      <c r="AI237" s="79">
        <v>558</v>
      </c>
      <c r="AJ237" s="79">
        <v>387</v>
      </c>
      <c r="AK237" s="77">
        <f>SUM(AF237:AJ237)</f>
        <v>2445</v>
      </c>
      <c r="AL237" s="80">
        <f>AK237+AE237+Z237</f>
        <v>7409</v>
      </c>
      <c r="AM237" s="43">
        <v>128</v>
      </c>
      <c r="AN237" s="50">
        <f t="shared" si="70"/>
        <v>733056</v>
      </c>
      <c r="AO237" s="50">
        <f t="shared" si="71"/>
        <v>948352</v>
      </c>
    </row>
    <row r="238" spans="1:41" x14ac:dyDescent="0.3">
      <c r="A238" s="181"/>
      <c r="B238" s="17" t="s">
        <v>6</v>
      </c>
      <c r="C238" s="77"/>
      <c r="D238" s="77"/>
      <c r="E238" s="79"/>
      <c r="F238" s="79"/>
      <c r="G238" s="79"/>
      <c r="H238" s="79">
        <v>401</v>
      </c>
      <c r="I238" s="77">
        <f>SUM(E238:H238)</f>
        <v>401</v>
      </c>
      <c r="J238" s="79"/>
      <c r="K238" s="79"/>
      <c r="L238" s="79"/>
      <c r="M238" s="79"/>
      <c r="N238" s="77">
        <f>SUM(J238:M238)</f>
        <v>0</v>
      </c>
      <c r="O238" s="79">
        <v>3000</v>
      </c>
      <c r="P238" s="79"/>
      <c r="Q238" s="79"/>
      <c r="R238" s="79"/>
      <c r="S238" s="79">
        <v>3000</v>
      </c>
      <c r="T238" s="77">
        <f>SUM(O238:S238)</f>
        <v>6000</v>
      </c>
      <c r="U238" s="80">
        <f>I238+N238+T238</f>
        <v>6401</v>
      </c>
      <c r="V238" s="79"/>
      <c r="W238" s="79"/>
      <c r="X238" s="79"/>
      <c r="Y238" s="79"/>
      <c r="Z238" s="77">
        <f>SUM(V238:Y238)</f>
        <v>0</v>
      </c>
      <c r="AA238" s="79"/>
      <c r="AB238" s="79"/>
      <c r="AC238" s="79"/>
      <c r="AD238" s="79">
        <v>0</v>
      </c>
      <c r="AE238" s="77">
        <f>SUM(AA238:AD238)</f>
        <v>0</v>
      </c>
      <c r="AF238" s="79">
        <v>3000</v>
      </c>
      <c r="AG238" s="79"/>
      <c r="AH238" s="79"/>
      <c r="AI238" s="79"/>
      <c r="AJ238" s="79">
        <v>4000</v>
      </c>
      <c r="AK238" s="77">
        <f>SUM(AF238:AJ238)</f>
        <v>7000</v>
      </c>
      <c r="AL238" s="80">
        <f>Z238+AE238+AK238</f>
        <v>7000</v>
      </c>
      <c r="AM238" s="43"/>
      <c r="AN238" s="50">
        <f t="shared" si="70"/>
        <v>0</v>
      </c>
      <c r="AO238" s="50">
        <f t="shared" si="71"/>
        <v>0</v>
      </c>
    </row>
    <row r="239" spans="1:41" x14ac:dyDescent="0.3">
      <c r="A239" s="181"/>
      <c r="B239" s="17" t="s">
        <v>10</v>
      </c>
      <c r="C239" s="77">
        <v>96</v>
      </c>
      <c r="D239" s="77"/>
      <c r="E239" s="79"/>
      <c r="F239" s="79"/>
      <c r="G239" s="79"/>
      <c r="H239" s="79"/>
      <c r="I239" s="77"/>
      <c r="J239" s="79"/>
      <c r="K239" s="79"/>
      <c r="L239" s="79"/>
      <c r="M239" s="79"/>
      <c r="N239" s="77"/>
      <c r="O239" s="79"/>
      <c r="P239" s="79"/>
      <c r="Q239" s="79"/>
      <c r="R239" s="79"/>
      <c r="S239" s="79"/>
      <c r="T239" s="77"/>
      <c r="U239" s="80"/>
      <c r="V239" s="79"/>
      <c r="W239" s="79"/>
      <c r="X239" s="79"/>
      <c r="Y239" s="79"/>
      <c r="Z239" s="77"/>
      <c r="AA239" s="79"/>
      <c r="AB239" s="79"/>
      <c r="AC239" s="79"/>
      <c r="AD239" s="79"/>
      <c r="AE239" s="77"/>
      <c r="AF239" s="79"/>
      <c r="AG239" s="79"/>
      <c r="AH239" s="79"/>
      <c r="AI239" s="79"/>
      <c r="AJ239" s="79"/>
      <c r="AK239" s="77"/>
      <c r="AL239" s="80"/>
      <c r="AM239" s="43"/>
      <c r="AN239" s="50">
        <f t="shared" si="70"/>
        <v>0</v>
      </c>
      <c r="AO239" s="50">
        <f t="shared" si="71"/>
        <v>0</v>
      </c>
    </row>
    <row r="240" spans="1:41" x14ac:dyDescent="0.3">
      <c r="A240" s="181"/>
      <c r="B240" s="17" t="s">
        <v>7</v>
      </c>
      <c r="C240" s="77"/>
      <c r="D240" s="77"/>
      <c r="E240" s="79">
        <f>E239+E238</f>
        <v>0</v>
      </c>
      <c r="F240" s="79">
        <f>F239+F238</f>
        <v>0</v>
      </c>
      <c r="G240" s="79">
        <f>G239+G238</f>
        <v>0</v>
      </c>
      <c r="H240" s="79">
        <f>H239+H238</f>
        <v>401</v>
      </c>
      <c r="I240" s="77">
        <f>SUM(E240:H240)</f>
        <v>401</v>
      </c>
      <c r="J240" s="79">
        <f>J239+J238</f>
        <v>0</v>
      </c>
      <c r="K240" s="79">
        <f>K239+K238</f>
        <v>0</v>
      </c>
      <c r="L240" s="79">
        <f>L239+L238</f>
        <v>0</v>
      </c>
      <c r="M240" s="79">
        <f>M239+M238</f>
        <v>0</v>
      </c>
      <c r="N240" s="77">
        <f>SUM(J240:M240)</f>
        <v>0</v>
      </c>
      <c r="O240" s="79">
        <f>O239+O238</f>
        <v>3000</v>
      </c>
      <c r="P240" s="79">
        <f>P239+P238</f>
        <v>0</v>
      </c>
      <c r="Q240" s="79">
        <f>Q239+Q238</f>
        <v>0</v>
      </c>
      <c r="R240" s="79">
        <f>R239+R238</f>
        <v>0</v>
      </c>
      <c r="S240" s="79">
        <f>S239+S238</f>
        <v>3000</v>
      </c>
      <c r="T240" s="77">
        <f>SUM(O240:S240)</f>
        <v>6000</v>
      </c>
      <c r="U240" s="80">
        <f>T240+N240+I240+D241</f>
        <v>6401</v>
      </c>
      <c r="V240" s="79">
        <f>V239+V238</f>
        <v>0</v>
      </c>
      <c r="W240" s="79">
        <f>W239+W238</f>
        <v>0</v>
      </c>
      <c r="X240" s="79">
        <f>X239+X238</f>
        <v>0</v>
      </c>
      <c r="Y240" s="79">
        <f>Y239+Y238</f>
        <v>0</v>
      </c>
      <c r="Z240" s="77">
        <f>SUM(V240:Y240)</f>
        <v>0</v>
      </c>
      <c r="AA240" s="79">
        <f>AA239+AA238</f>
        <v>0</v>
      </c>
      <c r="AB240" s="79">
        <f>AB239+AB238</f>
        <v>0</v>
      </c>
      <c r="AC240" s="79">
        <f>AC239+AC238</f>
        <v>0</v>
      </c>
      <c r="AD240" s="79">
        <f>AD239+AD238</f>
        <v>0</v>
      </c>
      <c r="AE240" s="77">
        <f>SUM(AA240:AD240)</f>
        <v>0</v>
      </c>
      <c r="AF240" s="79">
        <f>AF239+AF238</f>
        <v>3000</v>
      </c>
      <c r="AG240" s="79">
        <f>AG239+AG238</f>
        <v>0</v>
      </c>
      <c r="AH240" s="79">
        <f>AH239+AH238</f>
        <v>0</v>
      </c>
      <c r="AI240" s="79">
        <f>AI239+AI238</f>
        <v>0</v>
      </c>
      <c r="AJ240" s="79">
        <f>AJ239+AJ238</f>
        <v>4000</v>
      </c>
      <c r="AK240" s="77">
        <f>SUM(AF240:AJ240)</f>
        <v>7000</v>
      </c>
      <c r="AL240" s="80">
        <f>AK240+AE240+Z240</f>
        <v>7000</v>
      </c>
      <c r="AM240" s="43"/>
      <c r="AN240" s="50">
        <f t="shared" si="70"/>
        <v>0</v>
      </c>
      <c r="AO240" s="50">
        <f t="shared" si="71"/>
        <v>0</v>
      </c>
    </row>
    <row r="241" spans="1:41" x14ac:dyDescent="0.3">
      <c r="A241" s="182"/>
      <c r="B241" s="6" t="s">
        <v>8</v>
      </c>
      <c r="C241" s="81">
        <v>497</v>
      </c>
      <c r="D241" s="99"/>
      <c r="E241" s="128">
        <f>E240-E237</f>
        <v>0</v>
      </c>
      <c r="F241" s="128">
        <f>E241+F240-F237</f>
        <v>0</v>
      </c>
      <c r="G241" s="128">
        <f>F241+G240-G237</f>
        <v>0</v>
      </c>
      <c r="H241" s="128">
        <f>G241+H240-H237</f>
        <v>0</v>
      </c>
      <c r="I241" s="77">
        <f>I240-I237</f>
        <v>0</v>
      </c>
      <c r="J241" s="128">
        <f>I241+J240-J237</f>
        <v>0</v>
      </c>
      <c r="K241" s="79">
        <f>J241+K240-K237</f>
        <v>-49</v>
      </c>
      <c r="L241" s="79">
        <f>K241+L240-L237</f>
        <v>-295</v>
      </c>
      <c r="M241" s="79">
        <f>L241+M240-M237</f>
        <v>-646</v>
      </c>
      <c r="N241" s="77">
        <f>I241+N240-N237</f>
        <v>-646</v>
      </c>
      <c r="O241" s="79">
        <f>N241+O240-O237</f>
        <v>1856</v>
      </c>
      <c r="P241" s="79">
        <f>O241+P240-P237</f>
        <v>985</v>
      </c>
      <c r="Q241" s="79">
        <f>P241+Q240-Q237</f>
        <v>115</v>
      </c>
      <c r="R241" s="79">
        <f t="shared" ref="R241:S241" si="86">Q241+R240-R237</f>
        <v>-1433</v>
      </c>
      <c r="S241" s="79">
        <f t="shared" si="86"/>
        <v>674</v>
      </c>
      <c r="T241" s="77">
        <f>N241+T240-T237</f>
        <v>674</v>
      </c>
      <c r="U241" s="80">
        <f>U240-U237</f>
        <v>674</v>
      </c>
      <c r="V241" s="79">
        <f>U241+V240-V237</f>
        <v>674</v>
      </c>
      <c r="W241" s="79">
        <f>V241+W240-W237</f>
        <v>-48</v>
      </c>
      <c r="X241" s="79">
        <f>W241+X240-X237</f>
        <v>-770</v>
      </c>
      <c r="Y241" s="79">
        <f>W241+Y240-Y237</f>
        <v>-975</v>
      </c>
      <c r="Z241" s="77">
        <f>T241+Z240-Z237</f>
        <v>-1697</v>
      </c>
      <c r="AA241" s="79">
        <f>Z241+AA240-AA237</f>
        <v>-2163</v>
      </c>
      <c r="AB241" s="79">
        <f>AA241+AB240-AB237</f>
        <v>-2808</v>
      </c>
      <c r="AC241" s="79">
        <f>AB241+AC240-AC237</f>
        <v>-3457</v>
      </c>
      <c r="AD241" s="79">
        <f>AC241+AD240-AD237</f>
        <v>-4290</v>
      </c>
      <c r="AE241" s="77">
        <f>Z241+AE240-AE237</f>
        <v>-4290</v>
      </c>
      <c r="AF241" s="79">
        <f>AE241+AF240-AF237</f>
        <v>-1684</v>
      </c>
      <c r="AG241" s="79">
        <f>AF241+AG240-AG237</f>
        <v>-2239</v>
      </c>
      <c r="AH241" s="79">
        <f>AG241+AH240-AH237</f>
        <v>-2790</v>
      </c>
      <c r="AI241" s="79">
        <f t="shared" ref="AI241:AJ241" si="87">AH241+AI240-AI237</f>
        <v>-3348</v>
      </c>
      <c r="AJ241" s="79">
        <f t="shared" si="87"/>
        <v>265</v>
      </c>
      <c r="AK241" s="77">
        <f>AE241+AK240-AK237</f>
        <v>265</v>
      </c>
      <c r="AL241" s="80">
        <f>T241+AL240-AL237</f>
        <v>265</v>
      </c>
      <c r="AM241" s="43"/>
      <c r="AN241" s="50">
        <f t="shared" si="70"/>
        <v>0</v>
      </c>
      <c r="AO241" s="50">
        <f t="shared" si="71"/>
        <v>0</v>
      </c>
    </row>
    <row r="242" spans="1:41" x14ac:dyDescent="0.3">
      <c r="A242" s="18"/>
      <c r="B242" s="17" t="s">
        <v>9</v>
      </c>
      <c r="C242" s="7"/>
      <c r="D242" s="7"/>
      <c r="E242" s="129">
        <f>E241/(SUM(F237+H237+J237+G237)/20)*1000</f>
        <v>0</v>
      </c>
      <c r="F242" s="129">
        <f>F241/(SUM(G237+K237+J237+H237)/20)*1000</f>
        <v>0</v>
      </c>
      <c r="G242" s="129">
        <f>G241/(SUM(H237+J237+K237+L237)/20)*1000</f>
        <v>0</v>
      </c>
      <c r="H242" s="129">
        <f>H241/(SUM(M237+J237+K237+L237)/20)*1000</f>
        <v>0</v>
      </c>
      <c r="I242" s="124"/>
      <c r="J242" s="129">
        <f>J241/(SUM(K237+M237+O237+L237)/20)*1000</f>
        <v>0</v>
      </c>
      <c r="K242" s="129">
        <f>K241/(SUM(L237+O237+P237+M237)/20)*1000</f>
        <v>-498.47405900305193</v>
      </c>
      <c r="L242" s="129">
        <f>L241/(SUM(M237+O237+P237+Q237)/20)*1000</f>
        <v>-2277.9922779922781</v>
      </c>
      <c r="M242" s="129">
        <f>M241/(SUM(O237+P237+Q237+R237)/20)*1000</f>
        <v>-3411.671507789807</v>
      </c>
      <c r="N242" s="124"/>
      <c r="O242" s="129">
        <f>O241/(SUM(Q237+R237+S237+P237)/20)*1000</f>
        <v>8876.1358201817311</v>
      </c>
      <c r="P242" s="129" t="e">
        <f>P241/(SUM(Q237+R237+#REF!+S237)/20)*1000</f>
        <v>#REF!</v>
      </c>
      <c r="Q242" s="129" t="e">
        <f>Q241/(SUM(S237+#REF!+#REF!+#REF!)/20)*1000</f>
        <v>#REF!</v>
      </c>
      <c r="R242" s="129" t="e">
        <f>R241/(SUM(#REF!+#REF!+#REF!+#REF!)/20)*1000</f>
        <v>#REF!</v>
      </c>
      <c r="S242" s="129" t="e">
        <f>S241/(SUM(#REF!+#REF!+#REF!+#REF!)/20)*1000</f>
        <v>#REF!</v>
      </c>
      <c r="T242" s="124"/>
      <c r="U242" s="125"/>
      <c r="V242" s="129">
        <f>V241/(SUM(W237+Y237+AA237+X237)/20)*1000</f>
        <v>4751.4980613323933</v>
      </c>
      <c r="W242" s="129">
        <f>W241/(SUM(X237+AB237+AA237+Y237)/20)*1000</f>
        <v>-347.82608695652175</v>
      </c>
      <c r="X242" s="129">
        <f>X241/(SUM(Y237+AA237+AB237+AC237)/20)*1000</f>
        <v>-5731.2988462969861</v>
      </c>
      <c r="Y242" s="129">
        <f>Y241/(SUM(AD237+AA237+AB237+AC237)/20)*1000</f>
        <v>-7520.2468183571145</v>
      </c>
      <c r="Z242" s="124"/>
      <c r="AA242" s="129">
        <f>AA241/(SUM(AB237+AD237+AF237+AC237)/20)*1000</f>
        <v>-17159.857199523998</v>
      </c>
      <c r="AB242" s="129">
        <f>AB241/(SUM(AC237+AF237+AG237+AD237)/20)*1000</f>
        <v>-23101.604278074865</v>
      </c>
      <c r="AC242" s="129">
        <f>AC241/(SUM(AD237+AF237+AG237+AH237)/20)*1000</f>
        <v>-29635.662237462493</v>
      </c>
      <c r="AD242" s="129">
        <f>AD241/(SUM(AF237+AG237+AH237+AI237)/20)*1000</f>
        <v>-41690.962099125361</v>
      </c>
      <c r="AE242" s="124"/>
      <c r="AF242" s="129">
        <f>AF241/(SUM(AH237+AI237+AJ237+AG237)/20)*1000</f>
        <v>-16421.257922964407</v>
      </c>
      <c r="AG242" s="129" t="e">
        <f>AG241/(SUM(AH237+AI237+#REF!+AJ237)/20)*1000</f>
        <v>#REF!</v>
      </c>
      <c r="AH242" s="129" t="e">
        <f>AH241/(SUM(AJ237+#REF!+#REF!+#REF!)/20)*1000</f>
        <v>#REF!</v>
      </c>
      <c r="AI242" s="129" t="e">
        <f>AI241/(SUM(#REF!+#REF!+#REF!+#REF!)/20)*1000</f>
        <v>#REF!</v>
      </c>
      <c r="AJ242" s="129" t="e">
        <f>AJ241/(SUM(#REF!+#REF!+#REF!+#REF!)/20)*1000</f>
        <v>#REF!</v>
      </c>
      <c r="AK242" s="124"/>
      <c r="AL242" s="125"/>
      <c r="AM242" s="43"/>
      <c r="AN242" s="50">
        <f t="shared" si="70"/>
        <v>0</v>
      </c>
      <c r="AO242" s="50">
        <f t="shared" si="71"/>
        <v>0</v>
      </c>
    </row>
    <row r="243" spans="1:41" x14ac:dyDescent="0.3">
      <c r="A243" s="193" t="s">
        <v>121</v>
      </c>
      <c r="B243" s="5" t="s">
        <v>5</v>
      </c>
      <c r="C243" s="77"/>
      <c r="D243" s="77"/>
      <c r="E243" s="79"/>
      <c r="F243" s="79"/>
      <c r="G243" s="79"/>
      <c r="H243" s="79"/>
      <c r="I243" s="77">
        <f>SUM(E243:H243)</f>
        <v>0</v>
      </c>
      <c r="J243" s="79"/>
      <c r="K243" s="79">
        <v>0</v>
      </c>
      <c r="L243" s="79">
        <v>0</v>
      </c>
      <c r="M243" s="79">
        <v>0</v>
      </c>
      <c r="N243" s="77">
        <f>SUM(J243:M243)</f>
        <v>0</v>
      </c>
      <c r="O243" s="79">
        <v>0</v>
      </c>
      <c r="P243" s="79">
        <v>0</v>
      </c>
      <c r="Q243" s="79">
        <v>0</v>
      </c>
      <c r="R243" s="79">
        <v>0</v>
      </c>
      <c r="S243" s="79">
        <v>1050</v>
      </c>
      <c r="T243" s="77">
        <f>SUM(O243:S243)</f>
        <v>1050</v>
      </c>
      <c r="U243" s="80">
        <f>T243+N243+I243+D247</f>
        <v>1050</v>
      </c>
      <c r="V243" s="79"/>
      <c r="W243" s="79">
        <v>525</v>
      </c>
      <c r="X243" s="79">
        <v>525</v>
      </c>
      <c r="Y243" s="79">
        <v>0</v>
      </c>
      <c r="Z243" s="77">
        <f>SUM(V243:Y243)</f>
        <v>1050</v>
      </c>
      <c r="AA243" s="79">
        <v>624</v>
      </c>
      <c r="AB243" s="79">
        <v>873</v>
      </c>
      <c r="AC243" s="79">
        <v>876</v>
      </c>
      <c r="AD243" s="79">
        <v>1125</v>
      </c>
      <c r="AE243" s="77">
        <f>SUM(AA243:AD243)</f>
        <v>3498</v>
      </c>
      <c r="AF243" s="79">
        <v>0</v>
      </c>
      <c r="AG243" s="79">
        <v>0</v>
      </c>
      <c r="AH243" s="79">
        <v>0</v>
      </c>
      <c r="AI243" s="79">
        <v>0</v>
      </c>
      <c r="AJ243" s="79">
        <v>0</v>
      </c>
      <c r="AK243" s="77">
        <f>SUM(AF243:AJ243)</f>
        <v>0</v>
      </c>
      <c r="AL243" s="80">
        <f>AK243+AE243+Z243</f>
        <v>4548</v>
      </c>
      <c r="AM243" s="43">
        <v>64</v>
      </c>
      <c r="AN243" s="50">
        <f t="shared" si="70"/>
        <v>67200</v>
      </c>
      <c r="AO243" s="50">
        <f t="shared" si="71"/>
        <v>291072</v>
      </c>
    </row>
    <row r="244" spans="1:41" x14ac:dyDescent="0.3">
      <c r="A244" s="194"/>
      <c r="B244" s="17" t="s">
        <v>6</v>
      </c>
      <c r="C244" s="77"/>
      <c r="D244" s="77"/>
      <c r="E244" s="79"/>
      <c r="F244" s="79"/>
      <c r="G244" s="79"/>
      <c r="H244" s="79"/>
      <c r="I244" s="77">
        <f>SUM(E244:H244)</f>
        <v>0</v>
      </c>
      <c r="J244" s="79"/>
      <c r="K244" s="79"/>
      <c r="L244" s="79"/>
      <c r="M244" s="79"/>
      <c r="N244" s="77">
        <f>SUM(J244:M244)</f>
        <v>0</v>
      </c>
      <c r="O244" s="79"/>
      <c r="P244" s="79"/>
      <c r="Q244" s="79"/>
      <c r="R244" s="79"/>
      <c r="S244" s="79"/>
      <c r="T244" s="77">
        <f>SUM(O244:S244)</f>
        <v>0</v>
      </c>
      <c r="U244" s="80">
        <f>I244+N244+T244</f>
        <v>0</v>
      </c>
      <c r="V244" s="79"/>
      <c r="W244" s="79"/>
      <c r="X244" s="79"/>
      <c r="Y244" s="79"/>
      <c r="Z244" s="77">
        <f>SUM(V244:Y244)</f>
        <v>0</v>
      </c>
      <c r="AA244" s="79"/>
      <c r="AB244" s="79"/>
      <c r="AC244" s="79">
        <v>3000</v>
      </c>
      <c r="AD244" s="79">
        <v>3000</v>
      </c>
      <c r="AE244" s="77">
        <f>SUM(AA244:AD244)</f>
        <v>6000</v>
      </c>
      <c r="AF244" s="79"/>
      <c r="AG244" s="79"/>
      <c r="AH244" s="79"/>
      <c r="AI244" s="79"/>
      <c r="AJ244" s="79"/>
      <c r="AK244" s="77">
        <f>SUM(AF244:AJ244)</f>
        <v>0</v>
      </c>
      <c r="AL244" s="80">
        <f>Z244+AE244+AK244</f>
        <v>6000</v>
      </c>
      <c r="AM244" s="43"/>
      <c r="AN244" s="50">
        <f t="shared" si="70"/>
        <v>0</v>
      </c>
      <c r="AO244" s="50">
        <f t="shared" si="71"/>
        <v>0</v>
      </c>
    </row>
    <row r="245" spans="1:41" x14ac:dyDescent="0.3">
      <c r="A245" s="194"/>
      <c r="B245" s="17" t="s">
        <v>10</v>
      </c>
      <c r="C245" s="77">
        <v>0</v>
      </c>
      <c r="D245" s="77"/>
      <c r="E245" s="79"/>
      <c r="F245" s="79"/>
      <c r="G245" s="79"/>
      <c r="H245" s="79"/>
      <c r="I245" s="77"/>
      <c r="J245" s="79"/>
      <c r="K245" s="79"/>
      <c r="L245" s="79"/>
      <c r="M245" s="79"/>
      <c r="N245" s="77"/>
      <c r="O245" s="79"/>
      <c r="P245" s="79"/>
      <c r="Q245" s="79"/>
      <c r="R245" s="79"/>
      <c r="S245" s="79"/>
      <c r="T245" s="77"/>
      <c r="U245" s="80"/>
      <c r="V245" s="79"/>
      <c r="W245" s="79"/>
      <c r="X245" s="79"/>
      <c r="Y245" s="79"/>
      <c r="Z245" s="77"/>
      <c r="AA245" s="79"/>
      <c r="AB245" s="79"/>
      <c r="AC245" s="79"/>
      <c r="AD245" s="79"/>
      <c r="AE245" s="77"/>
      <c r="AF245" s="79"/>
      <c r="AG245" s="79"/>
      <c r="AH245" s="79"/>
      <c r="AI245" s="79"/>
      <c r="AJ245" s="79"/>
      <c r="AK245" s="77"/>
      <c r="AL245" s="80"/>
      <c r="AM245" s="43"/>
      <c r="AN245" s="50">
        <f t="shared" si="70"/>
        <v>0</v>
      </c>
      <c r="AO245" s="50">
        <f t="shared" si="71"/>
        <v>0</v>
      </c>
    </row>
    <row r="246" spans="1:41" x14ac:dyDescent="0.3">
      <c r="A246" s="194"/>
      <c r="B246" s="17" t="s">
        <v>7</v>
      </c>
      <c r="C246" s="77"/>
      <c r="D246" s="77"/>
      <c r="E246" s="79">
        <f>E245+E244</f>
        <v>0</v>
      </c>
      <c r="F246" s="79">
        <f>F245+F244</f>
        <v>0</v>
      </c>
      <c r="G246" s="79">
        <f>G245+G244</f>
        <v>0</v>
      </c>
      <c r="H246" s="79">
        <f>H245+H244</f>
        <v>0</v>
      </c>
      <c r="I246" s="77">
        <f>SUM(E246:H246)</f>
        <v>0</v>
      </c>
      <c r="J246" s="79">
        <f>J245+J244</f>
        <v>0</v>
      </c>
      <c r="K246" s="79">
        <f>K245+K244</f>
        <v>0</v>
      </c>
      <c r="L246" s="79">
        <f>L245+L244</f>
        <v>0</v>
      </c>
      <c r="M246" s="79">
        <f>M245+M244</f>
        <v>0</v>
      </c>
      <c r="N246" s="77">
        <f>SUM(J246:M246)</f>
        <v>0</v>
      </c>
      <c r="O246" s="79">
        <f>O245+O244</f>
        <v>0</v>
      </c>
      <c r="P246" s="79">
        <f>P245+P244</f>
        <v>0</v>
      </c>
      <c r="Q246" s="79">
        <f>Q245+Q244</f>
        <v>0</v>
      </c>
      <c r="R246" s="79">
        <f>R245+R244</f>
        <v>0</v>
      </c>
      <c r="S246" s="79">
        <f>S245+S244</f>
        <v>0</v>
      </c>
      <c r="T246" s="77">
        <f>SUM(O246:S246)</f>
        <v>0</v>
      </c>
      <c r="U246" s="80">
        <f>T246+N246+I246+D247</f>
        <v>0</v>
      </c>
      <c r="V246" s="79">
        <f>V245+V244</f>
        <v>0</v>
      </c>
      <c r="W246" s="79">
        <f>W245+W244</f>
        <v>0</v>
      </c>
      <c r="X246" s="79">
        <f>X245+X244</f>
        <v>0</v>
      </c>
      <c r="Y246" s="79">
        <f>Y245+Y244</f>
        <v>0</v>
      </c>
      <c r="Z246" s="77">
        <f>SUM(V246:Y246)</f>
        <v>0</v>
      </c>
      <c r="AA246" s="79">
        <f>AA245+AA244</f>
        <v>0</v>
      </c>
      <c r="AB246" s="79">
        <f>AB245+AB244</f>
        <v>0</v>
      </c>
      <c r="AC246" s="79">
        <f>AC245+AC244</f>
        <v>3000</v>
      </c>
      <c r="AD246" s="79">
        <f>AD245+AD244</f>
        <v>3000</v>
      </c>
      <c r="AE246" s="77">
        <f>SUM(AA246:AD246)</f>
        <v>6000</v>
      </c>
      <c r="AF246" s="79">
        <f>AF245+AF244</f>
        <v>0</v>
      </c>
      <c r="AG246" s="79">
        <f>AG245+AG244</f>
        <v>0</v>
      </c>
      <c r="AH246" s="79">
        <f>AH245+AH244</f>
        <v>0</v>
      </c>
      <c r="AI246" s="79">
        <f>AI245+AI244</f>
        <v>0</v>
      </c>
      <c r="AJ246" s="79">
        <f>AJ245+AJ244</f>
        <v>0</v>
      </c>
      <c r="AK246" s="77">
        <f>SUM(AF246:AJ246)</f>
        <v>0</v>
      </c>
      <c r="AL246" s="80">
        <f>AK246+AE246+Z246</f>
        <v>6000</v>
      </c>
      <c r="AM246" s="43"/>
      <c r="AN246" s="50">
        <f t="shared" si="70"/>
        <v>0</v>
      </c>
      <c r="AO246" s="50">
        <f t="shared" si="71"/>
        <v>0</v>
      </c>
    </row>
    <row r="247" spans="1:41" x14ac:dyDescent="0.3">
      <c r="A247" s="195"/>
      <c r="B247" s="6" t="s">
        <v>8</v>
      </c>
      <c r="C247" s="81">
        <v>0</v>
      </c>
      <c r="D247" s="99"/>
      <c r="E247" s="128">
        <f>E246-E243</f>
        <v>0</v>
      </c>
      <c r="F247" s="128">
        <f>E247+F246-F243</f>
        <v>0</v>
      </c>
      <c r="G247" s="128">
        <f>F247+G246-G243</f>
        <v>0</v>
      </c>
      <c r="H247" s="128">
        <f>G247+H246-H243</f>
        <v>0</v>
      </c>
      <c r="I247" s="77">
        <f>I246-I243</f>
        <v>0</v>
      </c>
      <c r="J247" s="128">
        <f>I247+J246-J243</f>
        <v>0</v>
      </c>
      <c r="K247" s="79">
        <f>J247+K246-K243</f>
        <v>0</v>
      </c>
      <c r="L247" s="79">
        <f>K247+L246-L243</f>
        <v>0</v>
      </c>
      <c r="M247" s="79">
        <f>L247+M246-M243</f>
        <v>0</v>
      </c>
      <c r="N247" s="77">
        <f>I247+N246-N243</f>
        <v>0</v>
      </c>
      <c r="O247" s="79">
        <f>N247+O246-O243</f>
        <v>0</v>
      </c>
      <c r="P247" s="79">
        <f>O247+P246-P243</f>
        <v>0</v>
      </c>
      <c r="Q247" s="79">
        <f>P247+Q246-Q243</f>
        <v>0</v>
      </c>
      <c r="R247" s="79">
        <f t="shared" ref="R247:S247" si="88">Q247+R246-R243</f>
        <v>0</v>
      </c>
      <c r="S247" s="79">
        <f t="shared" si="88"/>
        <v>-1050</v>
      </c>
      <c r="T247" s="77">
        <f>N247+T246-T243</f>
        <v>-1050</v>
      </c>
      <c r="U247" s="80">
        <f>U246-U243</f>
        <v>-1050</v>
      </c>
      <c r="V247" s="79">
        <f>U247+V246-V243</f>
        <v>-1050</v>
      </c>
      <c r="W247" s="79">
        <f>V247+W246-W243</f>
        <v>-1575</v>
      </c>
      <c r="X247" s="79">
        <f>W247+X246-X243</f>
        <v>-2100</v>
      </c>
      <c r="Y247" s="79">
        <f>W247+Y246-Y243</f>
        <v>-1575</v>
      </c>
      <c r="Z247" s="77">
        <f>T247+Z246-Z243</f>
        <v>-2100</v>
      </c>
      <c r="AA247" s="79">
        <f>Z247+AA246-AA243</f>
        <v>-2724</v>
      </c>
      <c r="AB247" s="79">
        <f>AA247+AB246-AB243</f>
        <v>-3597</v>
      </c>
      <c r="AC247" s="79">
        <f>AB247+AC246-AC243</f>
        <v>-1473</v>
      </c>
      <c r="AD247" s="79">
        <f>AC247+AD246-AD243</f>
        <v>402</v>
      </c>
      <c r="AE247" s="77">
        <f>Z247+AE246-AE243</f>
        <v>402</v>
      </c>
      <c r="AF247" s="79">
        <f>AE247+AF246-AF243</f>
        <v>402</v>
      </c>
      <c r="AG247" s="79">
        <f>AF247+AG246-AG243</f>
        <v>402</v>
      </c>
      <c r="AH247" s="79">
        <f>AG247+AH246-AH243</f>
        <v>402</v>
      </c>
      <c r="AI247" s="79">
        <f t="shared" ref="AI247:AJ247" si="89">AH247+AI246-AI243</f>
        <v>402</v>
      </c>
      <c r="AJ247" s="79">
        <f t="shared" si="89"/>
        <v>402</v>
      </c>
      <c r="AK247" s="77">
        <f>AE247+AK246-AK243</f>
        <v>402</v>
      </c>
      <c r="AL247" s="80">
        <f>T247+AL246-AL243</f>
        <v>402</v>
      </c>
      <c r="AM247" s="43"/>
      <c r="AN247" s="50">
        <f t="shared" si="70"/>
        <v>0</v>
      </c>
      <c r="AO247" s="50">
        <f t="shared" si="71"/>
        <v>0</v>
      </c>
    </row>
    <row r="248" spans="1:41" x14ac:dyDescent="0.3">
      <c r="A248" s="18"/>
      <c r="B248" s="17" t="s">
        <v>9</v>
      </c>
      <c r="C248" s="7"/>
      <c r="D248" s="7"/>
      <c r="E248" s="129" t="e">
        <f>E247/(SUM(F243+H243+J243+G243)/20)*1000</f>
        <v>#DIV/0!</v>
      </c>
      <c r="F248" s="129" t="e">
        <f>F247/(SUM(G243+K243+J243+H243)/20)*1000</f>
        <v>#DIV/0!</v>
      </c>
      <c r="G248" s="129" t="e">
        <f>G247/(SUM(H243+J243+K243+L243)/20)*1000</f>
        <v>#DIV/0!</v>
      </c>
      <c r="H248" s="129" t="e">
        <f>H247/(SUM(M243+J243+K243+L243)/20)*1000</f>
        <v>#DIV/0!</v>
      </c>
      <c r="I248" s="124"/>
      <c r="J248" s="129" t="e">
        <f>J247/(SUM(K243+M243+O243+L243)/20)*1000</f>
        <v>#DIV/0!</v>
      </c>
      <c r="K248" s="129" t="e">
        <f>K247/(SUM(L243+O243+P243+M243)/20)*1000</f>
        <v>#DIV/0!</v>
      </c>
      <c r="L248" s="129" t="e">
        <f>L247/(SUM(M243+O243+P243+Q243)/20)*1000</f>
        <v>#DIV/0!</v>
      </c>
      <c r="M248" s="129" t="e">
        <f>M247/(SUM(O243+P243+Q243+R243)/20)*1000</f>
        <v>#DIV/0!</v>
      </c>
      <c r="N248" s="124"/>
      <c r="O248" s="129">
        <f>O247/(SUM(Q243+R243+S243+P243)/20)*1000</f>
        <v>0</v>
      </c>
      <c r="P248" s="129" t="e">
        <f>P247/(SUM(Q243+R243+#REF!+S243)/20)*1000</f>
        <v>#REF!</v>
      </c>
      <c r="Q248" s="129" t="e">
        <f>Q247/(SUM(S243+#REF!+#REF!+#REF!)/20)*1000</f>
        <v>#REF!</v>
      </c>
      <c r="R248" s="129" t="e">
        <f>R247/(SUM(#REF!+#REF!+#REF!+#REF!)/20)*1000</f>
        <v>#REF!</v>
      </c>
      <c r="S248" s="129" t="e">
        <f>S247/(SUM(#REF!+#REF!+#REF!+#REF!)/20)*1000</f>
        <v>#REF!</v>
      </c>
      <c r="T248" s="124"/>
      <c r="U248" s="125"/>
      <c r="V248" s="129">
        <f>V247/(SUM(W243+Y243+AA243+X243)/20)*1000</f>
        <v>-12544.802867383511</v>
      </c>
      <c r="W248" s="129">
        <f>W247/(SUM(X243+AB243+AA243+Y243)/20)*1000</f>
        <v>-15578.635014836796</v>
      </c>
      <c r="X248" s="129">
        <f>X247/(SUM(Y243+AA243+AB243+AC243)/20)*1000</f>
        <v>-17699.115044247788</v>
      </c>
      <c r="Y248" s="129">
        <f>Y247/(SUM(AD243+AA243+AB243+AC243)/20)*1000</f>
        <v>-9005.1457975986286</v>
      </c>
      <c r="Z248" s="124"/>
      <c r="AA248" s="129">
        <f>AA247/(SUM(AB243+AD243+AF243+AC243)/20)*1000</f>
        <v>-18956.158663883092</v>
      </c>
      <c r="AB248" s="129">
        <f>AB247/(SUM(AC243+AF243+AG243+AD243)/20)*1000</f>
        <v>-35952.023988005996</v>
      </c>
      <c r="AC248" s="129">
        <f>AC247/(SUM(AD243+AF243+AG243+AH243)/20)*1000</f>
        <v>-26186.666666666668</v>
      </c>
      <c r="AD248" s="129" t="e">
        <f>AD247/(SUM(AF243+AG243+AH243+AI243)/20)*1000</f>
        <v>#DIV/0!</v>
      </c>
      <c r="AE248" s="124"/>
      <c r="AF248" s="129" t="e">
        <f>AF247/(SUM(AH243+AI243+AJ243+AG243)/20)*1000</f>
        <v>#DIV/0!</v>
      </c>
      <c r="AG248" s="129" t="e">
        <f>AG247/(SUM(AH243+AI243+#REF!+AJ243)/20)*1000</f>
        <v>#REF!</v>
      </c>
      <c r="AH248" s="129" t="e">
        <f>AH247/(SUM(AJ243+#REF!+#REF!+#REF!)/20)*1000</f>
        <v>#REF!</v>
      </c>
      <c r="AI248" s="129" t="e">
        <f>AI247/(SUM(#REF!+#REF!+#REF!+#REF!)/20)*1000</f>
        <v>#REF!</v>
      </c>
      <c r="AJ248" s="129" t="e">
        <f>AJ247/(SUM(#REF!+#REF!+#REF!+#REF!)/20)*1000</f>
        <v>#REF!</v>
      </c>
      <c r="AK248" s="124"/>
      <c r="AL248" s="125"/>
      <c r="AM248" s="43"/>
      <c r="AN248" s="50">
        <f t="shared" si="70"/>
        <v>0</v>
      </c>
      <c r="AO248" s="50">
        <f t="shared" si="71"/>
        <v>0</v>
      </c>
    </row>
    <row r="249" spans="1:41" x14ac:dyDescent="0.3">
      <c r="A249" s="193" t="s">
        <v>120</v>
      </c>
      <c r="B249" s="5" t="s">
        <v>5</v>
      </c>
      <c r="C249" s="77"/>
      <c r="D249" s="77"/>
      <c r="E249" s="79"/>
      <c r="F249" s="79"/>
      <c r="G249" s="79"/>
      <c r="H249" s="79"/>
      <c r="I249" s="77">
        <f>SUM(E249:H249)</f>
        <v>0</v>
      </c>
      <c r="J249" s="79"/>
      <c r="K249" s="79"/>
      <c r="L249" s="79"/>
      <c r="M249" s="79"/>
      <c r="N249" s="77">
        <f>SUM(J249:M249)</f>
        <v>0</v>
      </c>
      <c r="O249" s="79"/>
      <c r="P249" s="79"/>
      <c r="Q249" s="79"/>
      <c r="R249" s="79"/>
      <c r="S249" s="79"/>
      <c r="T249" s="77">
        <f>SUM(O249:S249)</f>
        <v>0</v>
      </c>
      <c r="U249" s="80">
        <f>T249+N249+I249+D253</f>
        <v>0</v>
      </c>
      <c r="V249" s="79"/>
      <c r="W249" s="79"/>
      <c r="X249" s="79"/>
      <c r="Y249" s="79"/>
      <c r="Z249" s="77">
        <f>SUM(V249:Y249)</f>
        <v>0</v>
      </c>
      <c r="AA249" s="79"/>
      <c r="AB249" s="79"/>
      <c r="AC249" s="79"/>
      <c r="AD249" s="79"/>
      <c r="AE249" s="77">
        <f>SUM(AA249:AD249)</f>
        <v>0</v>
      </c>
      <c r="AF249" s="79"/>
      <c r="AG249" s="79"/>
      <c r="AH249" s="79"/>
      <c r="AI249" s="79"/>
      <c r="AJ249" s="79"/>
      <c r="AK249" s="77">
        <f>SUM(AF249:AJ249)</f>
        <v>0</v>
      </c>
      <c r="AL249" s="80">
        <f>AK249+AE249+Z249</f>
        <v>0</v>
      </c>
      <c r="AM249" s="43">
        <v>128</v>
      </c>
      <c r="AN249" s="50">
        <f t="shared" si="70"/>
        <v>0</v>
      </c>
      <c r="AO249" s="50">
        <f t="shared" si="71"/>
        <v>0</v>
      </c>
    </row>
    <row r="250" spans="1:41" x14ac:dyDescent="0.3">
      <c r="A250" s="194"/>
      <c r="B250" s="17" t="s">
        <v>6</v>
      </c>
      <c r="C250" s="77"/>
      <c r="D250" s="77"/>
      <c r="E250" s="79"/>
      <c r="F250" s="79"/>
      <c r="G250" s="79"/>
      <c r="H250" s="79"/>
      <c r="I250" s="77">
        <f>SUM(E250:H250)</f>
        <v>0</v>
      </c>
      <c r="J250" s="79"/>
      <c r="K250" s="79"/>
      <c r="L250" s="79"/>
      <c r="M250" s="79"/>
      <c r="N250" s="77">
        <f>SUM(J250:M250)</f>
        <v>0</v>
      </c>
      <c r="O250" s="79"/>
      <c r="P250" s="79"/>
      <c r="Q250" s="79"/>
      <c r="R250" s="79"/>
      <c r="S250" s="79"/>
      <c r="T250" s="77">
        <f>SUM(O250:S250)</f>
        <v>0</v>
      </c>
      <c r="U250" s="80">
        <f>I250+N250+T250</f>
        <v>0</v>
      </c>
      <c r="V250" s="79"/>
      <c r="W250" s="79"/>
      <c r="X250" s="79"/>
      <c r="Y250" s="79"/>
      <c r="Z250" s="77">
        <f>SUM(V250:Y250)</f>
        <v>0</v>
      </c>
      <c r="AA250" s="79"/>
      <c r="AB250" s="79"/>
      <c r="AC250" s="79"/>
      <c r="AD250" s="79"/>
      <c r="AE250" s="77">
        <f>SUM(AA250:AD250)</f>
        <v>0</v>
      </c>
      <c r="AF250" s="79"/>
      <c r="AG250" s="79"/>
      <c r="AH250" s="79"/>
      <c r="AI250" s="79"/>
      <c r="AJ250" s="79"/>
      <c r="AK250" s="77">
        <f>SUM(AF250:AJ250)</f>
        <v>0</v>
      </c>
      <c r="AL250" s="80">
        <f>Z250+AE250+AK250</f>
        <v>0</v>
      </c>
      <c r="AM250" s="43"/>
      <c r="AN250" s="50">
        <f t="shared" si="70"/>
        <v>0</v>
      </c>
      <c r="AO250" s="50">
        <f t="shared" si="71"/>
        <v>0</v>
      </c>
    </row>
    <row r="251" spans="1:41" x14ac:dyDescent="0.3">
      <c r="A251" s="194"/>
      <c r="B251" s="17" t="s">
        <v>10</v>
      </c>
      <c r="C251" s="77"/>
      <c r="D251" s="77"/>
      <c r="E251" s="79"/>
      <c r="F251" s="79"/>
      <c r="G251" s="79"/>
      <c r="H251" s="79"/>
      <c r="I251" s="77"/>
      <c r="J251" s="79"/>
      <c r="K251" s="79"/>
      <c r="L251" s="79"/>
      <c r="M251" s="79"/>
      <c r="N251" s="77"/>
      <c r="O251" s="79"/>
      <c r="P251" s="79"/>
      <c r="Q251" s="79"/>
      <c r="R251" s="79"/>
      <c r="S251" s="79"/>
      <c r="T251" s="77"/>
      <c r="U251" s="80"/>
      <c r="V251" s="79"/>
      <c r="W251" s="79"/>
      <c r="X251" s="79"/>
      <c r="Y251" s="79"/>
      <c r="Z251" s="77"/>
      <c r="AA251" s="79"/>
      <c r="AB251" s="79"/>
      <c r="AC251" s="79"/>
      <c r="AD251" s="79"/>
      <c r="AE251" s="77"/>
      <c r="AF251" s="79"/>
      <c r="AG251" s="79"/>
      <c r="AH251" s="79"/>
      <c r="AI251" s="79"/>
      <c r="AJ251" s="79"/>
      <c r="AK251" s="77"/>
      <c r="AL251" s="80"/>
      <c r="AM251" s="43"/>
      <c r="AN251" s="50">
        <f t="shared" si="70"/>
        <v>0</v>
      </c>
      <c r="AO251" s="50">
        <f t="shared" si="71"/>
        <v>0</v>
      </c>
    </row>
    <row r="252" spans="1:41" x14ac:dyDescent="0.3">
      <c r="A252" s="194"/>
      <c r="B252" s="17" t="s">
        <v>7</v>
      </c>
      <c r="C252" s="77"/>
      <c r="D252" s="77"/>
      <c r="E252" s="79">
        <f>E251+E250</f>
        <v>0</v>
      </c>
      <c r="F252" s="79">
        <f>F251+F250</f>
        <v>0</v>
      </c>
      <c r="G252" s="79">
        <f>G251+G250</f>
        <v>0</v>
      </c>
      <c r="H252" s="79">
        <f>H251+H250</f>
        <v>0</v>
      </c>
      <c r="I252" s="77">
        <f>SUM(E252:H252)</f>
        <v>0</v>
      </c>
      <c r="J252" s="79">
        <f>J251+J250</f>
        <v>0</v>
      </c>
      <c r="K252" s="79">
        <f>K251+K250</f>
        <v>0</v>
      </c>
      <c r="L252" s="79">
        <f>L251+L250</f>
        <v>0</v>
      </c>
      <c r="M252" s="79">
        <f>M251+M250</f>
        <v>0</v>
      </c>
      <c r="N252" s="77">
        <f>SUM(J252:M252)</f>
        <v>0</v>
      </c>
      <c r="O252" s="79">
        <f>O251+O250</f>
        <v>0</v>
      </c>
      <c r="P252" s="79">
        <f>P251+P250</f>
        <v>0</v>
      </c>
      <c r="Q252" s="79">
        <f>Q251+Q250</f>
        <v>0</v>
      </c>
      <c r="R252" s="79">
        <f>R251+R250</f>
        <v>0</v>
      </c>
      <c r="S252" s="79">
        <f>S251+S250</f>
        <v>0</v>
      </c>
      <c r="T252" s="77">
        <f>SUM(O252:S252)</f>
        <v>0</v>
      </c>
      <c r="U252" s="80">
        <f>T252+N252+I252+D253</f>
        <v>0</v>
      </c>
      <c r="V252" s="79">
        <f>V251+V250</f>
        <v>0</v>
      </c>
      <c r="W252" s="79">
        <f>W251+W250</f>
        <v>0</v>
      </c>
      <c r="X252" s="79">
        <f>X251+X250</f>
        <v>0</v>
      </c>
      <c r="Y252" s="79">
        <f>Y251+Y250</f>
        <v>0</v>
      </c>
      <c r="Z252" s="77">
        <f>SUM(V252:Y252)</f>
        <v>0</v>
      </c>
      <c r="AA252" s="79">
        <f>AA251+AA250</f>
        <v>0</v>
      </c>
      <c r="AB252" s="79">
        <f>AB251+AB250</f>
        <v>0</v>
      </c>
      <c r="AC252" s="79">
        <f>AC251+AC250</f>
        <v>0</v>
      </c>
      <c r="AD252" s="79">
        <f>AD251+AD250</f>
        <v>0</v>
      </c>
      <c r="AE252" s="77">
        <f>SUM(AA252:AD252)</f>
        <v>0</v>
      </c>
      <c r="AF252" s="79">
        <f>AF251+AF250</f>
        <v>0</v>
      </c>
      <c r="AG252" s="79">
        <f>AG251+AG250</f>
        <v>0</v>
      </c>
      <c r="AH252" s="79">
        <f>AH251+AH250</f>
        <v>0</v>
      </c>
      <c r="AI252" s="79">
        <f>AI251+AI250</f>
        <v>0</v>
      </c>
      <c r="AJ252" s="79">
        <f>AJ251+AJ250</f>
        <v>0</v>
      </c>
      <c r="AK252" s="77">
        <f>SUM(AF252:AJ252)</f>
        <v>0</v>
      </c>
      <c r="AL252" s="80">
        <f>AK252+AE252+Z252</f>
        <v>0</v>
      </c>
      <c r="AM252" s="43"/>
      <c r="AN252" s="50">
        <f t="shared" si="70"/>
        <v>0</v>
      </c>
      <c r="AO252" s="50">
        <f t="shared" si="71"/>
        <v>0</v>
      </c>
    </row>
    <row r="253" spans="1:41" x14ac:dyDescent="0.3">
      <c r="A253" s="195"/>
      <c r="B253" s="6" t="s">
        <v>8</v>
      </c>
      <c r="C253" s="81"/>
      <c r="D253" s="99"/>
      <c r="E253" s="128">
        <f>E252-E249</f>
        <v>0</v>
      </c>
      <c r="F253" s="128">
        <f>E253+F252-F249</f>
        <v>0</v>
      </c>
      <c r="G253" s="128">
        <f>F253+G252-G249</f>
        <v>0</v>
      </c>
      <c r="H253" s="128">
        <f>G253+H252-H249</f>
        <v>0</v>
      </c>
      <c r="I253" s="77">
        <f>I252-I249</f>
        <v>0</v>
      </c>
      <c r="J253" s="128">
        <f>I253+J252-J249</f>
        <v>0</v>
      </c>
      <c r="K253" s="79">
        <f>J253+K252-K249</f>
        <v>0</v>
      </c>
      <c r="L253" s="79">
        <f>K253+L252-L249</f>
        <v>0</v>
      </c>
      <c r="M253" s="79">
        <f>L253+M252-M249</f>
        <v>0</v>
      </c>
      <c r="N253" s="77">
        <f>I253+N252-N249</f>
        <v>0</v>
      </c>
      <c r="O253" s="79">
        <f>N253+O252-O249</f>
        <v>0</v>
      </c>
      <c r="P253" s="79">
        <f>O253+P252-P249</f>
        <v>0</v>
      </c>
      <c r="Q253" s="79">
        <f>P253+Q252-Q249</f>
        <v>0</v>
      </c>
      <c r="R253" s="79">
        <f t="shared" ref="R253:S253" si="90">Q253+R252-R249</f>
        <v>0</v>
      </c>
      <c r="S253" s="79">
        <f t="shared" si="90"/>
        <v>0</v>
      </c>
      <c r="T253" s="77">
        <f>N253+T252-T249</f>
        <v>0</v>
      </c>
      <c r="U253" s="80">
        <f>U252-U249</f>
        <v>0</v>
      </c>
      <c r="V253" s="79">
        <f>U253+V252-V249</f>
        <v>0</v>
      </c>
      <c r="W253" s="79">
        <f>V253+W252-W249</f>
        <v>0</v>
      </c>
      <c r="X253" s="79">
        <f>W253+X252-X249</f>
        <v>0</v>
      </c>
      <c r="Y253" s="79">
        <f>W253+Y252-Y249</f>
        <v>0</v>
      </c>
      <c r="Z253" s="77">
        <f>T253+Z252-Z249</f>
        <v>0</v>
      </c>
      <c r="AA253" s="79">
        <f>Z253+AA252-AA249</f>
        <v>0</v>
      </c>
      <c r="AB253" s="79">
        <f>AA253+AB252-AB249</f>
        <v>0</v>
      </c>
      <c r="AC253" s="79">
        <f>AB253+AC252-AC249</f>
        <v>0</v>
      </c>
      <c r="AD253" s="79">
        <f>AC253+AD252-AD249</f>
        <v>0</v>
      </c>
      <c r="AE253" s="77">
        <f>Z253+AE252-AE249</f>
        <v>0</v>
      </c>
      <c r="AF253" s="79">
        <f>AE253+AF252-AF249</f>
        <v>0</v>
      </c>
      <c r="AG253" s="79">
        <f>AF253+AG252-AG249</f>
        <v>0</v>
      </c>
      <c r="AH253" s="79">
        <f>AG253+AH252-AH249</f>
        <v>0</v>
      </c>
      <c r="AI253" s="79">
        <f t="shared" ref="AI253:AJ253" si="91">AH253+AI252-AI249</f>
        <v>0</v>
      </c>
      <c r="AJ253" s="79">
        <f t="shared" si="91"/>
        <v>0</v>
      </c>
      <c r="AK253" s="77">
        <f>AE253+AK252-AK249</f>
        <v>0</v>
      </c>
      <c r="AL253" s="80">
        <f>T253+AL252-AL249</f>
        <v>0</v>
      </c>
      <c r="AM253" s="43"/>
      <c r="AN253" s="50">
        <v>0</v>
      </c>
      <c r="AO253" s="50">
        <f t="shared" si="71"/>
        <v>0</v>
      </c>
    </row>
    <row r="254" spans="1:41" ht="16" thickBot="1" x14ac:dyDescent="0.35">
      <c r="A254" s="18"/>
      <c r="B254" s="17" t="s">
        <v>9</v>
      </c>
      <c r="C254" s="7"/>
      <c r="D254" s="7"/>
      <c r="E254" s="129" t="e">
        <f>E253/(SUM(F249+H249+J249+G249)/20)*1000</f>
        <v>#DIV/0!</v>
      </c>
      <c r="F254" s="129" t="e">
        <f>F253/(SUM(G249+J249+K249+H249)/20)*1000</f>
        <v>#DIV/0!</v>
      </c>
      <c r="G254" s="129" t="e">
        <f>G253/(SUM(H249+J249+K249+L249)/20)*1000</f>
        <v>#DIV/0!</v>
      </c>
      <c r="H254" s="129" t="e">
        <f>H253/(SUM(J249+K249+L249+M249)/20)*1000</f>
        <v>#DIV/0!</v>
      </c>
      <c r="I254" s="124"/>
      <c r="J254" s="129" t="e">
        <f>J253/(SUM(L249+M249+N249+K249)/20)*1000</f>
        <v>#DIV/0!</v>
      </c>
      <c r="K254" s="129" t="e">
        <f>K253/(SUM(L249+M249+#REF!+N249)/20)*1000</f>
        <v>#REF!</v>
      </c>
      <c r="L254" s="129" t="e">
        <f>L253/(SUM(N249+#REF!+#REF!+#REF!)/20)*1000</f>
        <v>#REF!</v>
      </c>
      <c r="M254" s="129" t="e">
        <f>M253/(SUM(#REF!+#REF!+#REF!+#REF!)/20)*1000</f>
        <v>#REF!</v>
      </c>
      <c r="N254" s="129" t="e">
        <f>N253/(SUM(#REF!+#REF!+#REF!+#REF!)/20)*1000</f>
        <v>#REF!</v>
      </c>
      <c r="O254" s="124"/>
      <c r="P254" s="125"/>
      <c r="Q254" s="129" t="e">
        <f>Q253/(SUM(R249+T249+V249+S249)/20)*1000</f>
        <v>#DIV/0!</v>
      </c>
      <c r="R254" s="129" t="e">
        <f>R253/(SUM(S249+W249+V249+T249)/20)*1000</f>
        <v>#DIV/0!</v>
      </c>
      <c r="S254" s="129" t="e">
        <f>S253/(SUM(T249+V249+W249+X249)/20)*1000</f>
        <v>#DIV/0!</v>
      </c>
      <c r="T254" s="129" t="e">
        <f>T253/(SUM(Y249+V249+W249+X249)/20)*1000</f>
        <v>#DIV/0!</v>
      </c>
      <c r="U254" s="124"/>
      <c r="V254" s="129" t="e">
        <f>V253/(SUM(W249+Y249+AA249+X249)/20)*1000</f>
        <v>#DIV/0!</v>
      </c>
      <c r="W254" s="129" t="e">
        <f>W253/(SUM(X249+AA249+AB249+Y249)/20)*1000</f>
        <v>#DIV/0!</v>
      </c>
      <c r="X254" s="129" t="e">
        <f>X253/(SUM(Y249+AA249+AB249+AC249)/20)*1000</f>
        <v>#DIV/0!</v>
      </c>
      <c r="Y254" s="129" t="e">
        <f>Y253/(SUM(AA249+AB249+AC249+AD249)/20)*1000</f>
        <v>#DIV/0!</v>
      </c>
      <c r="Z254" s="124"/>
      <c r="AA254" s="129" t="e">
        <f>AA253/(SUM(AC249+AD249+AE249+AB249)/20)*1000</f>
        <v>#DIV/0!</v>
      </c>
      <c r="AB254" s="129" t="e">
        <f>AB253/(SUM(AC249+AD249+#REF!+AE249)/20)*1000</f>
        <v>#REF!</v>
      </c>
      <c r="AC254" s="129" t="e">
        <f>AC253/(SUM(AE249+#REF!+#REF!+#REF!)/20)*1000</f>
        <v>#REF!</v>
      </c>
      <c r="AD254" s="129" t="e">
        <f>AD253/(SUM(#REF!+#REF!+#REF!+#REF!)/20)*1000</f>
        <v>#REF!</v>
      </c>
      <c r="AE254" s="129" t="e">
        <f>AE253/(SUM(#REF!+#REF!+#REF!+#REF!)/20)*1000</f>
        <v>#REF!</v>
      </c>
      <c r="AF254" s="129" t="e">
        <f>AF253/(SUM(AH249+AI249+AJ249+AG249)/20)*1000</f>
        <v>#DIV/0!</v>
      </c>
      <c r="AG254" s="129" t="e">
        <f>AG253/(SUM(AH249+AI249+#REF!+AJ249)/20)*1000</f>
        <v>#REF!</v>
      </c>
      <c r="AH254" s="129" t="e">
        <f>AH253/(SUM(AJ249+#REF!+#REF!+#REF!)/20)*1000</f>
        <v>#REF!</v>
      </c>
      <c r="AI254" s="129" t="e">
        <f>AI253/(SUM(#REF!+#REF!+#REF!+#REF!)/20)*1000</f>
        <v>#REF!</v>
      </c>
      <c r="AJ254" s="129" t="e">
        <f>AJ253/(SUM(#REF!+#REF!+#REF!+#REF!)/20)*1000</f>
        <v>#REF!</v>
      </c>
      <c r="AK254" s="124"/>
      <c r="AL254" s="125"/>
      <c r="AM254" s="43"/>
      <c r="AN254" s="50">
        <v>0</v>
      </c>
      <c r="AO254" s="50">
        <f t="shared" ref="AO254:AO265" si="92">AM254*AL254</f>
        <v>0</v>
      </c>
    </row>
    <row r="255" spans="1:41" s="23" customFormat="1" x14ac:dyDescent="0.3">
      <c r="A255" s="190" t="s">
        <v>47</v>
      </c>
      <c r="B255" s="19" t="s">
        <v>5</v>
      </c>
      <c r="C255" s="100"/>
      <c r="D255" s="101"/>
      <c r="E255" s="102">
        <f>E3+E9+E15+E21+E27+E45+E57+E63+E75+E81+E87+E93+E99+E105+E117+E123+E129+E177+E69+E33+E147+E141+E135+E189+E195+E183+E165+E159+E153+E111+E171+E51+E39+E201+E207+E213+E219+E225+E231+E237</f>
        <v>0</v>
      </c>
      <c r="F255" s="102">
        <f t="shared" ref="F255:H257" si="93">F3+F9+F15+F21+F27+F45+F57+F63+F75+F81+F87+F93+F99+F105+F117+F123+F129+F177+F69+F33+F147+F141+F135+F189+F195+F183+F165+F159+F153+F111+F171+F51+F39+F201+F207+F213+F219+F225+F231+F237+F243+F249</f>
        <v>140535</v>
      </c>
      <c r="G255" s="102">
        <f t="shared" si="93"/>
        <v>210097</v>
      </c>
      <c r="H255" s="102">
        <f>H3+H9+H15+H21+H27+H45+H57+H63+H75+H81+H87+H93+H99+H105+H117+H123+H129+H177+H69+H33+H147+H141+H135+H189+H195+H183+H165+H159+H153+H111+H171+H51+H39+H201+H207+H213+H219+H225+H231+H237+H243+H249</f>
        <v>251602</v>
      </c>
      <c r="I255" s="101">
        <f>SUM(E255:H255)</f>
        <v>602234</v>
      </c>
      <c r="J255" s="102">
        <f t="shared" ref="J255:M257" si="94">J3+J9+J15+J21+J27+J45+J57+J63+J75+J81+J87+J93+J99+J105+J117+J123+J129+J177+J69+J33+J147+J141+J135+J189+J195+J183+J165+J159+J153+J111+J171+J51+J39+J201+J207+J213+J219+J225+J231+J237+J243+J249</f>
        <v>113227</v>
      </c>
      <c r="K255" s="102">
        <f t="shared" si="94"/>
        <v>-55839</v>
      </c>
      <c r="L255" s="102">
        <f t="shared" si="94"/>
        <v>272969</v>
      </c>
      <c r="M255" s="102">
        <f t="shared" si="94"/>
        <v>297789</v>
      </c>
      <c r="N255" s="126">
        <f>SUM(J255:M255)</f>
        <v>628146</v>
      </c>
      <c r="O255" s="102">
        <f t="shared" ref="O255:S257" si="95">O3+O9+O15+O21+O27+O45+O57+O63+O75+O81+O87+O93+O99+O105+O117+O123+O129+O177+O69+O33+O147+O141+O135+O189+O195+O183+O165+O159+O153+O111+O171+O51+O39+O201+O207+O213+O219+O225+O231+O237+O243+O249</f>
        <v>215951</v>
      </c>
      <c r="P255" s="102">
        <f t="shared" si="95"/>
        <v>310265</v>
      </c>
      <c r="Q255" s="102">
        <f t="shared" si="95"/>
        <v>269119</v>
      </c>
      <c r="R255" s="102">
        <f t="shared" si="95"/>
        <v>263970</v>
      </c>
      <c r="S255" s="102">
        <f t="shared" si="95"/>
        <v>266317</v>
      </c>
      <c r="T255" s="126">
        <f>SUM(O255:S255)</f>
        <v>1325622</v>
      </c>
      <c r="U255" s="115">
        <f>T255+N255+I255+D259</f>
        <v>3009872</v>
      </c>
      <c r="V255" s="102">
        <f t="shared" ref="V255:Y257" si="96">V3+V9+V15+V21+V27+V45+V57+V63+V75+V81+V87+V93+V99+V105+V117+V123+V129+V177+V69+V33+V147+V141+V135+V189+V195+V183+V165+V159+V153+V111+V171+V51+V39+V201+V207+V213+V219+V225+V231+V237+V243+V249</f>
        <v>0</v>
      </c>
      <c r="W255" s="102">
        <f t="shared" si="96"/>
        <v>113133</v>
      </c>
      <c r="X255" s="102">
        <f t="shared" si="96"/>
        <v>110701</v>
      </c>
      <c r="Y255" s="102">
        <f t="shared" si="96"/>
        <v>34916</v>
      </c>
      <c r="Z255" s="101">
        <f>SUM(V255:Y255)</f>
        <v>258750</v>
      </c>
      <c r="AA255" s="102">
        <f t="shared" ref="AA255:AD257" si="97">AA3+AA9+AA15+AA21+AA27+AA45+AA57+AA63+AA75+AA81+AA87+AA93+AA99+AA105+AA117+AA123+AA129+AA177+AA69+AA33+AA147+AA141+AA135+AA189+AA195+AA183+AA165+AA159+AA153+AA111+AA171+AA51+AA39+AA201+AA207+AA213+AA219+AA225+AA231+AA237+AA243+AA249</f>
        <v>81812</v>
      </c>
      <c r="AB255" s="102">
        <f t="shared" si="97"/>
        <v>128285</v>
      </c>
      <c r="AC255" s="102">
        <f t="shared" si="97"/>
        <v>124060</v>
      </c>
      <c r="AD255" s="102">
        <f t="shared" si="97"/>
        <v>123891</v>
      </c>
      <c r="AE255" s="126">
        <f>SUM(AA255:AD255)</f>
        <v>458048</v>
      </c>
      <c r="AF255" s="102">
        <f t="shared" ref="AF255:AJ257" si="98">AF3+AF9+AF15+AF21+AF27+AF45+AF57+AF63+AF75+AF81+AF87+AF93+AF99+AF105+AF117+AF123+AF129+AF177+AF69+AF33+AF147+AF141+AF135+AF189+AF195+AF183+AF165+AF159+AF153+AF111+AF171+AF51+AF39+AF201+AF207+AF213+AF219+AF225+AF231+AF237+AF243+AF249</f>
        <v>80398</v>
      </c>
      <c r="AG255" s="102">
        <f t="shared" si="98"/>
        <v>96782</v>
      </c>
      <c r="AH255" s="102">
        <f t="shared" si="98"/>
        <v>80705</v>
      </c>
      <c r="AI255" s="102">
        <f t="shared" si="98"/>
        <v>117785</v>
      </c>
      <c r="AJ255" s="102">
        <f t="shared" si="98"/>
        <v>79887</v>
      </c>
      <c r="AK255" s="126">
        <f>SUM(AF255:AJ255)</f>
        <v>455557</v>
      </c>
      <c r="AL255" s="80">
        <f>AK255+AE255+Z255</f>
        <v>1172355</v>
      </c>
      <c r="AM255" s="109"/>
      <c r="AN255" s="50">
        <f t="shared" ref="AN255:AN265" si="99">AM255*U255</f>
        <v>0</v>
      </c>
      <c r="AO255" s="50">
        <f t="shared" si="92"/>
        <v>0</v>
      </c>
    </row>
    <row r="256" spans="1:41" s="23" customFormat="1" x14ac:dyDescent="0.3">
      <c r="A256" s="191"/>
      <c r="B256" s="24" t="s">
        <v>6</v>
      </c>
      <c r="C256" s="102"/>
      <c r="D256" s="103"/>
      <c r="E256" s="102">
        <f>E4+E10+E16+E22+E28+E46+E58+E64+E76+E82+E88+E94+E100+E106+E118+E124+E130+E178+E70+E34+E148+E142+E136+E190+E196+E184+E166+E160+E154+E112+E172+E52+E40+E202+E208+E214+E220+E226+E232+E238</f>
        <v>0</v>
      </c>
      <c r="F256" s="102">
        <f t="shared" si="93"/>
        <v>140535</v>
      </c>
      <c r="G256" s="102">
        <f t="shared" si="93"/>
        <v>210097</v>
      </c>
      <c r="H256" s="102">
        <f t="shared" si="93"/>
        <v>251602</v>
      </c>
      <c r="I256" s="103">
        <f>SUM(E256:H256)</f>
        <v>602234</v>
      </c>
      <c r="J256" s="102">
        <f t="shared" si="94"/>
        <v>113227</v>
      </c>
      <c r="K256" s="102">
        <f t="shared" si="94"/>
        <v>37130</v>
      </c>
      <c r="L256" s="102">
        <f t="shared" si="94"/>
        <v>2000</v>
      </c>
      <c r="M256" s="102">
        <f t="shared" si="94"/>
        <v>345264</v>
      </c>
      <c r="N256" s="87">
        <f t="shared" ref="N256:N258" si="100">SUM(J256:M256)</f>
        <v>497621</v>
      </c>
      <c r="O256" s="102">
        <f t="shared" si="95"/>
        <v>334000</v>
      </c>
      <c r="P256" s="102">
        <f t="shared" si="95"/>
        <v>0</v>
      </c>
      <c r="Q256" s="102">
        <f t="shared" si="95"/>
        <v>0</v>
      </c>
      <c r="R256" s="102">
        <f t="shared" si="95"/>
        <v>400000</v>
      </c>
      <c r="S256" s="102">
        <f t="shared" si="95"/>
        <v>829700</v>
      </c>
      <c r="T256" s="87">
        <f t="shared" ref="T256:T258" si="101">SUM(O256:S256)</f>
        <v>1563700</v>
      </c>
      <c r="U256" s="80"/>
      <c r="V256" s="102">
        <f t="shared" si="96"/>
        <v>80000</v>
      </c>
      <c r="W256" s="102">
        <f t="shared" si="96"/>
        <v>0</v>
      </c>
      <c r="X256" s="102">
        <f t="shared" si="96"/>
        <v>0</v>
      </c>
      <c r="Y256" s="102">
        <f t="shared" si="96"/>
        <v>92000</v>
      </c>
      <c r="Z256" s="103">
        <f>SUM(V256:Y256)</f>
        <v>172000</v>
      </c>
      <c r="AA256" s="102">
        <f t="shared" si="97"/>
        <v>75500</v>
      </c>
      <c r="AB256" s="102">
        <f t="shared" si="97"/>
        <v>0</v>
      </c>
      <c r="AC256" s="102">
        <f t="shared" si="97"/>
        <v>3000</v>
      </c>
      <c r="AD256" s="102">
        <f t="shared" si="97"/>
        <v>239500</v>
      </c>
      <c r="AE256" s="87">
        <f t="shared" ref="AE256:AE258" si="102">SUM(AA256:AD256)</f>
        <v>318000</v>
      </c>
      <c r="AF256" s="102">
        <f t="shared" si="98"/>
        <v>186000</v>
      </c>
      <c r="AG256" s="102">
        <f t="shared" si="98"/>
        <v>0</v>
      </c>
      <c r="AH256" s="102">
        <f t="shared" si="98"/>
        <v>0</v>
      </c>
      <c r="AI256" s="102">
        <f t="shared" si="98"/>
        <v>0</v>
      </c>
      <c r="AJ256" s="102">
        <f t="shared" si="98"/>
        <v>433500</v>
      </c>
      <c r="AK256" s="87">
        <f t="shared" ref="AK256:AK258" si="103">SUM(AF256:AJ256)</f>
        <v>619500</v>
      </c>
      <c r="AL256" s="80">
        <f>Z256+AE256+AK256</f>
        <v>1109500</v>
      </c>
      <c r="AM256" s="110"/>
      <c r="AN256" s="50">
        <f t="shared" si="99"/>
        <v>0</v>
      </c>
      <c r="AO256" s="50">
        <f t="shared" si="92"/>
        <v>0</v>
      </c>
    </row>
    <row r="257" spans="1:41" s="23" customFormat="1" x14ac:dyDescent="0.3">
      <c r="A257" s="191"/>
      <c r="B257" s="24" t="s">
        <v>10</v>
      </c>
      <c r="C257" s="102"/>
      <c r="D257" s="103"/>
      <c r="E257" s="102">
        <f>E5+E11+E17+E23+E29+E47+E59+E65+E77+E83+E89+E95+E101+E107+E119+E125+E131+E179+E71+E35+E149+E143+E137+E191+E197+E185+E167+E161+E155+E113+E173+E53+E41+E203+E209+E215+E221+E227+E233+E239</f>
        <v>0</v>
      </c>
      <c r="F257" s="102">
        <f t="shared" si="93"/>
        <v>0</v>
      </c>
      <c r="G257" s="102">
        <f t="shared" si="93"/>
        <v>0</v>
      </c>
      <c r="H257" s="102">
        <f t="shared" si="93"/>
        <v>0</v>
      </c>
      <c r="I257" s="103"/>
      <c r="J257" s="102">
        <f t="shared" si="94"/>
        <v>0</v>
      </c>
      <c r="K257" s="102">
        <f t="shared" si="94"/>
        <v>153023</v>
      </c>
      <c r="L257" s="102">
        <f t="shared" si="94"/>
        <v>0</v>
      </c>
      <c r="M257" s="102">
        <f t="shared" si="94"/>
        <v>0</v>
      </c>
      <c r="N257" s="87">
        <f t="shared" si="100"/>
        <v>153023</v>
      </c>
      <c r="O257" s="102">
        <f t="shared" si="95"/>
        <v>0</v>
      </c>
      <c r="P257" s="102">
        <f t="shared" si="95"/>
        <v>0</v>
      </c>
      <c r="Q257" s="102">
        <f t="shared" si="95"/>
        <v>0</v>
      </c>
      <c r="R257" s="102">
        <f t="shared" si="95"/>
        <v>0</v>
      </c>
      <c r="S257" s="102">
        <f t="shared" si="95"/>
        <v>0</v>
      </c>
      <c r="T257" s="87">
        <f t="shared" si="101"/>
        <v>0</v>
      </c>
      <c r="U257" s="80"/>
      <c r="V257" s="102">
        <f t="shared" si="96"/>
        <v>0</v>
      </c>
      <c r="W257" s="102">
        <f t="shared" si="96"/>
        <v>0</v>
      </c>
      <c r="X257" s="102">
        <f t="shared" si="96"/>
        <v>0</v>
      </c>
      <c r="Y257" s="102">
        <f t="shared" si="96"/>
        <v>0</v>
      </c>
      <c r="Z257" s="103"/>
      <c r="AA257" s="102">
        <f t="shared" si="97"/>
        <v>0</v>
      </c>
      <c r="AB257" s="102">
        <f t="shared" si="97"/>
        <v>0</v>
      </c>
      <c r="AC257" s="102">
        <f t="shared" si="97"/>
        <v>0</v>
      </c>
      <c r="AD257" s="102">
        <f t="shared" si="97"/>
        <v>0</v>
      </c>
      <c r="AE257" s="87">
        <f t="shared" si="102"/>
        <v>0</v>
      </c>
      <c r="AF257" s="102">
        <f t="shared" si="98"/>
        <v>0</v>
      </c>
      <c r="AG257" s="102">
        <f t="shared" si="98"/>
        <v>0</v>
      </c>
      <c r="AH257" s="102">
        <f t="shared" si="98"/>
        <v>0</v>
      </c>
      <c r="AI257" s="102">
        <f t="shared" si="98"/>
        <v>0</v>
      </c>
      <c r="AJ257" s="102">
        <f t="shared" si="98"/>
        <v>0</v>
      </c>
      <c r="AK257" s="87">
        <f t="shared" si="103"/>
        <v>0</v>
      </c>
      <c r="AL257" s="80"/>
      <c r="AM257" s="110"/>
      <c r="AN257" s="50">
        <f t="shared" si="99"/>
        <v>0</v>
      </c>
      <c r="AO257" s="50">
        <f t="shared" si="92"/>
        <v>0</v>
      </c>
    </row>
    <row r="258" spans="1:41" s="23" customFormat="1" x14ac:dyDescent="0.3">
      <c r="A258" s="191"/>
      <c r="B258" s="24" t="s">
        <v>30</v>
      </c>
      <c r="C258" s="102"/>
      <c r="D258" s="103"/>
      <c r="E258" s="102">
        <f>E256+E257</f>
        <v>0</v>
      </c>
      <c r="F258" s="102">
        <f t="shared" ref="F258:H258" si="104">F256+F257</f>
        <v>140535</v>
      </c>
      <c r="G258" s="102">
        <f t="shared" si="104"/>
        <v>210097</v>
      </c>
      <c r="H258" s="102">
        <f t="shared" si="104"/>
        <v>251602</v>
      </c>
      <c r="I258" s="103">
        <f>SUM(E258:H258)</f>
        <v>602234</v>
      </c>
      <c r="J258" s="102">
        <f t="shared" ref="J258:M258" si="105">J256+J257</f>
        <v>113227</v>
      </c>
      <c r="K258" s="102">
        <f t="shared" si="105"/>
        <v>190153</v>
      </c>
      <c r="L258" s="102">
        <f t="shared" si="105"/>
        <v>2000</v>
      </c>
      <c r="M258" s="102">
        <f t="shared" si="105"/>
        <v>345264</v>
      </c>
      <c r="N258" s="87">
        <f t="shared" si="100"/>
        <v>650644</v>
      </c>
      <c r="O258" s="102">
        <f t="shared" ref="O258:S258" si="106">O256+O257</f>
        <v>334000</v>
      </c>
      <c r="P258" s="102">
        <f t="shared" si="106"/>
        <v>0</v>
      </c>
      <c r="Q258" s="102">
        <f t="shared" si="106"/>
        <v>0</v>
      </c>
      <c r="R258" s="102">
        <f t="shared" si="106"/>
        <v>400000</v>
      </c>
      <c r="S258" s="102">
        <f t="shared" si="106"/>
        <v>829700</v>
      </c>
      <c r="T258" s="87">
        <f t="shared" si="101"/>
        <v>1563700</v>
      </c>
      <c r="U258" s="80">
        <f>T258+N258+I258+D259</f>
        <v>3270448</v>
      </c>
      <c r="V258" s="102">
        <f>V256+V257</f>
        <v>80000</v>
      </c>
      <c r="W258" s="102">
        <f t="shared" ref="W258:Y258" si="107">W256+W257</f>
        <v>0</v>
      </c>
      <c r="X258" s="102">
        <f t="shared" si="107"/>
        <v>0</v>
      </c>
      <c r="Y258" s="102">
        <f t="shared" si="107"/>
        <v>92000</v>
      </c>
      <c r="Z258" s="103">
        <f>SUM(V258:Y258)</f>
        <v>172000</v>
      </c>
      <c r="AA258" s="102">
        <f t="shared" ref="AA258:AD258" si="108">AA256+AA257</f>
        <v>75500</v>
      </c>
      <c r="AB258" s="102">
        <f t="shared" si="108"/>
        <v>0</v>
      </c>
      <c r="AC258" s="102">
        <f t="shared" si="108"/>
        <v>3000</v>
      </c>
      <c r="AD258" s="102">
        <f t="shared" si="108"/>
        <v>239500</v>
      </c>
      <c r="AE258" s="87">
        <f t="shared" si="102"/>
        <v>318000</v>
      </c>
      <c r="AF258" s="102">
        <f t="shared" ref="AF258:AJ258" si="109">AF256+AF257</f>
        <v>186000</v>
      </c>
      <c r="AG258" s="102">
        <f t="shared" si="109"/>
        <v>0</v>
      </c>
      <c r="AH258" s="102">
        <f t="shared" si="109"/>
        <v>0</v>
      </c>
      <c r="AI258" s="102">
        <f t="shared" si="109"/>
        <v>0</v>
      </c>
      <c r="AJ258" s="102">
        <f t="shared" si="109"/>
        <v>433500</v>
      </c>
      <c r="AK258" s="87">
        <f t="shared" si="103"/>
        <v>619500</v>
      </c>
      <c r="AL258" s="80">
        <f>AK258+AE258+Z258</f>
        <v>1109500</v>
      </c>
      <c r="AM258" s="110"/>
      <c r="AN258" s="50">
        <f t="shared" si="99"/>
        <v>0</v>
      </c>
      <c r="AO258" s="50">
        <f t="shared" si="92"/>
        <v>0</v>
      </c>
    </row>
    <row r="259" spans="1:41" s="23" customFormat="1" ht="16" thickBot="1" x14ac:dyDescent="0.35">
      <c r="A259" s="192"/>
      <c r="B259" s="29" t="s">
        <v>8</v>
      </c>
      <c r="C259" s="102"/>
      <c r="D259" s="102">
        <f>D7+D13+D19+D25+D31+D49+D61+D67+D79+D85+D91+D97+D103+D109+D121+D127+D133+D181+D73+D37+D151+D145+D139+D193+D199+D187+D169+D163+D157+D115+D175+D55+D43+D205+D211+D217+D223+D229+D235+D241</f>
        <v>453870</v>
      </c>
      <c r="E259" s="79">
        <f>E258-E255</f>
        <v>0</v>
      </c>
      <c r="F259" s="79">
        <f>E259+F258-F255</f>
        <v>0</v>
      </c>
      <c r="G259" s="79">
        <f>F259+G258-G255</f>
        <v>0</v>
      </c>
      <c r="H259" s="79">
        <f>F259+H258-H255</f>
        <v>0</v>
      </c>
      <c r="I259" s="77">
        <f>I258-I255</f>
        <v>0</v>
      </c>
      <c r="J259" s="79">
        <f>I259+J258-J255</f>
        <v>0</v>
      </c>
      <c r="K259" s="79">
        <f>J259+K258-K255</f>
        <v>245992</v>
      </c>
      <c r="L259" s="79">
        <f>K259+L258-L255</f>
        <v>-24977</v>
      </c>
      <c r="M259" s="79">
        <f>L259+M258-M255</f>
        <v>22498</v>
      </c>
      <c r="N259" s="77">
        <f>I259+N258-N255</f>
        <v>22498</v>
      </c>
      <c r="O259" s="79">
        <f>N259+O258-O255</f>
        <v>140547</v>
      </c>
      <c r="P259" s="79">
        <f>O259+P258-P255</f>
        <v>-169718</v>
      </c>
      <c r="Q259" s="79">
        <f>P259+Q258-Q255</f>
        <v>-438837</v>
      </c>
      <c r="R259" s="79">
        <f t="shared" ref="R259:S259" si="110">Q259+R258-R255</f>
        <v>-302807</v>
      </c>
      <c r="S259" s="79">
        <f t="shared" si="110"/>
        <v>260576</v>
      </c>
      <c r="T259" s="77">
        <f>N259+T258-T255</f>
        <v>260576</v>
      </c>
      <c r="U259" s="77">
        <f>U258-U255</f>
        <v>260576</v>
      </c>
      <c r="V259" s="79">
        <f>U259+V258-V255</f>
        <v>340576</v>
      </c>
      <c r="W259" s="79">
        <f>V259+W258-W255</f>
        <v>227443</v>
      </c>
      <c r="X259" s="79">
        <f>W259+X258-X255</f>
        <v>116742</v>
      </c>
      <c r="Y259" s="79">
        <f>W259+Y258-Y255</f>
        <v>284527</v>
      </c>
      <c r="Z259" s="77">
        <f>T259+Z258-Z255</f>
        <v>173826</v>
      </c>
      <c r="AA259" s="79">
        <f>Z259+AA258-AA255</f>
        <v>167514</v>
      </c>
      <c r="AB259" s="79">
        <f>AA259+AB258-AB255</f>
        <v>39229</v>
      </c>
      <c r="AC259" s="79">
        <f>AB259+AC258-AC255</f>
        <v>-81831</v>
      </c>
      <c r="AD259" s="79">
        <f>AC259+AD258-AD255</f>
        <v>33778</v>
      </c>
      <c r="AE259" s="77">
        <f>Z259+AE258-AE255</f>
        <v>33778</v>
      </c>
      <c r="AF259" s="79">
        <f>AE259+AF258-AF255</f>
        <v>139380</v>
      </c>
      <c r="AG259" s="79">
        <f>AF259+AG258-AG255</f>
        <v>42598</v>
      </c>
      <c r="AH259" s="79">
        <f>AG259+AH258-AH255</f>
        <v>-38107</v>
      </c>
      <c r="AI259" s="79">
        <f t="shared" ref="AI259:AJ259" si="111">AH259+AI258-AI255</f>
        <v>-155892</v>
      </c>
      <c r="AJ259" s="79">
        <f t="shared" si="111"/>
        <v>197721</v>
      </c>
      <c r="AK259" s="77">
        <f>AE259+AK258-AK255</f>
        <v>197721</v>
      </c>
      <c r="AL259" s="80">
        <f>T259+AL258-AL255</f>
        <v>197721</v>
      </c>
      <c r="AM259" s="110"/>
      <c r="AN259" s="50">
        <f t="shared" si="99"/>
        <v>0</v>
      </c>
      <c r="AO259" s="50">
        <f t="shared" si="92"/>
        <v>0</v>
      </c>
    </row>
    <row r="260" spans="1:41" s="34" customFormat="1" x14ac:dyDescent="0.3">
      <c r="A260" s="187" t="s">
        <v>31</v>
      </c>
      <c r="B260" s="30" t="s">
        <v>5</v>
      </c>
      <c r="C260" s="104"/>
      <c r="D260" s="105"/>
      <c r="E260" s="106">
        <f>E3*32+E9*32+E15*64+E21*64+E27*128+E33*128+E45*256+E57*128+E63*128+E69*128+E75*256+E81*256+E87*32+E93*32+E99*64+E105*64+E117*64+E123*128+E129*64+E135*64+E141*64+E147*128+E177*128+E189*16+E195*32+E183*64+E159*64+E165*128+E153*256+E111*64+E171*256+E51*256+E39*128+E201*32+E207*64+E213*64+E219*64+E225*256+E231*64+E237*128+E243*64+E249*128</f>
        <v>0</v>
      </c>
      <c r="F260" s="106">
        <f t="shared" ref="F260:H262" si="112">F3*32+F9*32+F15*64+F21*64+F27*128+F33*128+F45*256+F57*128+F63*128+F69*128+F75*256+F81*256+F87*32+F93*32+F99*64+F105*64+F117*64+F123*128+F129*64+F135*64+F141*64+F147*128+F177*128+F189*16+F195*32+F183*64+F159*64+F165*128+F153*256+F111*64+F171*256+F51*256+F39*128+F201*32+F207*64+F213*64+F219*64+F225*256+F231*64+F237*128+F243*64+F249*128</f>
        <v>10079872</v>
      </c>
      <c r="G260" s="106">
        <f t="shared" si="112"/>
        <v>13039424</v>
      </c>
      <c r="H260" s="106">
        <f>H3*32+H9*32+H15*64+H21*64+H27*128+H33*128+H45*256+H57*128+H63*128+H69*128+H75*256+H81*256+H87*32+H93*32+H99*64+H105*64+H117*64+H123*128+H129*64+H135*64+H141*64+H147*128+H177*128+H189*16+H195*32+H183*64+H159*64+H165*128+H153*256+H111*64+H171*256+H51*256+H39*128+H201*32+H207*64+H213*64+H219*64+H225*256+H231*64+H237*128+H243*64+H249*128</f>
        <v>17277184</v>
      </c>
      <c r="I260" s="87">
        <f>SUM(E260:H260)</f>
        <v>40396480</v>
      </c>
      <c r="J260" s="106">
        <f>J3*32+J9*32+J15*64+J21*64+J27*128+J33*128+J45*256+J57*128+J63*128+J69*128+J75*256+J81*256+J87*32+J93*32+J99*64+J105*64+J117*64+J123*128+J129*64+J135*64+J141*64+J147*128+J177*128+J189*16+J195*32+J183*64+J159*64+J165*128+J153*256+J111*64+J171*256+J51*256+J39*128+J201*32+J207*64+J213*64+J219*64+J225*256+J231*64+J237*128+J243*64+J249*128</f>
        <v>6751200</v>
      </c>
      <c r="K260" s="106">
        <f t="shared" ref="K260:M260" si="113">K3*32+K9*32+K15*64+K21*64+K27*128+K33*128+K45*256+K57*128+K63*128+K69*128+K75*256+K81*256+K87*32+K93*32+K99*64+K105*64+K117*64+K123*128+K129*64+K135*64+K141*64+K147*128+K177*128+K189*16+K195*32+K183*64+K159*64+K165*128+K153*256+K111*64+K171*256+K51*256+K39*128+K201*32+K207*64+K213*64+K219*64+K225*256+K231*64+K237*128+K243*64+K249*128</f>
        <v>-4978496</v>
      </c>
      <c r="L260" s="106">
        <f t="shared" si="113"/>
        <v>18281280</v>
      </c>
      <c r="M260" s="106">
        <f t="shared" si="113"/>
        <v>19776640</v>
      </c>
      <c r="N260" s="87">
        <f>SUM(J260:M260)</f>
        <v>39830624</v>
      </c>
      <c r="O260" s="106">
        <f t="shared" ref="O260:S262" si="114">O3*32+O9*32+O15*64+O21*64+O27*128+O33*128+O45*256+O57*128+O63*128+O69*128+O75*256+O81*256+O87*32+O93*32+O99*64+O105*64+O117*64+O123*128+O129*64+O135*64+O141*64+O147*128+O177*128+O189*16+O195*32+O183*64+O159*64+O165*128+O153*256+O111*64+O171*256+O51*256+O39*128+O201*32+O207*64+O213*64+O219*64+O225*256+O231*64+O237*128+O243*64+O249*128</f>
        <v>13881280</v>
      </c>
      <c r="P260" s="106">
        <f t="shared" si="114"/>
        <v>20545408</v>
      </c>
      <c r="Q260" s="106">
        <f t="shared" si="114"/>
        <v>17799360</v>
      </c>
      <c r="R260" s="106">
        <f t="shared" si="114"/>
        <v>17346368</v>
      </c>
      <c r="S260" s="106">
        <f t="shared" si="114"/>
        <v>17919456</v>
      </c>
      <c r="T260" s="87">
        <f>SUM(O260:S260)</f>
        <v>87491872</v>
      </c>
      <c r="U260" s="80">
        <f>T260+N260+I260+D264</f>
        <v>198353280</v>
      </c>
      <c r="V260" s="106">
        <f t="shared" ref="V260:Y262" si="115">V3*32+V9*32+V15*64+V21*64+V27*128+V33*128+V45*256+V57*128+V63*128+V69*128+V75*256+V81*256+V87*32+V93*32+V99*64+V105*64+V117*64+V123*128+V129*64+V135*64+V141*64+V147*128+V177*128+V189*16+V195*32+V183*64+V159*64+V165*128+V153*256+V111*64+V171*256+V51*256+V39*128+V201*32+V207*64+V213*64+V219*64+V225*256+V231*64+V237*128+V243*64+V249*128</f>
        <v>0</v>
      </c>
      <c r="W260" s="106">
        <f t="shared" si="115"/>
        <v>7650400</v>
      </c>
      <c r="X260" s="106">
        <f t="shared" si="115"/>
        <v>7636640</v>
      </c>
      <c r="Y260" s="106">
        <f t="shared" si="115"/>
        <v>2524384</v>
      </c>
      <c r="Z260" s="87">
        <f>SUM(V260:Y260)</f>
        <v>17811424</v>
      </c>
      <c r="AA260" s="106">
        <f t="shared" ref="AA260:AD262" si="116">AA3*32+AA9*32+AA15*64+AA21*64+AA27*128+AA33*128+AA45*256+AA57*128+AA63*128+AA69*128+AA75*256+AA81*256+AA87*32+AA93*32+AA99*64+AA105*64+AA117*64+AA123*128+AA129*64+AA135*64+AA141*64+AA147*128+AA177*128+AA189*16+AA195*32+AA183*64+AA159*64+AA165*128+AA153*256+AA111*64+AA171*256+AA51*256+AA39*128+AA201*32+AA207*64+AA213*64+AA219*64+AA225*256+AA231*64+AA237*128+AA243*64+AA249*128</f>
        <v>5337664</v>
      </c>
      <c r="AB260" s="106">
        <f t="shared" si="116"/>
        <v>8321952</v>
      </c>
      <c r="AC260" s="106">
        <f t="shared" si="116"/>
        <v>8145856</v>
      </c>
      <c r="AD260" s="106">
        <f t="shared" si="116"/>
        <v>8299072</v>
      </c>
      <c r="AE260" s="87">
        <f>SUM(AA260:AD260)</f>
        <v>30104544</v>
      </c>
      <c r="AF260" s="106">
        <f t="shared" ref="AF260:AJ262" si="117">AF3*32+AF9*32+AF15*64+AF21*64+AF27*128+AF33*128+AF45*256+AF57*128+AF63*128+AF69*128+AF75*256+AF81*256+AF87*32+AF93*32+AF99*64+AF105*64+AF117*64+AF123*128+AF129*64+AF135*64+AF141*64+AF147*128+AF177*128+AF189*16+AF195*32+AF183*64+AF159*64+AF165*128+AF153*256+AF111*64+AF171*256+AF51*256+AF39*128+AF201*32+AF207*64+AF213*64+AF219*64+AF225*256+AF231*64+AF237*128+AF243*64+AF249*128</f>
        <v>5376384</v>
      </c>
      <c r="AG260" s="106">
        <f t="shared" si="117"/>
        <v>6437696</v>
      </c>
      <c r="AH260" s="106">
        <f t="shared" si="117"/>
        <v>5380128</v>
      </c>
      <c r="AI260" s="106">
        <f t="shared" si="117"/>
        <v>7820640</v>
      </c>
      <c r="AJ260" s="106">
        <f t="shared" si="117"/>
        <v>5473760</v>
      </c>
      <c r="AK260" s="87">
        <f>SUM(AF260:AJ260)</f>
        <v>30488608</v>
      </c>
      <c r="AL260" s="80">
        <f>AK260+AE260+Z260</f>
        <v>78404576</v>
      </c>
      <c r="AM260" s="111"/>
      <c r="AN260" s="50">
        <f t="shared" si="99"/>
        <v>0</v>
      </c>
      <c r="AO260" s="50">
        <f t="shared" si="92"/>
        <v>0</v>
      </c>
    </row>
    <row r="261" spans="1:41" s="34" customFormat="1" x14ac:dyDescent="0.3">
      <c r="A261" s="188"/>
      <c r="B261" s="35" t="s">
        <v>6</v>
      </c>
      <c r="C261" s="106"/>
      <c r="D261" s="107"/>
      <c r="E261" s="106">
        <f>E4*32+E10*32+E16*64+E22*64+E28*128+E34*128+E46*256+E58*128+E64*128+E70*128+E76*256+E82*256+E88*32+E94*32+E100*64+E106*64+E118*64+E124*128+E130*64+E136*64+E142*64+E148*128+E178*128+E190*16+E196*32+E184*64+E160*64+E166*128+E154*256+E112*64+E172*256+E52*256+E40*128+E202*32+E208*64+E214*64+E220*64+E226*256+E232*64+E238*128</f>
        <v>0</v>
      </c>
      <c r="F261" s="106">
        <f t="shared" si="112"/>
        <v>10079872</v>
      </c>
      <c r="G261" s="106">
        <f t="shared" si="112"/>
        <v>13039424</v>
      </c>
      <c r="H261" s="106">
        <f t="shared" si="112"/>
        <v>17277184</v>
      </c>
      <c r="I261" s="87">
        <f>SUM(E261:H261)</f>
        <v>40396480</v>
      </c>
      <c r="J261" s="106">
        <f t="shared" ref="J261:M262" si="118">J4*32+J10*32+J16*64+J22*64+J28*128+J34*128+J46*256+J58*128+J64*128+J70*128+J76*256+J82*256+J88*32+J94*32+J100*64+J106*64+J118*64+J124*128+J130*64+J136*64+J142*64+J148*128+J178*128+J190*16+J196*32+J184*64+J160*64+J166*128+J154*256+J112*64+J172*256+J52*256+J40*128+J202*32+J208*64+J214*64+J220*64+J226*256+J232*64+J238*128+J244*64+J250*128</f>
        <v>6751200</v>
      </c>
      <c r="K261" s="106">
        <f t="shared" si="118"/>
        <v>2697728</v>
      </c>
      <c r="L261" s="106">
        <f t="shared" si="118"/>
        <v>128000</v>
      </c>
      <c r="M261" s="106">
        <f t="shared" si="118"/>
        <v>21733440</v>
      </c>
      <c r="N261" s="87">
        <f t="shared" ref="N261:N263" si="119">SUM(J261:M261)</f>
        <v>31310368</v>
      </c>
      <c r="O261" s="106">
        <f t="shared" si="114"/>
        <v>17568000</v>
      </c>
      <c r="P261" s="106">
        <f t="shared" si="114"/>
        <v>0</v>
      </c>
      <c r="Q261" s="106">
        <f t="shared" si="114"/>
        <v>0</v>
      </c>
      <c r="R261" s="106">
        <f t="shared" si="114"/>
        <v>25600000</v>
      </c>
      <c r="S261" s="106">
        <f t="shared" si="114"/>
        <v>53648000</v>
      </c>
      <c r="T261" s="87">
        <f t="shared" ref="T261:T263" si="120">SUM(O261:S261)</f>
        <v>96816000</v>
      </c>
      <c r="U261" s="80"/>
      <c r="V261" s="106">
        <f t="shared" si="115"/>
        <v>6400000</v>
      </c>
      <c r="W261" s="106">
        <f t="shared" si="115"/>
        <v>0</v>
      </c>
      <c r="X261" s="106">
        <f t="shared" si="115"/>
        <v>0</v>
      </c>
      <c r="Y261" s="106">
        <f t="shared" si="115"/>
        <v>5888000</v>
      </c>
      <c r="Z261" s="87">
        <f>SUM(V261:Y261)</f>
        <v>12288000</v>
      </c>
      <c r="AA261" s="106">
        <f t="shared" si="116"/>
        <v>5888000</v>
      </c>
      <c r="AB261" s="106">
        <f t="shared" si="116"/>
        <v>0</v>
      </c>
      <c r="AC261" s="106">
        <f t="shared" si="116"/>
        <v>192000</v>
      </c>
      <c r="AD261" s="106">
        <f t="shared" si="116"/>
        <v>17792000</v>
      </c>
      <c r="AE261" s="87">
        <f t="shared" ref="AE261:AE263" si="121">SUM(AA261:AD261)</f>
        <v>23872000</v>
      </c>
      <c r="AF261" s="106">
        <f t="shared" si="117"/>
        <v>13568000</v>
      </c>
      <c r="AG261" s="106">
        <f t="shared" si="117"/>
        <v>0</v>
      </c>
      <c r="AH261" s="106">
        <f t="shared" si="117"/>
        <v>0</v>
      </c>
      <c r="AI261" s="106">
        <f t="shared" si="117"/>
        <v>0</v>
      </c>
      <c r="AJ261" s="106">
        <f t="shared" si="117"/>
        <v>30656000</v>
      </c>
      <c r="AK261" s="87">
        <f t="shared" ref="AK261:AK263" si="122">SUM(AF261:AJ261)</f>
        <v>44224000</v>
      </c>
      <c r="AL261" s="80">
        <f>Z261+AE261+AK261</f>
        <v>80384000</v>
      </c>
      <c r="AM261" s="112"/>
      <c r="AN261" s="50">
        <f t="shared" si="99"/>
        <v>0</v>
      </c>
      <c r="AO261" s="50">
        <f t="shared" si="92"/>
        <v>0</v>
      </c>
    </row>
    <row r="262" spans="1:41" s="34" customFormat="1" x14ac:dyDescent="0.3">
      <c r="A262" s="188"/>
      <c r="B262" s="35" t="s">
        <v>10</v>
      </c>
      <c r="C262" s="106">
        <f>C5*32+C11*32+C17*64+C23*64+C29*128+C35*128+C47*256+C59*128+C65*128+C71*128+C77*256+C83*256+C89*32+C95*32+C101*64+C107*64+C119*64+C125*128+C131*64+C137*64+C143*64+C149*128+C179*128+C191*16+C197*32+C185*64+C161*64+C167*128+C155*256+C113*64+C173*256+C53*256+C41*128+C203*32+C209*64+C215*64+C221*64+C227*256+C233*64+C239*128+C245*64+C251*128</f>
        <v>10799168</v>
      </c>
      <c r="D262" s="107"/>
      <c r="E262" s="106">
        <f>E5*32+E11*32+E17*64+E23*64+E29*128+E35*128+E47*256+E59*128+E65*128+E71*128+E77*256+E83*256+E89*32+E95*32+E101*64+E107*64+E119*64+E125*128+E131*64+E137*64+E143*64+E149*128+E179*128+E191*16+E197*32+E185*64+E161*64+E167*128+E155*256+E113*64+E173*256+E53*256+E41*128+E203*32+E209*64+E215*64+E221*64+E227*256+E233*64+E239*128</f>
        <v>0</v>
      </c>
      <c r="F262" s="106">
        <f t="shared" si="112"/>
        <v>0</v>
      </c>
      <c r="G262" s="106">
        <f t="shared" si="112"/>
        <v>0</v>
      </c>
      <c r="H262" s="106">
        <f t="shared" si="112"/>
        <v>0</v>
      </c>
      <c r="I262" s="87">
        <f t="shared" ref="I262:I263" si="123">SUM(E262:H262)</f>
        <v>0</v>
      </c>
      <c r="J262" s="106">
        <f t="shared" si="118"/>
        <v>0</v>
      </c>
      <c r="K262" s="106">
        <f t="shared" si="118"/>
        <v>10835328</v>
      </c>
      <c r="L262" s="106">
        <f t="shared" si="118"/>
        <v>0</v>
      </c>
      <c r="M262" s="106">
        <f t="shared" si="118"/>
        <v>0</v>
      </c>
      <c r="N262" s="87">
        <f t="shared" si="119"/>
        <v>10835328</v>
      </c>
      <c r="O262" s="106">
        <f t="shared" si="114"/>
        <v>0</v>
      </c>
      <c r="P262" s="106">
        <f t="shared" si="114"/>
        <v>0</v>
      </c>
      <c r="Q262" s="106">
        <f t="shared" si="114"/>
        <v>0</v>
      </c>
      <c r="R262" s="106">
        <f t="shared" si="114"/>
        <v>0</v>
      </c>
      <c r="S262" s="106">
        <f t="shared" si="114"/>
        <v>0</v>
      </c>
      <c r="T262" s="87">
        <f t="shared" si="120"/>
        <v>0</v>
      </c>
      <c r="U262" s="80"/>
      <c r="V262" s="106">
        <f t="shared" si="115"/>
        <v>0</v>
      </c>
      <c r="W262" s="106">
        <f t="shared" si="115"/>
        <v>0</v>
      </c>
      <c r="X262" s="106">
        <f t="shared" si="115"/>
        <v>0</v>
      </c>
      <c r="Y262" s="106">
        <f t="shared" si="115"/>
        <v>0</v>
      </c>
      <c r="Z262" s="87">
        <f t="shared" ref="Z262:Z263" si="124">SUM(V262:Y262)</f>
        <v>0</v>
      </c>
      <c r="AA262" s="106">
        <f t="shared" si="116"/>
        <v>0</v>
      </c>
      <c r="AB262" s="106">
        <f t="shared" si="116"/>
        <v>0</v>
      </c>
      <c r="AC262" s="106">
        <f t="shared" si="116"/>
        <v>0</v>
      </c>
      <c r="AD262" s="106">
        <f t="shared" si="116"/>
        <v>0</v>
      </c>
      <c r="AE262" s="87">
        <f t="shared" si="121"/>
        <v>0</v>
      </c>
      <c r="AF262" s="106">
        <f t="shared" si="117"/>
        <v>0</v>
      </c>
      <c r="AG262" s="106">
        <f t="shared" si="117"/>
        <v>0</v>
      </c>
      <c r="AH262" s="106">
        <f t="shared" si="117"/>
        <v>0</v>
      </c>
      <c r="AI262" s="106">
        <f t="shared" si="117"/>
        <v>0</v>
      </c>
      <c r="AJ262" s="106">
        <f t="shared" si="117"/>
        <v>0</v>
      </c>
      <c r="AK262" s="87">
        <f t="shared" si="122"/>
        <v>0</v>
      </c>
      <c r="AL262" s="80"/>
      <c r="AM262" s="112"/>
      <c r="AN262" s="50">
        <f t="shared" si="99"/>
        <v>0</v>
      </c>
      <c r="AO262" s="50">
        <f t="shared" si="92"/>
        <v>0</v>
      </c>
    </row>
    <row r="263" spans="1:41" s="34" customFormat="1" x14ac:dyDescent="0.3">
      <c r="A263" s="188"/>
      <c r="B263" s="35" t="s">
        <v>30</v>
      </c>
      <c r="C263" s="106">
        <f>C6*32+C12*32+C18*64+C24*64+C30*128+C36*128+C48*256+C60*128+C66*128+C72*128+C78*256+C84*256+C90*32+C96*32+C102*64+C108*64+C120*64+C126*128+C132*64+C138*64+C144*64+C150*128+C180*128+C192*16+C198*32+C186*64+C162*64+C168*128+C156*256+C114*64+C174*256+C54*256+C42*128+C204*32+C210*64+C216*64+C222*64+C228*256+C234*64+C240*128</f>
        <v>0</v>
      </c>
      <c r="D263" s="107"/>
      <c r="E263" s="106">
        <f>E261+E262</f>
        <v>0</v>
      </c>
      <c r="F263" s="106">
        <f t="shared" ref="F263:H263" si="125">F261+F262</f>
        <v>10079872</v>
      </c>
      <c r="G263" s="106">
        <f t="shared" si="125"/>
        <v>13039424</v>
      </c>
      <c r="H263" s="106">
        <f t="shared" si="125"/>
        <v>17277184</v>
      </c>
      <c r="I263" s="87">
        <f t="shared" si="123"/>
        <v>40396480</v>
      </c>
      <c r="J263" s="106">
        <f t="shared" ref="J263:M263" si="126">J261+J262</f>
        <v>6751200</v>
      </c>
      <c r="K263" s="106">
        <f t="shared" si="126"/>
        <v>13533056</v>
      </c>
      <c r="L263" s="106">
        <f t="shared" si="126"/>
        <v>128000</v>
      </c>
      <c r="M263" s="106">
        <f t="shared" si="126"/>
        <v>21733440</v>
      </c>
      <c r="N263" s="87">
        <f t="shared" si="119"/>
        <v>42145696</v>
      </c>
      <c r="O263" s="106">
        <f t="shared" ref="O263:R263" si="127">O261+O262</f>
        <v>17568000</v>
      </c>
      <c r="P263" s="106">
        <f t="shared" si="127"/>
        <v>0</v>
      </c>
      <c r="Q263" s="106">
        <f t="shared" si="127"/>
        <v>0</v>
      </c>
      <c r="R263" s="106">
        <f t="shared" si="127"/>
        <v>25600000</v>
      </c>
      <c r="S263" s="106">
        <f>S261+S262</f>
        <v>53648000</v>
      </c>
      <c r="T263" s="87">
        <f t="shared" si="120"/>
        <v>96816000</v>
      </c>
      <c r="U263" s="80">
        <f>T263+N263+I263+D264</f>
        <v>209992480</v>
      </c>
      <c r="V263" s="106">
        <f>V261+V262</f>
        <v>6400000</v>
      </c>
      <c r="W263" s="106">
        <f t="shared" ref="W263:Y263" si="128">W261+W262</f>
        <v>0</v>
      </c>
      <c r="X263" s="106">
        <f t="shared" si="128"/>
        <v>0</v>
      </c>
      <c r="Y263" s="106">
        <f t="shared" si="128"/>
        <v>5888000</v>
      </c>
      <c r="Z263" s="87">
        <f t="shared" si="124"/>
        <v>12288000</v>
      </c>
      <c r="AA263" s="106">
        <f t="shared" ref="AA263:AD263" si="129">AA261+AA262</f>
        <v>5888000</v>
      </c>
      <c r="AB263" s="106">
        <f t="shared" si="129"/>
        <v>0</v>
      </c>
      <c r="AC263" s="106">
        <f t="shared" si="129"/>
        <v>192000</v>
      </c>
      <c r="AD263" s="106">
        <f t="shared" si="129"/>
        <v>17792000</v>
      </c>
      <c r="AE263" s="87">
        <f t="shared" si="121"/>
        <v>23872000</v>
      </c>
      <c r="AF263" s="106">
        <f t="shared" ref="AF263:AI263" si="130">AF261+AF262</f>
        <v>13568000</v>
      </c>
      <c r="AG263" s="106">
        <f t="shared" si="130"/>
        <v>0</v>
      </c>
      <c r="AH263" s="106">
        <f t="shared" si="130"/>
        <v>0</v>
      </c>
      <c r="AI263" s="106">
        <f t="shared" si="130"/>
        <v>0</v>
      </c>
      <c r="AJ263" s="106">
        <f>AJ261+AJ262</f>
        <v>30656000</v>
      </c>
      <c r="AK263" s="87">
        <f t="shared" si="122"/>
        <v>44224000</v>
      </c>
      <c r="AL263" s="80">
        <f>AK263+AE263+Z263</f>
        <v>80384000</v>
      </c>
      <c r="AM263" s="112"/>
      <c r="AN263" s="50">
        <f t="shared" si="99"/>
        <v>0</v>
      </c>
      <c r="AO263" s="50">
        <f t="shared" si="92"/>
        <v>0</v>
      </c>
    </row>
    <row r="264" spans="1:41" s="34" customFormat="1" ht="16" thickBot="1" x14ac:dyDescent="0.35">
      <c r="A264" s="189"/>
      <c r="B264" s="40" t="s">
        <v>8</v>
      </c>
      <c r="C264" s="106">
        <f>C7*32+C13*32+C19*64+C25*64+C31*128+C37*128+C49*256+C61*128+C67*128+C73*128+C79*256+C85*256+C91*32+C97*32+C103*64+C109*64+C121*64+C127*128+C133*64+C139*64+C145*64+C151*128+C181*128+C193*16+C199*32+C187*64+C163*64+C169*128+C157*256+C115*64+C175*256+C55*256+C43*128+C205*32+C211*64+C217*64+C223*64+C229*256+C235*64+C241*128+C247*64+C253*128</f>
        <v>48174240</v>
      </c>
      <c r="D264" s="106">
        <f>D7*32+D13*32+D19*64+D25*64+D31*128+D37*128+D49*256+D61*128+D67*128+D73*128+D79*256+D85*256+D91*32+D97*32+D103*64+D109*64+D121*64+D127*128+D133*64+D139*64+D145*64+D151*128+D181*128+D193*16+D199*32+D187*64+D163*64+D169*128+D157*256+D115*64+D175*256+D55*256+D43*128+D205*32+D211*64+D217*64+D223*64+D229*256+D235*64+D241*128</f>
        <v>30634304</v>
      </c>
      <c r="E264" s="130">
        <f>E263-E260</f>
        <v>0</v>
      </c>
      <c r="F264" s="130">
        <f>E264+F263-F260</f>
        <v>0</v>
      </c>
      <c r="G264" s="130">
        <f>F264+G263-G260</f>
        <v>0</v>
      </c>
      <c r="H264" s="130">
        <f>F264+H263-H260</f>
        <v>0</v>
      </c>
      <c r="I264" s="123">
        <f>D264+I263-I260</f>
        <v>30634304</v>
      </c>
      <c r="J264" s="130">
        <f>I264+J263-J260</f>
        <v>30634304</v>
      </c>
      <c r="K264" s="130">
        <f>J264+K263-K260</f>
        <v>49145856</v>
      </c>
      <c r="L264" s="130">
        <f>K264+L263-L260</f>
        <v>30992576</v>
      </c>
      <c r="M264" s="130">
        <f>L264+M263-M260</f>
        <v>32949376</v>
      </c>
      <c r="N264" s="123">
        <f>I264+N263-N260</f>
        <v>32949376</v>
      </c>
      <c r="O264" s="130">
        <f>N264+O263-O260</f>
        <v>36636096</v>
      </c>
      <c r="P264" s="130">
        <f>O264+P263-P260</f>
        <v>16090688</v>
      </c>
      <c r="Q264" s="130">
        <f>P264+Q263-Q260</f>
        <v>-1708672</v>
      </c>
      <c r="R264" s="130">
        <f t="shared" ref="R264:S264" si="131">Q264+R263-R260</f>
        <v>6544960</v>
      </c>
      <c r="S264" s="130">
        <f t="shared" si="131"/>
        <v>42273504</v>
      </c>
      <c r="T264" s="123">
        <f>N264+T263-T260</f>
        <v>42273504</v>
      </c>
      <c r="U264" s="123">
        <f>U263-U260</f>
        <v>11639200</v>
      </c>
      <c r="V264" s="79">
        <f>U264+V263-V260</f>
        <v>18039200</v>
      </c>
      <c r="W264" s="79">
        <f>V264+W263-W260</f>
        <v>10388800</v>
      </c>
      <c r="X264" s="79">
        <f>W264+X263-X260</f>
        <v>2752160</v>
      </c>
      <c r="Y264" s="79">
        <f>W264+Y263-Y260</f>
        <v>13752416</v>
      </c>
      <c r="Z264" s="77">
        <f>T264+Z263-Z260</f>
        <v>36750080</v>
      </c>
      <c r="AA264" s="79">
        <f>Z264+AA263-AA260</f>
        <v>37300416</v>
      </c>
      <c r="AB264" s="79">
        <f>AA264+AB263-AB260</f>
        <v>28978464</v>
      </c>
      <c r="AC264" s="79">
        <f>AB264+AC263-AC260</f>
        <v>21024608</v>
      </c>
      <c r="AD264" s="79">
        <f>AC264+AD263-AD260</f>
        <v>30517536</v>
      </c>
      <c r="AE264" s="77">
        <f>Z264+AE263-AE260</f>
        <v>30517536</v>
      </c>
      <c r="AF264" s="79">
        <f>AE264+AF263-AF260</f>
        <v>38709152</v>
      </c>
      <c r="AG264" s="79">
        <f>AF264+AG263-AG260</f>
        <v>32271456</v>
      </c>
      <c r="AH264" s="79">
        <f>AG264+AH263-AH260</f>
        <v>26891328</v>
      </c>
      <c r="AI264" s="79">
        <f t="shared" ref="AI264:AJ264" si="132">AH264+AI263-AI260</f>
        <v>19070688</v>
      </c>
      <c r="AJ264" s="79">
        <f t="shared" si="132"/>
        <v>44252928</v>
      </c>
      <c r="AK264" s="77">
        <f>AE264+AK263-AK260</f>
        <v>44252928</v>
      </c>
      <c r="AL264" s="80">
        <f>T264+AL263-AL260</f>
        <v>44252928</v>
      </c>
      <c r="AM264" s="112"/>
      <c r="AN264" s="50">
        <f t="shared" si="99"/>
        <v>0</v>
      </c>
      <c r="AO264" s="50">
        <f t="shared" si="92"/>
        <v>0</v>
      </c>
    </row>
    <row r="265" spans="1:41" s="42" customFormat="1" x14ac:dyDescent="0.3">
      <c r="A265" s="41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47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13"/>
      <c r="AJ265" s="113"/>
      <c r="AK265" s="113"/>
      <c r="AL265" s="47"/>
      <c r="AM265" s="113"/>
      <c r="AN265" s="50">
        <f t="shared" si="99"/>
        <v>0</v>
      </c>
      <c r="AO265" s="50">
        <f t="shared" si="92"/>
        <v>0</v>
      </c>
    </row>
  </sheetData>
  <autoFilter ref="B1:B265" xr:uid="{00000000-0001-0000-0500-000000000000}"/>
  <mergeCells count="52">
    <mergeCell ref="A237:A241"/>
    <mergeCell ref="A243:A247"/>
    <mergeCell ref="A255:A259"/>
    <mergeCell ref="A33:A37"/>
    <mergeCell ref="A51:A55"/>
    <mergeCell ref="A69:A73"/>
    <mergeCell ref="A213:A217"/>
    <mergeCell ref="A219:A223"/>
    <mergeCell ref="O1:S1"/>
    <mergeCell ref="A2:B2"/>
    <mergeCell ref="A1:B1"/>
    <mergeCell ref="J1:M1"/>
    <mergeCell ref="E1:H1"/>
    <mergeCell ref="A9:A13"/>
    <mergeCell ref="A3:A7"/>
    <mergeCell ref="A153:A157"/>
    <mergeCell ref="A201:A205"/>
    <mergeCell ref="A207:A211"/>
    <mergeCell ref="A117:A121"/>
    <mergeCell ref="A111:A115"/>
    <mergeCell ref="V1:Y1"/>
    <mergeCell ref="AA1:AD1"/>
    <mergeCell ref="AF1:AJ1"/>
    <mergeCell ref="A99:A103"/>
    <mergeCell ref="A105:A109"/>
    <mergeCell ref="A81:A85"/>
    <mergeCell ref="A87:A91"/>
    <mergeCell ref="A15:A19"/>
    <mergeCell ref="A45:A49"/>
    <mergeCell ref="A39:A43"/>
    <mergeCell ref="A75:A79"/>
    <mergeCell ref="A21:A25"/>
    <mergeCell ref="A27:A31"/>
    <mergeCell ref="A57:A61"/>
    <mergeCell ref="A63:A67"/>
    <mergeCell ref="A93:A97"/>
    <mergeCell ref="A260:A264"/>
    <mergeCell ref="A123:A127"/>
    <mergeCell ref="A129:A133"/>
    <mergeCell ref="A177:A181"/>
    <mergeCell ref="A135:A139"/>
    <mergeCell ref="A141:A145"/>
    <mergeCell ref="A147:A151"/>
    <mergeCell ref="A189:A193"/>
    <mergeCell ref="A195:A199"/>
    <mergeCell ref="A183:A187"/>
    <mergeCell ref="A159:A163"/>
    <mergeCell ref="A165:A169"/>
    <mergeCell ref="A231:A235"/>
    <mergeCell ref="A249:A253"/>
    <mergeCell ref="A171:A175"/>
    <mergeCell ref="A225:A229"/>
  </mergeCells>
  <phoneticPr fontId="2" type="noConversion"/>
  <conditionalFormatting sqref="AF254">
    <cfRule type="cellIs" dxfId="1562" priority="3049" stopIfTrue="1" operator="lessThanOrEqual">
      <formula>3000</formula>
    </cfRule>
    <cfRule type="cellIs" dxfId="1561" priority="3050" stopIfTrue="1" operator="between">
      <formula>3000</formula>
      <formula>9000</formula>
    </cfRule>
    <cfRule type="cellIs" dxfId="1560" priority="3051" stopIfTrue="1" operator="greaterThanOrEqual">
      <formula>9000</formula>
    </cfRule>
  </conditionalFormatting>
  <conditionalFormatting sqref="AG254:AJ254">
    <cfRule type="cellIs" dxfId="1559" priority="3046" stopIfTrue="1" operator="lessThanOrEqual">
      <formula>3000</formula>
    </cfRule>
    <cfRule type="cellIs" dxfId="1558" priority="3047" stopIfTrue="1" operator="between">
      <formula>3000</formula>
      <formula>9000</formula>
    </cfRule>
    <cfRule type="cellIs" dxfId="1557" priority="3048" stopIfTrue="1" operator="greaterThanOrEqual">
      <formula>9000</formula>
    </cfRule>
  </conditionalFormatting>
  <conditionalFormatting sqref="J242:M242">
    <cfRule type="cellIs" dxfId="1556" priority="1555" stopIfTrue="1" operator="lessThanOrEqual">
      <formula>3000</formula>
    </cfRule>
    <cfRule type="cellIs" dxfId="1555" priority="1556" stopIfTrue="1" operator="between">
      <formula>3000</formula>
      <formula>9000</formula>
    </cfRule>
    <cfRule type="cellIs" dxfId="1554" priority="1557" stopIfTrue="1" operator="greaterThanOrEqual">
      <formula>9000</formula>
    </cfRule>
  </conditionalFormatting>
  <conditionalFormatting sqref="E242:H242">
    <cfRule type="cellIs" dxfId="1553" priority="1552" stopIfTrue="1" operator="lessThanOrEqual">
      <formula>3000</formula>
    </cfRule>
    <cfRule type="cellIs" dxfId="1552" priority="1553" stopIfTrue="1" operator="between">
      <formula>3000</formula>
      <formula>9000</formula>
    </cfRule>
    <cfRule type="cellIs" dxfId="1551" priority="1554" stopIfTrue="1" operator="greaterThanOrEqual">
      <formula>9000</formula>
    </cfRule>
  </conditionalFormatting>
  <conditionalFormatting sqref="O242">
    <cfRule type="cellIs" dxfId="1550" priority="1549" stopIfTrue="1" operator="lessThanOrEqual">
      <formula>3000</formula>
    </cfRule>
    <cfRule type="cellIs" dxfId="1549" priority="1550" stopIfTrue="1" operator="between">
      <formula>3000</formula>
      <formula>9000</formula>
    </cfRule>
    <cfRule type="cellIs" dxfId="1548" priority="1551" stopIfTrue="1" operator="greaterThanOrEqual">
      <formula>9000</formula>
    </cfRule>
  </conditionalFormatting>
  <conditionalFormatting sqref="P242:S242">
    <cfRule type="cellIs" dxfId="1547" priority="1546" stopIfTrue="1" operator="lessThanOrEqual">
      <formula>3000</formula>
    </cfRule>
    <cfRule type="cellIs" dxfId="1546" priority="1547" stopIfTrue="1" operator="between">
      <formula>3000</formula>
      <formula>9000</formula>
    </cfRule>
    <cfRule type="cellIs" dxfId="1545" priority="1548" stopIfTrue="1" operator="greaterThanOrEqual">
      <formula>9000</formula>
    </cfRule>
  </conditionalFormatting>
  <conditionalFormatting sqref="J230:M230">
    <cfRule type="cellIs" dxfId="1544" priority="1543" stopIfTrue="1" operator="lessThanOrEqual">
      <formula>3000</formula>
    </cfRule>
    <cfRule type="cellIs" dxfId="1543" priority="1544" stopIfTrue="1" operator="between">
      <formula>3000</formula>
      <formula>9000</formula>
    </cfRule>
    <cfRule type="cellIs" dxfId="1542" priority="1545" stopIfTrue="1" operator="greaterThanOrEqual">
      <formula>9000</formula>
    </cfRule>
  </conditionalFormatting>
  <conditionalFormatting sqref="E230:H230">
    <cfRule type="cellIs" dxfId="1541" priority="1540" stopIfTrue="1" operator="lessThanOrEqual">
      <formula>3000</formula>
    </cfRule>
    <cfRule type="cellIs" dxfId="1540" priority="1541" stopIfTrue="1" operator="between">
      <formula>3000</formula>
      <formula>9000</formula>
    </cfRule>
    <cfRule type="cellIs" dxfId="1539" priority="1542" stopIfTrue="1" operator="greaterThanOrEqual">
      <formula>9000</formula>
    </cfRule>
  </conditionalFormatting>
  <conditionalFormatting sqref="O230">
    <cfRule type="cellIs" dxfId="1538" priority="1537" stopIfTrue="1" operator="lessThanOrEqual">
      <formula>3000</formula>
    </cfRule>
    <cfRule type="cellIs" dxfId="1537" priority="1538" stopIfTrue="1" operator="between">
      <formula>3000</formula>
      <formula>9000</formula>
    </cfRule>
    <cfRule type="cellIs" dxfId="1536" priority="1539" stopIfTrue="1" operator="greaterThanOrEqual">
      <formula>9000</formula>
    </cfRule>
  </conditionalFormatting>
  <conditionalFormatting sqref="P230:S230">
    <cfRule type="cellIs" dxfId="1535" priority="1534" stopIfTrue="1" operator="lessThanOrEqual">
      <formula>3000</formula>
    </cfRule>
    <cfRule type="cellIs" dxfId="1534" priority="1535" stopIfTrue="1" operator="between">
      <formula>3000</formula>
      <formula>9000</formula>
    </cfRule>
    <cfRule type="cellIs" dxfId="1533" priority="1536" stopIfTrue="1" operator="greaterThanOrEqual">
      <formula>9000</formula>
    </cfRule>
  </conditionalFormatting>
  <conditionalFormatting sqref="J212:M212">
    <cfRule type="cellIs" dxfId="1532" priority="1531" stopIfTrue="1" operator="lessThanOrEqual">
      <formula>3000</formula>
    </cfRule>
    <cfRule type="cellIs" dxfId="1531" priority="1532" stopIfTrue="1" operator="between">
      <formula>3000</formula>
      <formula>9000</formula>
    </cfRule>
    <cfRule type="cellIs" dxfId="1530" priority="1533" stopIfTrue="1" operator="greaterThanOrEqual">
      <formula>9000</formula>
    </cfRule>
  </conditionalFormatting>
  <conditionalFormatting sqref="E212:H212">
    <cfRule type="cellIs" dxfId="1529" priority="1528" stopIfTrue="1" operator="lessThanOrEqual">
      <formula>3000</formula>
    </cfRule>
    <cfRule type="cellIs" dxfId="1528" priority="1529" stopIfTrue="1" operator="between">
      <formula>3000</formula>
      <formula>9000</formula>
    </cfRule>
    <cfRule type="cellIs" dxfId="1527" priority="1530" stopIfTrue="1" operator="greaterThanOrEqual">
      <formula>9000</formula>
    </cfRule>
  </conditionalFormatting>
  <conditionalFormatting sqref="O212">
    <cfRule type="cellIs" dxfId="1526" priority="1525" stopIfTrue="1" operator="lessThanOrEqual">
      <formula>3000</formula>
    </cfRule>
    <cfRule type="cellIs" dxfId="1525" priority="1526" stopIfTrue="1" operator="between">
      <formula>3000</formula>
      <formula>9000</formula>
    </cfRule>
    <cfRule type="cellIs" dxfId="1524" priority="1527" stopIfTrue="1" operator="greaterThanOrEqual">
      <formula>9000</formula>
    </cfRule>
  </conditionalFormatting>
  <conditionalFormatting sqref="P212:S212">
    <cfRule type="cellIs" dxfId="1523" priority="1522" stopIfTrue="1" operator="lessThanOrEqual">
      <formula>3000</formula>
    </cfRule>
    <cfRule type="cellIs" dxfId="1522" priority="1523" stopIfTrue="1" operator="between">
      <formula>3000</formula>
      <formula>9000</formula>
    </cfRule>
    <cfRule type="cellIs" dxfId="1521" priority="1524" stopIfTrue="1" operator="greaterThanOrEqual">
      <formula>9000</formula>
    </cfRule>
  </conditionalFormatting>
  <conditionalFormatting sqref="J14:M14">
    <cfRule type="cellIs" dxfId="1520" priority="1513" stopIfTrue="1" operator="lessThanOrEqual">
      <formula>3000</formula>
    </cfRule>
    <cfRule type="cellIs" dxfId="1519" priority="1514" stopIfTrue="1" operator="between">
      <formula>3000</formula>
      <formula>9000</formula>
    </cfRule>
    <cfRule type="cellIs" dxfId="1518" priority="1515" stopIfTrue="1" operator="greaterThanOrEqual">
      <formula>9000</formula>
    </cfRule>
  </conditionalFormatting>
  <conditionalFormatting sqref="E14:H14">
    <cfRule type="cellIs" dxfId="1517" priority="1510" stopIfTrue="1" operator="lessThanOrEqual">
      <formula>3000</formula>
    </cfRule>
    <cfRule type="cellIs" dxfId="1516" priority="1511" stopIfTrue="1" operator="between">
      <formula>3000</formula>
      <formula>9000</formula>
    </cfRule>
    <cfRule type="cellIs" dxfId="1515" priority="1512" stopIfTrue="1" operator="greaterThanOrEqual">
      <formula>9000</formula>
    </cfRule>
  </conditionalFormatting>
  <conditionalFormatting sqref="J116:M116">
    <cfRule type="cellIs" dxfId="1514" priority="1408" stopIfTrue="1" operator="lessThanOrEqual">
      <formula>3000</formula>
    </cfRule>
    <cfRule type="cellIs" dxfId="1513" priority="1409" stopIfTrue="1" operator="between">
      <formula>3000</formula>
      <formula>9000</formula>
    </cfRule>
    <cfRule type="cellIs" dxfId="1512" priority="1410" stopIfTrue="1" operator="greaterThanOrEqual">
      <formula>9000</formula>
    </cfRule>
  </conditionalFormatting>
  <conditionalFormatting sqref="E116:H116">
    <cfRule type="cellIs" dxfId="1511" priority="1405" stopIfTrue="1" operator="lessThanOrEqual">
      <formula>3000</formula>
    </cfRule>
    <cfRule type="cellIs" dxfId="1510" priority="1406" stopIfTrue="1" operator="between">
      <formula>3000</formula>
      <formula>9000</formula>
    </cfRule>
    <cfRule type="cellIs" dxfId="1509" priority="1407" stopIfTrue="1" operator="greaterThanOrEqual">
      <formula>9000</formula>
    </cfRule>
  </conditionalFormatting>
  <conditionalFormatting sqref="J110 L110:M110">
    <cfRule type="cellIs" dxfId="1508" priority="1414" stopIfTrue="1" operator="lessThanOrEqual">
      <formula>3000</formula>
    </cfRule>
    <cfRule type="cellIs" dxfId="1507" priority="1415" stopIfTrue="1" operator="between">
      <formula>3000</formula>
      <formula>9000</formula>
    </cfRule>
    <cfRule type="cellIs" dxfId="1506" priority="1416" stopIfTrue="1" operator="greaterThanOrEqual">
      <formula>9000</formula>
    </cfRule>
  </conditionalFormatting>
  <conditionalFormatting sqref="E110:H110">
    <cfRule type="cellIs" dxfId="1505" priority="1411" stopIfTrue="1" operator="lessThanOrEqual">
      <formula>3000</formula>
    </cfRule>
    <cfRule type="cellIs" dxfId="1504" priority="1412" stopIfTrue="1" operator="between">
      <formula>3000</formula>
      <formula>9000</formula>
    </cfRule>
    <cfRule type="cellIs" dxfId="1503" priority="1413" stopIfTrue="1" operator="greaterThanOrEqual">
      <formula>9000</formula>
    </cfRule>
  </conditionalFormatting>
  <conditionalFormatting sqref="J8:M8">
    <cfRule type="cellIs" dxfId="1502" priority="1519" stopIfTrue="1" operator="lessThanOrEqual">
      <formula>3000</formula>
    </cfRule>
    <cfRule type="cellIs" dxfId="1501" priority="1520" stopIfTrue="1" operator="between">
      <formula>3000</formula>
      <formula>9000</formula>
    </cfRule>
    <cfRule type="cellIs" dxfId="1500" priority="1521" stopIfTrue="1" operator="greaterThanOrEqual">
      <formula>9000</formula>
    </cfRule>
  </conditionalFormatting>
  <conditionalFormatting sqref="E8:H8">
    <cfRule type="cellIs" dxfId="1499" priority="1516" stopIfTrue="1" operator="lessThanOrEqual">
      <formula>3000</formula>
    </cfRule>
    <cfRule type="cellIs" dxfId="1498" priority="1517" stopIfTrue="1" operator="between">
      <formula>3000</formula>
      <formula>9000</formula>
    </cfRule>
    <cfRule type="cellIs" dxfId="1497" priority="1518" stopIfTrue="1" operator="greaterThanOrEqual">
      <formula>9000</formula>
    </cfRule>
  </conditionalFormatting>
  <conditionalFormatting sqref="J20:M20">
    <cfRule type="cellIs" dxfId="1496" priority="1507" stopIfTrue="1" operator="lessThanOrEqual">
      <formula>3000</formula>
    </cfRule>
    <cfRule type="cellIs" dxfId="1495" priority="1508" stopIfTrue="1" operator="between">
      <formula>3000</formula>
      <formula>9000</formula>
    </cfRule>
    <cfRule type="cellIs" dxfId="1494" priority="1509" stopIfTrue="1" operator="greaterThanOrEqual">
      <formula>9000</formula>
    </cfRule>
  </conditionalFormatting>
  <conditionalFormatting sqref="E20:H20">
    <cfRule type="cellIs" dxfId="1493" priority="1504" stopIfTrue="1" operator="lessThanOrEqual">
      <formula>3000</formula>
    </cfRule>
    <cfRule type="cellIs" dxfId="1492" priority="1505" stopIfTrue="1" operator="between">
      <formula>3000</formula>
      <formula>9000</formula>
    </cfRule>
    <cfRule type="cellIs" dxfId="1491" priority="1506" stopIfTrue="1" operator="greaterThanOrEqual">
      <formula>9000</formula>
    </cfRule>
  </conditionalFormatting>
  <conditionalFormatting sqref="J26:M26">
    <cfRule type="cellIs" dxfId="1490" priority="1501" stopIfTrue="1" operator="lessThanOrEqual">
      <formula>3000</formula>
    </cfRule>
    <cfRule type="cellIs" dxfId="1489" priority="1502" stopIfTrue="1" operator="between">
      <formula>3000</formula>
      <formula>9000</formula>
    </cfRule>
    <cfRule type="cellIs" dxfId="1488" priority="1503" stopIfTrue="1" operator="greaterThanOrEqual">
      <formula>9000</formula>
    </cfRule>
  </conditionalFormatting>
  <conditionalFormatting sqref="E26:H26">
    <cfRule type="cellIs" dxfId="1487" priority="1498" stopIfTrue="1" operator="lessThanOrEqual">
      <formula>3000</formula>
    </cfRule>
    <cfRule type="cellIs" dxfId="1486" priority="1499" stopIfTrue="1" operator="between">
      <formula>3000</formula>
      <formula>9000</formula>
    </cfRule>
    <cfRule type="cellIs" dxfId="1485" priority="1500" stopIfTrue="1" operator="greaterThanOrEqual">
      <formula>9000</formula>
    </cfRule>
  </conditionalFormatting>
  <conditionalFormatting sqref="J32:M32">
    <cfRule type="cellIs" dxfId="1484" priority="1495" stopIfTrue="1" operator="lessThanOrEqual">
      <formula>3000</formula>
    </cfRule>
    <cfRule type="cellIs" dxfId="1483" priority="1496" stopIfTrue="1" operator="between">
      <formula>3000</formula>
      <formula>9000</formula>
    </cfRule>
    <cfRule type="cellIs" dxfId="1482" priority="1497" stopIfTrue="1" operator="greaterThanOrEqual">
      <formula>9000</formula>
    </cfRule>
  </conditionalFormatting>
  <conditionalFormatting sqref="E32:H32">
    <cfRule type="cellIs" dxfId="1481" priority="1492" stopIfTrue="1" operator="lessThanOrEqual">
      <formula>3000</formula>
    </cfRule>
    <cfRule type="cellIs" dxfId="1480" priority="1493" stopIfTrue="1" operator="between">
      <formula>3000</formula>
      <formula>9000</formula>
    </cfRule>
    <cfRule type="cellIs" dxfId="1479" priority="1494" stopIfTrue="1" operator="greaterThanOrEqual">
      <formula>9000</formula>
    </cfRule>
  </conditionalFormatting>
  <conditionalFormatting sqref="J38:M38">
    <cfRule type="cellIs" dxfId="1478" priority="1489" stopIfTrue="1" operator="lessThanOrEqual">
      <formula>3000</formula>
    </cfRule>
    <cfRule type="cellIs" dxfId="1477" priority="1490" stopIfTrue="1" operator="between">
      <formula>3000</formula>
      <formula>9000</formula>
    </cfRule>
    <cfRule type="cellIs" dxfId="1476" priority="1491" stopIfTrue="1" operator="greaterThanOrEqual">
      <formula>9000</formula>
    </cfRule>
  </conditionalFormatting>
  <conditionalFormatting sqref="E38:H38">
    <cfRule type="cellIs" dxfId="1475" priority="1486" stopIfTrue="1" operator="lessThanOrEqual">
      <formula>3000</formula>
    </cfRule>
    <cfRule type="cellIs" dxfId="1474" priority="1487" stopIfTrue="1" operator="between">
      <formula>3000</formula>
      <formula>9000</formula>
    </cfRule>
    <cfRule type="cellIs" dxfId="1473" priority="1488" stopIfTrue="1" operator="greaterThanOrEqual">
      <formula>9000</formula>
    </cfRule>
  </conditionalFormatting>
  <conditionalFormatting sqref="J44:M44">
    <cfRule type="cellIs" dxfId="1472" priority="1483" stopIfTrue="1" operator="lessThanOrEqual">
      <formula>3000</formula>
    </cfRule>
    <cfRule type="cellIs" dxfId="1471" priority="1484" stopIfTrue="1" operator="between">
      <formula>3000</formula>
      <formula>9000</formula>
    </cfRule>
    <cfRule type="cellIs" dxfId="1470" priority="1485" stopIfTrue="1" operator="greaterThanOrEqual">
      <formula>9000</formula>
    </cfRule>
  </conditionalFormatting>
  <conditionalFormatting sqref="E44:H44">
    <cfRule type="cellIs" dxfId="1469" priority="1480" stopIfTrue="1" operator="lessThanOrEqual">
      <formula>3000</formula>
    </cfRule>
    <cfRule type="cellIs" dxfId="1468" priority="1481" stopIfTrue="1" operator="between">
      <formula>3000</formula>
      <formula>9000</formula>
    </cfRule>
    <cfRule type="cellIs" dxfId="1467" priority="1482" stopIfTrue="1" operator="greaterThanOrEqual">
      <formula>9000</formula>
    </cfRule>
  </conditionalFormatting>
  <conditionalFormatting sqref="J50:M50">
    <cfRule type="cellIs" dxfId="1466" priority="1477" stopIfTrue="1" operator="lessThanOrEqual">
      <formula>3000</formula>
    </cfRule>
    <cfRule type="cellIs" dxfId="1465" priority="1478" stopIfTrue="1" operator="between">
      <formula>3000</formula>
      <formula>9000</formula>
    </cfRule>
    <cfRule type="cellIs" dxfId="1464" priority="1479" stopIfTrue="1" operator="greaterThanOrEqual">
      <formula>9000</formula>
    </cfRule>
  </conditionalFormatting>
  <conditionalFormatting sqref="E50:H50">
    <cfRule type="cellIs" dxfId="1463" priority="1474" stopIfTrue="1" operator="lessThanOrEqual">
      <formula>3000</formula>
    </cfRule>
    <cfRule type="cellIs" dxfId="1462" priority="1475" stopIfTrue="1" operator="between">
      <formula>3000</formula>
      <formula>9000</formula>
    </cfRule>
    <cfRule type="cellIs" dxfId="1461" priority="1476" stopIfTrue="1" operator="greaterThanOrEqual">
      <formula>9000</formula>
    </cfRule>
  </conditionalFormatting>
  <conditionalFormatting sqref="J56:M56">
    <cfRule type="cellIs" dxfId="1460" priority="1471" stopIfTrue="1" operator="lessThanOrEqual">
      <formula>3000</formula>
    </cfRule>
    <cfRule type="cellIs" dxfId="1459" priority="1472" stopIfTrue="1" operator="between">
      <formula>3000</formula>
      <formula>9000</formula>
    </cfRule>
    <cfRule type="cellIs" dxfId="1458" priority="1473" stopIfTrue="1" operator="greaterThanOrEqual">
      <formula>9000</formula>
    </cfRule>
  </conditionalFormatting>
  <conditionalFormatting sqref="E56:H56">
    <cfRule type="cellIs" dxfId="1457" priority="1468" stopIfTrue="1" operator="lessThanOrEqual">
      <formula>3000</formula>
    </cfRule>
    <cfRule type="cellIs" dxfId="1456" priority="1469" stopIfTrue="1" operator="between">
      <formula>3000</formula>
      <formula>9000</formula>
    </cfRule>
    <cfRule type="cellIs" dxfId="1455" priority="1470" stopIfTrue="1" operator="greaterThanOrEqual">
      <formula>9000</formula>
    </cfRule>
  </conditionalFormatting>
  <conditionalFormatting sqref="J62:M62">
    <cfRule type="cellIs" dxfId="1454" priority="1465" stopIfTrue="1" operator="lessThanOrEqual">
      <formula>3000</formula>
    </cfRule>
    <cfRule type="cellIs" dxfId="1453" priority="1466" stopIfTrue="1" operator="between">
      <formula>3000</formula>
      <formula>9000</formula>
    </cfRule>
    <cfRule type="cellIs" dxfId="1452" priority="1467" stopIfTrue="1" operator="greaterThanOrEqual">
      <formula>9000</formula>
    </cfRule>
  </conditionalFormatting>
  <conditionalFormatting sqref="E62:H62">
    <cfRule type="cellIs" dxfId="1451" priority="1462" stopIfTrue="1" operator="lessThanOrEqual">
      <formula>3000</formula>
    </cfRule>
    <cfRule type="cellIs" dxfId="1450" priority="1463" stopIfTrue="1" operator="between">
      <formula>3000</formula>
      <formula>9000</formula>
    </cfRule>
    <cfRule type="cellIs" dxfId="1449" priority="1464" stopIfTrue="1" operator="greaterThanOrEqual">
      <formula>9000</formula>
    </cfRule>
  </conditionalFormatting>
  <conditionalFormatting sqref="J68:M68">
    <cfRule type="cellIs" dxfId="1448" priority="1459" stopIfTrue="1" operator="lessThanOrEqual">
      <formula>3000</formula>
    </cfRule>
    <cfRule type="cellIs" dxfId="1447" priority="1460" stopIfTrue="1" operator="between">
      <formula>3000</formula>
      <formula>9000</formula>
    </cfRule>
    <cfRule type="cellIs" dxfId="1446" priority="1461" stopIfTrue="1" operator="greaterThanOrEqual">
      <formula>9000</formula>
    </cfRule>
  </conditionalFormatting>
  <conditionalFormatting sqref="E68:H68">
    <cfRule type="cellIs" dxfId="1445" priority="1456" stopIfTrue="1" operator="lessThanOrEqual">
      <formula>3000</formula>
    </cfRule>
    <cfRule type="cellIs" dxfId="1444" priority="1457" stopIfTrue="1" operator="between">
      <formula>3000</formula>
      <formula>9000</formula>
    </cfRule>
    <cfRule type="cellIs" dxfId="1443" priority="1458" stopIfTrue="1" operator="greaterThanOrEqual">
      <formula>9000</formula>
    </cfRule>
  </conditionalFormatting>
  <conditionalFormatting sqref="J74:M74">
    <cfRule type="cellIs" dxfId="1442" priority="1453" stopIfTrue="1" operator="lessThanOrEqual">
      <formula>3000</formula>
    </cfRule>
    <cfRule type="cellIs" dxfId="1441" priority="1454" stopIfTrue="1" operator="between">
      <formula>3000</formula>
      <formula>9000</formula>
    </cfRule>
    <cfRule type="cellIs" dxfId="1440" priority="1455" stopIfTrue="1" operator="greaterThanOrEqual">
      <formula>9000</formula>
    </cfRule>
  </conditionalFormatting>
  <conditionalFormatting sqref="E74:H74">
    <cfRule type="cellIs" dxfId="1439" priority="1450" stopIfTrue="1" operator="lessThanOrEqual">
      <formula>3000</formula>
    </cfRule>
    <cfRule type="cellIs" dxfId="1438" priority="1451" stopIfTrue="1" operator="between">
      <formula>3000</formula>
      <formula>9000</formula>
    </cfRule>
    <cfRule type="cellIs" dxfId="1437" priority="1452" stopIfTrue="1" operator="greaterThanOrEqual">
      <formula>9000</formula>
    </cfRule>
  </conditionalFormatting>
  <conditionalFormatting sqref="J80 L80:M80">
    <cfRule type="cellIs" dxfId="1436" priority="1447" stopIfTrue="1" operator="lessThanOrEqual">
      <formula>3000</formula>
    </cfRule>
    <cfRule type="cellIs" dxfId="1435" priority="1448" stopIfTrue="1" operator="between">
      <formula>3000</formula>
      <formula>9000</formula>
    </cfRule>
    <cfRule type="cellIs" dxfId="1434" priority="1449" stopIfTrue="1" operator="greaterThanOrEqual">
      <formula>9000</formula>
    </cfRule>
  </conditionalFormatting>
  <conditionalFormatting sqref="E80:H80">
    <cfRule type="cellIs" dxfId="1433" priority="1444" stopIfTrue="1" operator="lessThanOrEqual">
      <formula>3000</formula>
    </cfRule>
    <cfRule type="cellIs" dxfId="1432" priority="1445" stopIfTrue="1" operator="between">
      <formula>3000</formula>
      <formula>9000</formula>
    </cfRule>
    <cfRule type="cellIs" dxfId="1431" priority="1446" stopIfTrue="1" operator="greaterThanOrEqual">
      <formula>9000</formula>
    </cfRule>
  </conditionalFormatting>
  <conditionalFormatting sqref="J86 L86:M86">
    <cfRule type="cellIs" dxfId="1430" priority="1441" stopIfTrue="1" operator="lessThanOrEqual">
      <formula>3000</formula>
    </cfRule>
    <cfRule type="cellIs" dxfId="1429" priority="1442" stopIfTrue="1" operator="between">
      <formula>3000</formula>
      <formula>9000</formula>
    </cfRule>
    <cfRule type="cellIs" dxfId="1428" priority="1443" stopIfTrue="1" operator="greaterThanOrEqual">
      <formula>9000</formula>
    </cfRule>
  </conditionalFormatting>
  <conditionalFormatting sqref="E86:H86">
    <cfRule type="cellIs" dxfId="1427" priority="1438" stopIfTrue="1" operator="lessThanOrEqual">
      <formula>3000</formula>
    </cfRule>
    <cfRule type="cellIs" dxfId="1426" priority="1439" stopIfTrue="1" operator="between">
      <formula>3000</formula>
      <formula>9000</formula>
    </cfRule>
    <cfRule type="cellIs" dxfId="1425" priority="1440" stopIfTrue="1" operator="greaterThanOrEqual">
      <formula>9000</formula>
    </cfRule>
  </conditionalFormatting>
  <conditionalFormatting sqref="J92 L92:M92">
    <cfRule type="cellIs" dxfId="1424" priority="1435" stopIfTrue="1" operator="lessThanOrEqual">
      <formula>3000</formula>
    </cfRule>
    <cfRule type="cellIs" dxfId="1423" priority="1436" stopIfTrue="1" operator="between">
      <formula>3000</formula>
      <formula>9000</formula>
    </cfRule>
    <cfRule type="cellIs" dxfId="1422" priority="1437" stopIfTrue="1" operator="greaterThanOrEqual">
      <formula>9000</formula>
    </cfRule>
  </conditionalFormatting>
  <conditionalFormatting sqref="E92:H92">
    <cfRule type="cellIs" dxfId="1421" priority="1432" stopIfTrue="1" operator="lessThanOrEqual">
      <formula>3000</formula>
    </cfRule>
    <cfRule type="cellIs" dxfId="1420" priority="1433" stopIfTrue="1" operator="between">
      <formula>3000</formula>
      <formula>9000</formula>
    </cfRule>
    <cfRule type="cellIs" dxfId="1419" priority="1434" stopIfTrue="1" operator="greaterThanOrEqual">
      <formula>9000</formula>
    </cfRule>
  </conditionalFormatting>
  <conditionalFormatting sqref="J98 L98:M98">
    <cfRule type="cellIs" dxfId="1418" priority="1429" stopIfTrue="1" operator="lessThanOrEqual">
      <formula>3000</formula>
    </cfRule>
    <cfRule type="cellIs" dxfId="1417" priority="1430" stopIfTrue="1" operator="between">
      <formula>3000</formula>
      <formula>9000</formula>
    </cfRule>
    <cfRule type="cellIs" dxfId="1416" priority="1431" stopIfTrue="1" operator="greaterThanOrEqual">
      <formula>9000</formula>
    </cfRule>
  </conditionalFormatting>
  <conditionalFormatting sqref="E98:H98">
    <cfRule type="cellIs" dxfId="1415" priority="1426" stopIfTrue="1" operator="lessThanOrEqual">
      <formula>3000</formula>
    </cfRule>
    <cfRule type="cellIs" dxfId="1414" priority="1427" stopIfTrue="1" operator="between">
      <formula>3000</formula>
      <formula>9000</formula>
    </cfRule>
    <cfRule type="cellIs" dxfId="1413" priority="1428" stopIfTrue="1" operator="greaterThanOrEqual">
      <formula>9000</formula>
    </cfRule>
  </conditionalFormatting>
  <conditionalFormatting sqref="O98">
    <cfRule type="cellIs" dxfId="1412" priority="1423" stopIfTrue="1" operator="lessThanOrEqual">
      <formula>3000</formula>
    </cfRule>
    <cfRule type="cellIs" dxfId="1411" priority="1424" stopIfTrue="1" operator="between">
      <formula>3000</formula>
      <formula>9000</formula>
    </cfRule>
    <cfRule type="cellIs" dxfId="1410" priority="1425" stopIfTrue="1" operator="greaterThanOrEqual">
      <formula>9000</formula>
    </cfRule>
  </conditionalFormatting>
  <conditionalFormatting sqref="J104 L104:M104">
    <cfRule type="cellIs" dxfId="1409" priority="1420" stopIfTrue="1" operator="lessThanOrEqual">
      <formula>3000</formula>
    </cfRule>
    <cfRule type="cellIs" dxfId="1408" priority="1421" stopIfTrue="1" operator="between">
      <formula>3000</formula>
      <formula>9000</formula>
    </cfRule>
    <cfRule type="cellIs" dxfId="1407" priority="1422" stopIfTrue="1" operator="greaterThanOrEqual">
      <formula>9000</formula>
    </cfRule>
  </conditionalFormatting>
  <conditionalFormatting sqref="E104:H104">
    <cfRule type="cellIs" dxfId="1406" priority="1417" stopIfTrue="1" operator="lessThanOrEqual">
      <formula>3000</formula>
    </cfRule>
    <cfRule type="cellIs" dxfId="1405" priority="1418" stopIfTrue="1" operator="between">
      <formula>3000</formula>
      <formula>9000</formula>
    </cfRule>
    <cfRule type="cellIs" dxfId="1404" priority="1419" stopIfTrue="1" operator="greaterThanOrEqual">
      <formula>9000</formula>
    </cfRule>
  </conditionalFormatting>
  <conditionalFormatting sqref="J122:M122">
    <cfRule type="cellIs" dxfId="1403" priority="1402" stopIfTrue="1" operator="lessThanOrEqual">
      <formula>3000</formula>
    </cfRule>
    <cfRule type="cellIs" dxfId="1402" priority="1403" stopIfTrue="1" operator="between">
      <formula>3000</formula>
      <formula>9000</formula>
    </cfRule>
    <cfRule type="cellIs" dxfId="1401" priority="1404" stopIfTrue="1" operator="greaterThanOrEqual">
      <formula>9000</formula>
    </cfRule>
  </conditionalFormatting>
  <conditionalFormatting sqref="E122:H122">
    <cfRule type="cellIs" dxfId="1400" priority="1399" stopIfTrue="1" operator="lessThanOrEqual">
      <formula>3000</formula>
    </cfRule>
    <cfRule type="cellIs" dxfId="1399" priority="1400" stopIfTrue="1" operator="between">
      <formula>3000</formula>
      <formula>9000</formula>
    </cfRule>
    <cfRule type="cellIs" dxfId="1398" priority="1401" stopIfTrue="1" operator="greaterThanOrEqual">
      <formula>9000</formula>
    </cfRule>
  </conditionalFormatting>
  <conditionalFormatting sqref="J128:M128">
    <cfRule type="cellIs" dxfId="1397" priority="1396" stopIfTrue="1" operator="lessThanOrEqual">
      <formula>3000</formula>
    </cfRule>
    <cfRule type="cellIs" dxfId="1396" priority="1397" stopIfTrue="1" operator="between">
      <formula>3000</formula>
      <formula>9000</formula>
    </cfRule>
    <cfRule type="cellIs" dxfId="1395" priority="1398" stopIfTrue="1" operator="greaterThanOrEqual">
      <formula>9000</formula>
    </cfRule>
  </conditionalFormatting>
  <conditionalFormatting sqref="E128:H128">
    <cfRule type="cellIs" dxfId="1394" priority="1393" stopIfTrue="1" operator="lessThanOrEqual">
      <formula>3000</formula>
    </cfRule>
    <cfRule type="cellIs" dxfId="1393" priority="1394" stopIfTrue="1" operator="between">
      <formula>3000</formula>
      <formula>9000</formula>
    </cfRule>
    <cfRule type="cellIs" dxfId="1392" priority="1395" stopIfTrue="1" operator="greaterThanOrEqual">
      <formula>9000</formula>
    </cfRule>
  </conditionalFormatting>
  <conditionalFormatting sqref="J134:M134">
    <cfRule type="cellIs" dxfId="1391" priority="1390" stopIfTrue="1" operator="lessThanOrEqual">
      <formula>3000</formula>
    </cfRule>
    <cfRule type="cellIs" dxfId="1390" priority="1391" stopIfTrue="1" operator="between">
      <formula>3000</formula>
      <formula>9000</formula>
    </cfRule>
    <cfRule type="cellIs" dxfId="1389" priority="1392" stopIfTrue="1" operator="greaterThanOrEqual">
      <formula>9000</formula>
    </cfRule>
  </conditionalFormatting>
  <conditionalFormatting sqref="E134:H134">
    <cfRule type="cellIs" dxfId="1388" priority="1387" stopIfTrue="1" operator="lessThanOrEqual">
      <formula>3000</formula>
    </cfRule>
    <cfRule type="cellIs" dxfId="1387" priority="1388" stopIfTrue="1" operator="between">
      <formula>3000</formula>
      <formula>9000</formula>
    </cfRule>
    <cfRule type="cellIs" dxfId="1386" priority="1389" stopIfTrue="1" operator="greaterThanOrEqual">
      <formula>9000</formula>
    </cfRule>
  </conditionalFormatting>
  <conditionalFormatting sqref="J140:M140">
    <cfRule type="cellIs" dxfId="1385" priority="1384" stopIfTrue="1" operator="lessThanOrEqual">
      <formula>3000</formula>
    </cfRule>
    <cfRule type="cellIs" dxfId="1384" priority="1385" stopIfTrue="1" operator="between">
      <formula>3000</formula>
      <formula>9000</formula>
    </cfRule>
    <cfRule type="cellIs" dxfId="1383" priority="1386" stopIfTrue="1" operator="greaterThanOrEqual">
      <formula>9000</formula>
    </cfRule>
  </conditionalFormatting>
  <conditionalFormatting sqref="E140:H140">
    <cfRule type="cellIs" dxfId="1382" priority="1381" stopIfTrue="1" operator="lessThanOrEqual">
      <formula>3000</formula>
    </cfRule>
    <cfRule type="cellIs" dxfId="1381" priority="1382" stopIfTrue="1" operator="between">
      <formula>3000</formula>
      <formula>9000</formula>
    </cfRule>
    <cfRule type="cellIs" dxfId="1380" priority="1383" stopIfTrue="1" operator="greaterThanOrEqual">
      <formula>9000</formula>
    </cfRule>
  </conditionalFormatting>
  <conditionalFormatting sqref="J146:M146">
    <cfRule type="cellIs" dxfId="1379" priority="1378" stopIfTrue="1" operator="lessThanOrEqual">
      <formula>3000</formula>
    </cfRule>
    <cfRule type="cellIs" dxfId="1378" priority="1379" stopIfTrue="1" operator="between">
      <formula>3000</formula>
      <formula>9000</formula>
    </cfRule>
    <cfRule type="cellIs" dxfId="1377" priority="1380" stopIfTrue="1" operator="greaterThanOrEqual">
      <formula>9000</formula>
    </cfRule>
  </conditionalFormatting>
  <conditionalFormatting sqref="E146:H146">
    <cfRule type="cellIs" dxfId="1376" priority="1375" stopIfTrue="1" operator="lessThanOrEqual">
      <formula>3000</formula>
    </cfRule>
    <cfRule type="cellIs" dxfId="1375" priority="1376" stopIfTrue="1" operator="between">
      <formula>3000</formula>
      <formula>9000</formula>
    </cfRule>
    <cfRule type="cellIs" dxfId="1374" priority="1377" stopIfTrue="1" operator="greaterThanOrEqual">
      <formula>9000</formula>
    </cfRule>
  </conditionalFormatting>
  <conditionalFormatting sqref="J152:M152">
    <cfRule type="cellIs" dxfId="1373" priority="1372" stopIfTrue="1" operator="lessThanOrEqual">
      <formula>3000</formula>
    </cfRule>
    <cfRule type="cellIs" dxfId="1372" priority="1373" stopIfTrue="1" operator="between">
      <formula>3000</formula>
      <formula>9000</formula>
    </cfRule>
    <cfRule type="cellIs" dxfId="1371" priority="1374" stopIfTrue="1" operator="greaterThanOrEqual">
      <formula>9000</formula>
    </cfRule>
  </conditionalFormatting>
  <conditionalFormatting sqref="E152:H152">
    <cfRule type="cellIs" dxfId="1370" priority="1369" stopIfTrue="1" operator="lessThanOrEqual">
      <formula>3000</formula>
    </cfRule>
    <cfRule type="cellIs" dxfId="1369" priority="1370" stopIfTrue="1" operator="between">
      <formula>3000</formula>
      <formula>9000</formula>
    </cfRule>
    <cfRule type="cellIs" dxfId="1368" priority="1371" stopIfTrue="1" operator="greaterThanOrEqual">
      <formula>9000</formula>
    </cfRule>
  </conditionalFormatting>
  <conditionalFormatting sqref="J158:M158">
    <cfRule type="cellIs" dxfId="1367" priority="1366" stopIfTrue="1" operator="lessThanOrEqual">
      <formula>3000</formula>
    </cfRule>
    <cfRule type="cellIs" dxfId="1366" priority="1367" stopIfTrue="1" operator="between">
      <formula>3000</formula>
      <formula>9000</formula>
    </cfRule>
    <cfRule type="cellIs" dxfId="1365" priority="1368" stopIfTrue="1" operator="greaterThanOrEqual">
      <formula>9000</formula>
    </cfRule>
  </conditionalFormatting>
  <conditionalFormatting sqref="E158:H158">
    <cfRule type="cellIs" dxfId="1364" priority="1363" stopIfTrue="1" operator="lessThanOrEqual">
      <formula>3000</formula>
    </cfRule>
    <cfRule type="cellIs" dxfId="1363" priority="1364" stopIfTrue="1" operator="between">
      <formula>3000</formula>
      <formula>9000</formula>
    </cfRule>
    <cfRule type="cellIs" dxfId="1362" priority="1365" stopIfTrue="1" operator="greaterThanOrEqual">
      <formula>9000</formula>
    </cfRule>
  </conditionalFormatting>
  <conditionalFormatting sqref="J164:M164">
    <cfRule type="cellIs" dxfId="1361" priority="1360" stopIfTrue="1" operator="lessThanOrEqual">
      <formula>3000</formula>
    </cfRule>
    <cfRule type="cellIs" dxfId="1360" priority="1361" stopIfTrue="1" operator="between">
      <formula>3000</formula>
      <formula>9000</formula>
    </cfRule>
    <cfRule type="cellIs" dxfId="1359" priority="1362" stopIfTrue="1" operator="greaterThanOrEqual">
      <formula>9000</formula>
    </cfRule>
  </conditionalFormatting>
  <conditionalFormatting sqref="E164:H164">
    <cfRule type="cellIs" dxfId="1358" priority="1357" stopIfTrue="1" operator="lessThanOrEqual">
      <formula>3000</formula>
    </cfRule>
    <cfRule type="cellIs" dxfId="1357" priority="1358" stopIfTrue="1" operator="between">
      <formula>3000</formula>
      <formula>9000</formula>
    </cfRule>
    <cfRule type="cellIs" dxfId="1356" priority="1359" stopIfTrue="1" operator="greaterThanOrEqual">
      <formula>9000</formula>
    </cfRule>
  </conditionalFormatting>
  <conditionalFormatting sqref="J200:M200 J194:M194 J188:M188 J182:M182 J176:M176 J170:M170">
    <cfRule type="cellIs" dxfId="1355" priority="1354" stopIfTrue="1" operator="lessThanOrEqual">
      <formula>3000</formula>
    </cfRule>
    <cfRule type="cellIs" dxfId="1354" priority="1355" stopIfTrue="1" operator="between">
      <formula>3000</formula>
      <formula>9000</formula>
    </cfRule>
    <cfRule type="cellIs" dxfId="1353" priority="1356" stopIfTrue="1" operator="greaterThanOrEqual">
      <formula>9000</formula>
    </cfRule>
  </conditionalFormatting>
  <conditionalFormatting sqref="E200:H200 E194:H194 E188:H188 E182:H182 E176:H176 E170:H170">
    <cfRule type="cellIs" dxfId="1352" priority="1351" stopIfTrue="1" operator="lessThanOrEqual">
      <formula>3000</formula>
    </cfRule>
    <cfRule type="cellIs" dxfId="1351" priority="1352" stopIfTrue="1" operator="between">
      <formula>3000</formula>
      <formula>9000</formula>
    </cfRule>
    <cfRule type="cellIs" dxfId="1350" priority="1353" stopIfTrue="1" operator="greaterThanOrEqual">
      <formula>9000</formula>
    </cfRule>
  </conditionalFormatting>
  <conditionalFormatting sqref="J206:M206">
    <cfRule type="cellIs" dxfId="1349" priority="1348" stopIfTrue="1" operator="lessThanOrEqual">
      <formula>3000</formula>
    </cfRule>
    <cfRule type="cellIs" dxfId="1348" priority="1349" stopIfTrue="1" operator="between">
      <formula>3000</formula>
      <formula>9000</formula>
    </cfRule>
    <cfRule type="cellIs" dxfId="1347" priority="1350" stopIfTrue="1" operator="greaterThanOrEqual">
      <formula>9000</formula>
    </cfRule>
  </conditionalFormatting>
  <conditionalFormatting sqref="E206:H206">
    <cfRule type="cellIs" dxfId="1346" priority="1345" stopIfTrue="1" operator="lessThanOrEqual">
      <formula>3000</formula>
    </cfRule>
    <cfRule type="cellIs" dxfId="1345" priority="1346" stopIfTrue="1" operator="between">
      <formula>3000</formula>
      <formula>9000</formula>
    </cfRule>
    <cfRule type="cellIs" dxfId="1344" priority="1347" stopIfTrue="1" operator="greaterThanOrEqual">
      <formula>9000</formula>
    </cfRule>
  </conditionalFormatting>
  <conditionalFormatting sqref="P98">
    <cfRule type="cellIs" dxfId="1343" priority="1342" stopIfTrue="1" operator="lessThanOrEqual">
      <formula>3000</formula>
    </cfRule>
    <cfRule type="cellIs" dxfId="1342" priority="1343" stopIfTrue="1" operator="between">
      <formula>3000</formula>
      <formula>9000</formula>
    </cfRule>
    <cfRule type="cellIs" dxfId="1341" priority="1344" stopIfTrue="1" operator="greaterThanOrEqual">
      <formula>9000</formula>
    </cfRule>
  </conditionalFormatting>
  <conditionalFormatting sqref="Q98">
    <cfRule type="cellIs" dxfId="1340" priority="1339" stopIfTrue="1" operator="lessThanOrEqual">
      <formula>3000</formula>
    </cfRule>
    <cfRule type="cellIs" dxfId="1339" priority="1340" stopIfTrue="1" operator="between">
      <formula>3000</formula>
      <formula>9000</formula>
    </cfRule>
    <cfRule type="cellIs" dxfId="1338" priority="1341" stopIfTrue="1" operator="greaterThanOrEqual">
      <formula>9000</formula>
    </cfRule>
  </conditionalFormatting>
  <conditionalFormatting sqref="R98">
    <cfRule type="cellIs" dxfId="1337" priority="1336" stopIfTrue="1" operator="lessThanOrEqual">
      <formula>3000</formula>
    </cfRule>
    <cfRule type="cellIs" dxfId="1336" priority="1337" stopIfTrue="1" operator="between">
      <formula>3000</formula>
      <formula>9000</formula>
    </cfRule>
    <cfRule type="cellIs" dxfId="1335" priority="1338" stopIfTrue="1" operator="greaterThanOrEqual">
      <formula>9000</formula>
    </cfRule>
  </conditionalFormatting>
  <conditionalFormatting sqref="S98">
    <cfRule type="cellIs" dxfId="1334" priority="1333" stopIfTrue="1" operator="lessThanOrEqual">
      <formula>3000</formula>
    </cfRule>
    <cfRule type="cellIs" dxfId="1333" priority="1334" stopIfTrue="1" operator="between">
      <formula>3000</formula>
      <formula>9000</formula>
    </cfRule>
    <cfRule type="cellIs" dxfId="1332" priority="1335" stopIfTrue="1" operator="greaterThanOrEqual">
      <formula>9000</formula>
    </cfRule>
  </conditionalFormatting>
  <conditionalFormatting sqref="O92">
    <cfRule type="cellIs" dxfId="1331" priority="1330" stopIfTrue="1" operator="lessThanOrEqual">
      <formula>3000</formula>
    </cfRule>
    <cfRule type="cellIs" dxfId="1330" priority="1331" stopIfTrue="1" operator="between">
      <formula>3000</formula>
      <formula>9000</formula>
    </cfRule>
    <cfRule type="cellIs" dxfId="1329" priority="1332" stopIfTrue="1" operator="greaterThanOrEqual">
      <formula>9000</formula>
    </cfRule>
  </conditionalFormatting>
  <conditionalFormatting sqref="P92">
    <cfRule type="cellIs" dxfId="1328" priority="1327" stopIfTrue="1" operator="lessThanOrEqual">
      <formula>3000</formula>
    </cfRule>
    <cfRule type="cellIs" dxfId="1327" priority="1328" stopIfTrue="1" operator="between">
      <formula>3000</formula>
      <formula>9000</formula>
    </cfRule>
    <cfRule type="cellIs" dxfId="1326" priority="1329" stopIfTrue="1" operator="greaterThanOrEqual">
      <formula>9000</formula>
    </cfRule>
  </conditionalFormatting>
  <conditionalFormatting sqref="Q92">
    <cfRule type="cellIs" dxfId="1325" priority="1324" stopIfTrue="1" operator="lessThanOrEqual">
      <formula>3000</formula>
    </cfRule>
    <cfRule type="cellIs" dxfId="1324" priority="1325" stopIfTrue="1" operator="between">
      <formula>3000</formula>
      <formula>9000</formula>
    </cfRule>
    <cfRule type="cellIs" dxfId="1323" priority="1326" stopIfTrue="1" operator="greaterThanOrEqual">
      <formula>9000</formula>
    </cfRule>
  </conditionalFormatting>
  <conditionalFormatting sqref="R92">
    <cfRule type="cellIs" dxfId="1322" priority="1321" stopIfTrue="1" operator="lessThanOrEqual">
      <formula>3000</formula>
    </cfRule>
    <cfRule type="cellIs" dxfId="1321" priority="1322" stopIfTrue="1" operator="between">
      <formula>3000</formula>
      <formula>9000</formula>
    </cfRule>
    <cfRule type="cellIs" dxfId="1320" priority="1323" stopIfTrue="1" operator="greaterThanOrEqual">
      <formula>9000</formula>
    </cfRule>
  </conditionalFormatting>
  <conditionalFormatting sqref="S92">
    <cfRule type="cellIs" dxfId="1319" priority="1318" stopIfTrue="1" operator="lessThanOrEqual">
      <formula>3000</formula>
    </cfRule>
    <cfRule type="cellIs" dxfId="1318" priority="1319" stopIfTrue="1" operator="between">
      <formula>3000</formula>
      <formula>9000</formula>
    </cfRule>
    <cfRule type="cellIs" dxfId="1317" priority="1320" stopIfTrue="1" operator="greaterThanOrEqual">
      <formula>9000</formula>
    </cfRule>
  </conditionalFormatting>
  <conditionalFormatting sqref="O86">
    <cfRule type="cellIs" dxfId="1316" priority="1315" stopIfTrue="1" operator="lessThanOrEqual">
      <formula>3000</formula>
    </cfRule>
    <cfRule type="cellIs" dxfId="1315" priority="1316" stopIfTrue="1" operator="between">
      <formula>3000</formula>
      <formula>9000</formula>
    </cfRule>
    <cfRule type="cellIs" dxfId="1314" priority="1317" stopIfTrue="1" operator="greaterThanOrEqual">
      <formula>9000</formula>
    </cfRule>
  </conditionalFormatting>
  <conditionalFormatting sqref="P86">
    <cfRule type="cellIs" dxfId="1313" priority="1312" stopIfTrue="1" operator="lessThanOrEqual">
      <formula>3000</formula>
    </cfRule>
    <cfRule type="cellIs" dxfId="1312" priority="1313" stopIfTrue="1" operator="between">
      <formula>3000</formula>
      <formula>9000</formula>
    </cfRule>
    <cfRule type="cellIs" dxfId="1311" priority="1314" stopIfTrue="1" operator="greaterThanOrEqual">
      <formula>9000</formula>
    </cfRule>
  </conditionalFormatting>
  <conditionalFormatting sqref="Q86">
    <cfRule type="cellIs" dxfId="1310" priority="1309" stopIfTrue="1" operator="lessThanOrEqual">
      <formula>3000</formula>
    </cfRule>
    <cfRule type="cellIs" dxfId="1309" priority="1310" stopIfTrue="1" operator="between">
      <formula>3000</formula>
      <formula>9000</formula>
    </cfRule>
    <cfRule type="cellIs" dxfId="1308" priority="1311" stopIfTrue="1" operator="greaterThanOrEqual">
      <formula>9000</formula>
    </cfRule>
  </conditionalFormatting>
  <conditionalFormatting sqref="R86">
    <cfRule type="cellIs" dxfId="1307" priority="1306" stopIfTrue="1" operator="lessThanOrEqual">
      <formula>3000</formula>
    </cfRule>
    <cfRule type="cellIs" dxfId="1306" priority="1307" stopIfTrue="1" operator="between">
      <formula>3000</formula>
      <formula>9000</formula>
    </cfRule>
    <cfRule type="cellIs" dxfId="1305" priority="1308" stopIfTrue="1" operator="greaterThanOrEqual">
      <formula>9000</formula>
    </cfRule>
  </conditionalFormatting>
  <conditionalFormatting sqref="S86">
    <cfRule type="cellIs" dxfId="1304" priority="1303" stopIfTrue="1" operator="lessThanOrEqual">
      <formula>3000</formula>
    </cfRule>
    <cfRule type="cellIs" dxfId="1303" priority="1304" stopIfTrue="1" operator="between">
      <formula>3000</formula>
      <formula>9000</formula>
    </cfRule>
    <cfRule type="cellIs" dxfId="1302" priority="1305" stopIfTrue="1" operator="greaterThanOrEqual">
      <formula>9000</formula>
    </cfRule>
  </conditionalFormatting>
  <conditionalFormatting sqref="O80">
    <cfRule type="cellIs" dxfId="1301" priority="1300" stopIfTrue="1" operator="lessThanOrEqual">
      <formula>3000</formula>
    </cfRule>
    <cfRule type="cellIs" dxfId="1300" priority="1301" stopIfTrue="1" operator="between">
      <formula>3000</formula>
      <formula>9000</formula>
    </cfRule>
    <cfRule type="cellIs" dxfId="1299" priority="1302" stopIfTrue="1" operator="greaterThanOrEqual">
      <formula>9000</formula>
    </cfRule>
  </conditionalFormatting>
  <conditionalFormatting sqref="P80">
    <cfRule type="cellIs" dxfId="1298" priority="1297" stopIfTrue="1" operator="lessThanOrEqual">
      <formula>3000</formula>
    </cfRule>
    <cfRule type="cellIs" dxfId="1297" priority="1298" stopIfTrue="1" operator="between">
      <formula>3000</formula>
      <formula>9000</formula>
    </cfRule>
    <cfRule type="cellIs" dxfId="1296" priority="1299" stopIfTrue="1" operator="greaterThanOrEqual">
      <formula>9000</formula>
    </cfRule>
  </conditionalFormatting>
  <conditionalFormatting sqref="Q80">
    <cfRule type="cellIs" dxfId="1295" priority="1294" stopIfTrue="1" operator="lessThanOrEqual">
      <formula>3000</formula>
    </cfRule>
    <cfRule type="cellIs" dxfId="1294" priority="1295" stopIfTrue="1" operator="between">
      <formula>3000</formula>
      <formula>9000</formula>
    </cfRule>
    <cfRule type="cellIs" dxfId="1293" priority="1296" stopIfTrue="1" operator="greaterThanOrEqual">
      <formula>9000</formula>
    </cfRule>
  </conditionalFormatting>
  <conditionalFormatting sqref="R80">
    <cfRule type="cellIs" dxfId="1292" priority="1291" stopIfTrue="1" operator="lessThanOrEqual">
      <formula>3000</formula>
    </cfRule>
    <cfRule type="cellIs" dxfId="1291" priority="1292" stopIfTrue="1" operator="between">
      <formula>3000</formula>
      <formula>9000</formula>
    </cfRule>
    <cfRule type="cellIs" dxfId="1290" priority="1293" stopIfTrue="1" operator="greaterThanOrEqual">
      <formula>9000</formula>
    </cfRule>
  </conditionalFormatting>
  <conditionalFormatting sqref="S80">
    <cfRule type="cellIs" dxfId="1289" priority="1288" stopIfTrue="1" operator="lessThanOrEqual">
      <formula>3000</formula>
    </cfRule>
    <cfRule type="cellIs" dxfId="1288" priority="1289" stopIfTrue="1" operator="between">
      <formula>3000</formula>
      <formula>9000</formula>
    </cfRule>
    <cfRule type="cellIs" dxfId="1287" priority="1290" stopIfTrue="1" operator="greaterThanOrEqual">
      <formula>9000</formula>
    </cfRule>
  </conditionalFormatting>
  <conditionalFormatting sqref="O74">
    <cfRule type="cellIs" dxfId="1286" priority="1285" stopIfTrue="1" operator="lessThanOrEqual">
      <formula>3000</formula>
    </cfRule>
    <cfRule type="cellIs" dxfId="1285" priority="1286" stopIfTrue="1" operator="between">
      <formula>3000</formula>
      <formula>9000</formula>
    </cfRule>
    <cfRule type="cellIs" dxfId="1284" priority="1287" stopIfTrue="1" operator="greaterThanOrEqual">
      <formula>9000</formula>
    </cfRule>
  </conditionalFormatting>
  <conditionalFormatting sqref="P74">
    <cfRule type="cellIs" dxfId="1283" priority="1282" stopIfTrue="1" operator="lessThanOrEqual">
      <formula>3000</formula>
    </cfRule>
    <cfRule type="cellIs" dxfId="1282" priority="1283" stopIfTrue="1" operator="between">
      <formula>3000</formula>
      <formula>9000</formula>
    </cfRule>
    <cfRule type="cellIs" dxfId="1281" priority="1284" stopIfTrue="1" operator="greaterThanOrEqual">
      <formula>9000</formula>
    </cfRule>
  </conditionalFormatting>
  <conditionalFormatting sqref="Q74">
    <cfRule type="cellIs" dxfId="1280" priority="1279" stopIfTrue="1" operator="lessThanOrEqual">
      <formula>3000</formula>
    </cfRule>
    <cfRule type="cellIs" dxfId="1279" priority="1280" stopIfTrue="1" operator="between">
      <formula>3000</formula>
      <formula>9000</formula>
    </cfRule>
    <cfRule type="cellIs" dxfId="1278" priority="1281" stopIfTrue="1" operator="greaterThanOrEqual">
      <formula>9000</formula>
    </cfRule>
  </conditionalFormatting>
  <conditionalFormatting sqref="R74">
    <cfRule type="cellIs" dxfId="1277" priority="1276" stopIfTrue="1" operator="lessThanOrEqual">
      <formula>3000</formula>
    </cfRule>
    <cfRule type="cellIs" dxfId="1276" priority="1277" stopIfTrue="1" operator="between">
      <formula>3000</formula>
      <formula>9000</formula>
    </cfRule>
    <cfRule type="cellIs" dxfId="1275" priority="1278" stopIfTrue="1" operator="greaterThanOrEqual">
      <formula>9000</formula>
    </cfRule>
  </conditionalFormatting>
  <conditionalFormatting sqref="S74">
    <cfRule type="cellIs" dxfId="1274" priority="1273" stopIfTrue="1" operator="lessThanOrEqual">
      <formula>3000</formula>
    </cfRule>
    <cfRule type="cellIs" dxfId="1273" priority="1274" stopIfTrue="1" operator="between">
      <formula>3000</formula>
      <formula>9000</formula>
    </cfRule>
    <cfRule type="cellIs" dxfId="1272" priority="1275" stopIfTrue="1" operator="greaterThanOrEqual">
      <formula>9000</formula>
    </cfRule>
  </conditionalFormatting>
  <conditionalFormatting sqref="O68">
    <cfRule type="cellIs" dxfId="1271" priority="1270" stopIfTrue="1" operator="lessThanOrEqual">
      <formula>3000</formula>
    </cfRule>
    <cfRule type="cellIs" dxfId="1270" priority="1271" stopIfTrue="1" operator="between">
      <formula>3000</formula>
      <formula>9000</formula>
    </cfRule>
    <cfRule type="cellIs" dxfId="1269" priority="1272" stopIfTrue="1" operator="greaterThanOrEqual">
      <formula>9000</formula>
    </cfRule>
  </conditionalFormatting>
  <conditionalFormatting sqref="P68">
    <cfRule type="cellIs" dxfId="1268" priority="1267" stopIfTrue="1" operator="lessThanOrEqual">
      <formula>3000</formula>
    </cfRule>
    <cfRule type="cellIs" dxfId="1267" priority="1268" stopIfTrue="1" operator="between">
      <formula>3000</formula>
      <formula>9000</formula>
    </cfRule>
    <cfRule type="cellIs" dxfId="1266" priority="1269" stopIfTrue="1" operator="greaterThanOrEqual">
      <formula>9000</formula>
    </cfRule>
  </conditionalFormatting>
  <conditionalFormatting sqref="Q68">
    <cfRule type="cellIs" dxfId="1265" priority="1264" stopIfTrue="1" operator="lessThanOrEqual">
      <formula>3000</formula>
    </cfRule>
    <cfRule type="cellIs" dxfId="1264" priority="1265" stopIfTrue="1" operator="between">
      <formula>3000</formula>
      <formula>9000</formula>
    </cfRule>
    <cfRule type="cellIs" dxfId="1263" priority="1266" stopIfTrue="1" operator="greaterThanOrEqual">
      <formula>9000</formula>
    </cfRule>
  </conditionalFormatting>
  <conditionalFormatting sqref="R68">
    <cfRule type="cellIs" dxfId="1262" priority="1261" stopIfTrue="1" operator="lessThanOrEqual">
      <formula>3000</formula>
    </cfRule>
    <cfRule type="cellIs" dxfId="1261" priority="1262" stopIfTrue="1" operator="between">
      <formula>3000</formula>
      <formula>9000</formula>
    </cfRule>
    <cfRule type="cellIs" dxfId="1260" priority="1263" stopIfTrue="1" operator="greaterThanOrEqual">
      <formula>9000</formula>
    </cfRule>
  </conditionalFormatting>
  <conditionalFormatting sqref="S68">
    <cfRule type="cellIs" dxfId="1259" priority="1258" stopIfTrue="1" operator="lessThanOrEqual">
      <formula>3000</formula>
    </cfRule>
    <cfRule type="cellIs" dxfId="1258" priority="1259" stopIfTrue="1" operator="between">
      <formula>3000</formula>
      <formula>9000</formula>
    </cfRule>
    <cfRule type="cellIs" dxfId="1257" priority="1260" stopIfTrue="1" operator="greaterThanOrEqual">
      <formula>9000</formula>
    </cfRule>
  </conditionalFormatting>
  <conditionalFormatting sqref="O62">
    <cfRule type="cellIs" dxfId="1256" priority="1255" stopIfTrue="1" operator="lessThanOrEqual">
      <formula>3000</formula>
    </cfRule>
    <cfRule type="cellIs" dxfId="1255" priority="1256" stopIfTrue="1" operator="between">
      <formula>3000</formula>
      <formula>9000</formula>
    </cfRule>
    <cfRule type="cellIs" dxfId="1254" priority="1257" stopIfTrue="1" operator="greaterThanOrEqual">
      <formula>9000</formula>
    </cfRule>
  </conditionalFormatting>
  <conditionalFormatting sqref="P62">
    <cfRule type="cellIs" dxfId="1253" priority="1252" stopIfTrue="1" operator="lessThanOrEqual">
      <formula>3000</formula>
    </cfRule>
    <cfRule type="cellIs" dxfId="1252" priority="1253" stopIfTrue="1" operator="between">
      <formula>3000</formula>
      <formula>9000</formula>
    </cfRule>
    <cfRule type="cellIs" dxfId="1251" priority="1254" stopIfTrue="1" operator="greaterThanOrEqual">
      <formula>9000</formula>
    </cfRule>
  </conditionalFormatting>
  <conditionalFormatting sqref="Q62">
    <cfRule type="cellIs" dxfId="1250" priority="1249" stopIfTrue="1" operator="lessThanOrEqual">
      <formula>3000</formula>
    </cfRule>
    <cfRule type="cellIs" dxfId="1249" priority="1250" stopIfTrue="1" operator="between">
      <formula>3000</formula>
      <formula>9000</formula>
    </cfRule>
    <cfRule type="cellIs" dxfId="1248" priority="1251" stopIfTrue="1" operator="greaterThanOrEqual">
      <formula>9000</formula>
    </cfRule>
  </conditionalFormatting>
  <conditionalFormatting sqref="R62">
    <cfRule type="cellIs" dxfId="1247" priority="1246" stopIfTrue="1" operator="lessThanOrEqual">
      <formula>3000</formula>
    </cfRule>
    <cfRule type="cellIs" dxfId="1246" priority="1247" stopIfTrue="1" operator="between">
      <formula>3000</formula>
      <formula>9000</formula>
    </cfRule>
    <cfRule type="cellIs" dxfId="1245" priority="1248" stopIfTrue="1" operator="greaterThanOrEqual">
      <formula>9000</formula>
    </cfRule>
  </conditionalFormatting>
  <conditionalFormatting sqref="S62">
    <cfRule type="cellIs" dxfId="1244" priority="1243" stopIfTrue="1" operator="lessThanOrEqual">
      <formula>3000</formula>
    </cfRule>
    <cfRule type="cellIs" dxfId="1243" priority="1244" stopIfTrue="1" operator="between">
      <formula>3000</formula>
      <formula>9000</formula>
    </cfRule>
    <cfRule type="cellIs" dxfId="1242" priority="1245" stopIfTrue="1" operator="greaterThanOrEqual">
      <formula>9000</formula>
    </cfRule>
  </conditionalFormatting>
  <conditionalFormatting sqref="O56">
    <cfRule type="cellIs" dxfId="1241" priority="1240" stopIfTrue="1" operator="lessThanOrEqual">
      <formula>3000</formula>
    </cfRule>
    <cfRule type="cellIs" dxfId="1240" priority="1241" stopIfTrue="1" operator="between">
      <formula>3000</formula>
      <formula>9000</formula>
    </cfRule>
    <cfRule type="cellIs" dxfId="1239" priority="1242" stopIfTrue="1" operator="greaterThanOrEqual">
      <formula>9000</formula>
    </cfRule>
  </conditionalFormatting>
  <conditionalFormatting sqref="P56">
    <cfRule type="cellIs" dxfId="1238" priority="1237" stopIfTrue="1" operator="lessThanOrEqual">
      <formula>3000</formula>
    </cfRule>
    <cfRule type="cellIs" dxfId="1237" priority="1238" stopIfTrue="1" operator="between">
      <formula>3000</formula>
      <formula>9000</formula>
    </cfRule>
    <cfRule type="cellIs" dxfId="1236" priority="1239" stopIfTrue="1" operator="greaterThanOrEqual">
      <formula>9000</formula>
    </cfRule>
  </conditionalFormatting>
  <conditionalFormatting sqref="Q56">
    <cfRule type="cellIs" dxfId="1235" priority="1234" stopIfTrue="1" operator="lessThanOrEqual">
      <formula>3000</formula>
    </cfRule>
    <cfRule type="cellIs" dxfId="1234" priority="1235" stopIfTrue="1" operator="between">
      <formula>3000</formula>
      <formula>9000</formula>
    </cfRule>
    <cfRule type="cellIs" dxfId="1233" priority="1236" stopIfTrue="1" operator="greaterThanOrEqual">
      <formula>9000</formula>
    </cfRule>
  </conditionalFormatting>
  <conditionalFormatting sqref="R56">
    <cfRule type="cellIs" dxfId="1232" priority="1231" stopIfTrue="1" operator="lessThanOrEqual">
      <formula>3000</formula>
    </cfRule>
    <cfRule type="cellIs" dxfId="1231" priority="1232" stopIfTrue="1" operator="between">
      <formula>3000</formula>
      <formula>9000</formula>
    </cfRule>
    <cfRule type="cellIs" dxfId="1230" priority="1233" stopIfTrue="1" operator="greaterThanOrEqual">
      <formula>9000</formula>
    </cfRule>
  </conditionalFormatting>
  <conditionalFormatting sqref="S56">
    <cfRule type="cellIs" dxfId="1229" priority="1228" stopIfTrue="1" operator="lessThanOrEqual">
      <formula>3000</formula>
    </cfRule>
    <cfRule type="cellIs" dxfId="1228" priority="1229" stopIfTrue="1" operator="between">
      <formula>3000</formula>
      <formula>9000</formula>
    </cfRule>
    <cfRule type="cellIs" dxfId="1227" priority="1230" stopIfTrue="1" operator="greaterThanOrEqual">
      <formula>9000</formula>
    </cfRule>
  </conditionalFormatting>
  <conditionalFormatting sqref="O50">
    <cfRule type="cellIs" dxfId="1226" priority="1225" stopIfTrue="1" operator="lessThanOrEqual">
      <formula>3000</formula>
    </cfRule>
    <cfRule type="cellIs" dxfId="1225" priority="1226" stopIfTrue="1" operator="between">
      <formula>3000</formula>
      <formula>9000</formula>
    </cfRule>
    <cfRule type="cellIs" dxfId="1224" priority="1227" stopIfTrue="1" operator="greaterThanOrEqual">
      <formula>9000</formula>
    </cfRule>
  </conditionalFormatting>
  <conditionalFormatting sqref="P50">
    <cfRule type="cellIs" dxfId="1223" priority="1222" stopIfTrue="1" operator="lessThanOrEqual">
      <formula>3000</formula>
    </cfRule>
    <cfRule type="cellIs" dxfId="1222" priority="1223" stopIfTrue="1" operator="between">
      <formula>3000</formula>
      <formula>9000</formula>
    </cfRule>
    <cfRule type="cellIs" dxfId="1221" priority="1224" stopIfTrue="1" operator="greaterThanOrEqual">
      <formula>9000</formula>
    </cfRule>
  </conditionalFormatting>
  <conditionalFormatting sqref="Q50">
    <cfRule type="cellIs" dxfId="1220" priority="1219" stopIfTrue="1" operator="lessThanOrEqual">
      <formula>3000</formula>
    </cfRule>
    <cfRule type="cellIs" dxfId="1219" priority="1220" stopIfTrue="1" operator="between">
      <formula>3000</formula>
      <formula>9000</formula>
    </cfRule>
    <cfRule type="cellIs" dxfId="1218" priority="1221" stopIfTrue="1" operator="greaterThanOrEqual">
      <formula>9000</formula>
    </cfRule>
  </conditionalFormatting>
  <conditionalFormatting sqref="R50">
    <cfRule type="cellIs" dxfId="1217" priority="1216" stopIfTrue="1" operator="lessThanOrEqual">
      <formula>3000</formula>
    </cfRule>
    <cfRule type="cellIs" dxfId="1216" priority="1217" stopIfTrue="1" operator="between">
      <formula>3000</formula>
      <formula>9000</formula>
    </cfRule>
    <cfRule type="cellIs" dxfId="1215" priority="1218" stopIfTrue="1" operator="greaterThanOrEqual">
      <formula>9000</formula>
    </cfRule>
  </conditionalFormatting>
  <conditionalFormatting sqref="S50">
    <cfRule type="cellIs" dxfId="1214" priority="1213" stopIfTrue="1" operator="lessThanOrEqual">
      <formula>3000</formula>
    </cfRule>
    <cfRule type="cellIs" dxfId="1213" priority="1214" stopIfTrue="1" operator="between">
      <formula>3000</formula>
      <formula>9000</formula>
    </cfRule>
    <cfRule type="cellIs" dxfId="1212" priority="1215" stopIfTrue="1" operator="greaterThanOrEqual">
      <formula>9000</formula>
    </cfRule>
  </conditionalFormatting>
  <conditionalFormatting sqref="O44">
    <cfRule type="cellIs" dxfId="1211" priority="1210" stopIfTrue="1" operator="lessThanOrEqual">
      <formula>3000</formula>
    </cfRule>
    <cfRule type="cellIs" dxfId="1210" priority="1211" stopIfTrue="1" operator="between">
      <formula>3000</formula>
      <formula>9000</formula>
    </cfRule>
    <cfRule type="cellIs" dxfId="1209" priority="1212" stopIfTrue="1" operator="greaterThanOrEqual">
      <formula>9000</formula>
    </cfRule>
  </conditionalFormatting>
  <conditionalFormatting sqref="P44">
    <cfRule type="cellIs" dxfId="1208" priority="1207" stopIfTrue="1" operator="lessThanOrEqual">
      <formula>3000</formula>
    </cfRule>
    <cfRule type="cellIs" dxfId="1207" priority="1208" stopIfTrue="1" operator="between">
      <formula>3000</formula>
      <formula>9000</formula>
    </cfRule>
    <cfRule type="cellIs" dxfId="1206" priority="1209" stopIfTrue="1" operator="greaterThanOrEqual">
      <formula>9000</formula>
    </cfRule>
  </conditionalFormatting>
  <conditionalFormatting sqref="Q44">
    <cfRule type="cellIs" dxfId="1205" priority="1204" stopIfTrue="1" operator="lessThanOrEqual">
      <formula>3000</formula>
    </cfRule>
    <cfRule type="cellIs" dxfId="1204" priority="1205" stopIfTrue="1" operator="between">
      <formula>3000</formula>
      <formula>9000</formula>
    </cfRule>
    <cfRule type="cellIs" dxfId="1203" priority="1206" stopIfTrue="1" operator="greaterThanOrEqual">
      <formula>9000</formula>
    </cfRule>
  </conditionalFormatting>
  <conditionalFormatting sqref="R44">
    <cfRule type="cellIs" dxfId="1202" priority="1201" stopIfTrue="1" operator="lessThanOrEqual">
      <formula>3000</formula>
    </cfRule>
    <cfRule type="cellIs" dxfId="1201" priority="1202" stopIfTrue="1" operator="between">
      <formula>3000</formula>
      <formula>9000</formula>
    </cfRule>
    <cfRule type="cellIs" dxfId="1200" priority="1203" stopIfTrue="1" operator="greaterThanOrEqual">
      <formula>9000</formula>
    </cfRule>
  </conditionalFormatting>
  <conditionalFormatting sqref="S44">
    <cfRule type="cellIs" dxfId="1199" priority="1198" stopIfTrue="1" operator="lessThanOrEqual">
      <formula>3000</formula>
    </cfRule>
    <cfRule type="cellIs" dxfId="1198" priority="1199" stopIfTrue="1" operator="between">
      <formula>3000</formula>
      <formula>9000</formula>
    </cfRule>
    <cfRule type="cellIs" dxfId="1197" priority="1200" stopIfTrue="1" operator="greaterThanOrEqual">
      <formula>9000</formula>
    </cfRule>
  </conditionalFormatting>
  <conditionalFormatting sqref="O38">
    <cfRule type="cellIs" dxfId="1196" priority="1195" stopIfTrue="1" operator="lessThanOrEqual">
      <formula>3000</formula>
    </cfRule>
    <cfRule type="cellIs" dxfId="1195" priority="1196" stopIfTrue="1" operator="between">
      <formula>3000</formula>
      <formula>9000</formula>
    </cfRule>
    <cfRule type="cellIs" dxfId="1194" priority="1197" stopIfTrue="1" operator="greaterThanOrEqual">
      <formula>9000</formula>
    </cfRule>
  </conditionalFormatting>
  <conditionalFormatting sqref="P38">
    <cfRule type="cellIs" dxfId="1193" priority="1192" stopIfTrue="1" operator="lessThanOrEqual">
      <formula>3000</formula>
    </cfRule>
    <cfRule type="cellIs" dxfId="1192" priority="1193" stopIfTrue="1" operator="between">
      <formula>3000</formula>
      <formula>9000</formula>
    </cfRule>
    <cfRule type="cellIs" dxfId="1191" priority="1194" stopIfTrue="1" operator="greaterThanOrEqual">
      <formula>9000</formula>
    </cfRule>
  </conditionalFormatting>
  <conditionalFormatting sqref="Q38">
    <cfRule type="cellIs" dxfId="1190" priority="1189" stopIfTrue="1" operator="lessThanOrEqual">
      <formula>3000</formula>
    </cfRule>
    <cfRule type="cellIs" dxfId="1189" priority="1190" stopIfTrue="1" operator="between">
      <formula>3000</formula>
      <formula>9000</formula>
    </cfRule>
    <cfRule type="cellIs" dxfId="1188" priority="1191" stopIfTrue="1" operator="greaterThanOrEqual">
      <formula>9000</formula>
    </cfRule>
  </conditionalFormatting>
  <conditionalFormatting sqref="R38">
    <cfRule type="cellIs" dxfId="1187" priority="1186" stopIfTrue="1" operator="lessThanOrEqual">
      <formula>3000</formula>
    </cfRule>
    <cfRule type="cellIs" dxfId="1186" priority="1187" stopIfTrue="1" operator="between">
      <formula>3000</formula>
      <formula>9000</formula>
    </cfRule>
    <cfRule type="cellIs" dxfId="1185" priority="1188" stopIfTrue="1" operator="greaterThanOrEqual">
      <formula>9000</formula>
    </cfRule>
  </conditionalFormatting>
  <conditionalFormatting sqref="S38">
    <cfRule type="cellIs" dxfId="1184" priority="1183" stopIfTrue="1" operator="lessThanOrEqual">
      <formula>3000</formula>
    </cfRule>
    <cfRule type="cellIs" dxfId="1183" priority="1184" stopIfTrue="1" operator="between">
      <formula>3000</formula>
      <formula>9000</formula>
    </cfRule>
    <cfRule type="cellIs" dxfId="1182" priority="1185" stopIfTrue="1" operator="greaterThanOrEqual">
      <formula>9000</formula>
    </cfRule>
  </conditionalFormatting>
  <conditionalFormatting sqref="O32">
    <cfRule type="cellIs" dxfId="1181" priority="1180" stopIfTrue="1" operator="lessThanOrEqual">
      <formula>3000</formula>
    </cfRule>
    <cfRule type="cellIs" dxfId="1180" priority="1181" stopIfTrue="1" operator="between">
      <formula>3000</formula>
      <formula>9000</formula>
    </cfRule>
    <cfRule type="cellIs" dxfId="1179" priority="1182" stopIfTrue="1" operator="greaterThanOrEqual">
      <formula>9000</formula>
    </cfRule>
  </conditionalFormatting>
  <conditionalFormatting sqref="P32">
    <cfRule type="cellIs" dxfId="1178" priority="1177" stopIfTrue="1" operator="lessThanOrEqual">
      <formula>3000</formula>
    </cfRule>
    <cfRule type="cellIs" dxfId="1177" priority="1178" stopIfTrue="1" operator="between">
      <formula>3000</formula>
      <formula>9000</formula>
    </cfRule>
    <cfRule type="cellIs" dxfId="1176" priority="1179" stopIfTrue="1" operator="greaterThanOrEqual">
      <formula>9000</formula>
    </cfRule>
  </conditionalFormatting>
  <conditionalFormatting sqref="Q32">
    <cfRule type="cellIs" dxfId="1175" priority="1174" stopIfTrue="1" operator="lessThanOrEqual">
      <formula>3000</formula>
    </cfRule>
    <cfRule type="cellIs" dxfId="1174" priority="1175" stopIfTrue="1" operator="between">
      <formula>3000</formula>
      <formula>9000</formula>
    </cfRule>
    <cfRule type="cellIs" dxfId="1173" priority="1176" stopIfTrue="1" operator="greaterThanOrEqual">
      <formula>9000</formula>
    </cfRule>
  </conditionalFormatting>
  <conditionalFormatting sqref="R32">
    <cfRule type="cellIs" dxfId="1172" priority="1171" stopIfTrue="1" operator="lessThanOrEqual">
      <formula>3000</formula>
    </cfRule>
    <cfRule type="cellIs" dxfId="1171" priority="1172" stopIfTrue="1" operator="between">
      <formula>3000</formula>
      <formula>9000</formula>
    </cfRule>
    <cfRule type="cellIs" dxfId="1170" priority="1173" stopIfTrue="1" operator="greaterThanOrEqual">
      <formula>9000</formula>
    </cfRule>
  </conditionalFormatting>
  <conditionalFormatting sqref="S32">
    <cfRule type="cellIs" dxfId="1169" priority="1168" stopIfTrue="1" operator="lessThanOrEqual">
      <formula>3000</formula>
    </cfRule>
    <cfRule type="cellIs" dxfId="1168" priority="1169" stopIfTrue="1" operator="between">
      <formula>3000</formula>
      <formula>9000</formula>
    </cfRule>
    <cfRule type="cellIs" dxfId="1167" priority="1170" stopIfTrue="1" operator="greaterThanOrEqual">
      <formula>9000</formula>
    </cfRule>
  </conditionalFormatting>
  <conditionalFormatting sqref="O26">
    <cfRule type="cellIs" dxfId="1166" priority="1165" stopIfTrue="1" operator="lessThanOrEqual">
      <formula>3000</formula>
    </cfRule>
    <cfRule type="cellIs" dxfId="1165" priority="1166" stopIfTrue="1" operator="between">
      <formula>3000</formula>
      <formula>9000</formula>
    </cfRule>
    <cfRule type="cellIs" dxfId="1164" priority="1167" stopIfTrue="1" operator="greaterThanOrEqual">
      <formula>9000</formula>
    </cfRule>
  </conditionalFormatting>
  <conditionalFormatting sqref="P26">
    <cfRule type="cellIs" dxfId="1163" priority="1162" stopIfTrue="1" operator="lessThanOrEqual">
      <formula>3000</formula>
    </cfRule>
    <cfRule type="cellIs" dxfId="1162" priority="1163" stopIfTrue="1" operator="between">
      <formula>3000</formula>
      <formula>9000</formula>
    </cfRule>
    <cfRule type="cellIs" dxfId="1161" priority="1164" stopIfTrue="1" operator="greaterThanOrEqual">
      <formula>9000</formula>
    </cfRule>
  </conditionalFormatting>
  <conditionalFormatting sqref="Q26">
    <cfRule type="cellIs" dxfId="1160" priority="1159" stopIfTrue="1" operator="lessThanOrEqual">
      <formula>3000</formula>
    </cfRule>
    <cfRule type="cellIs" dxfId="1159" priority="1160" stopIfTrue="1" operator="between">
      <formula>3000</formula>
      <formula>9000</formula>
    </cfRule>
    <cfRule type="cellIs" dxfId="1158" priority="1161" stopIfTrue="1" operator="greaterThanOrEqual">
      <formula>9000</formula>
    </cfRule>
  </conditionalFormatting>
  <conditionalFormatting sqref="R26">
    <cfRule type="cellIs" dxfId="1157" priority="1156" stopIfTrue="1" operator="lessThanOrEqual">
      <formula>3000</formula>
    </cfRule>
    <cfRule type="cellIs" dxfId="1156" priority="1157" stopIfTrue="1" operator="between">
      <formula>3000</formula>
      <formula>9000</formula>
    </cfRule>
    <cfRule type="cellIs" dxfId="1155" priority="1158" stopIfTrue="1" operator="greaterThanOrEqual">
      <formula>9000</formula>
    </cfRule>
  </conditionalFormatting>
  <conditionalFormatting sqref="S26">
    <cfRule type="cellIs" dxfId="1154" priority="1153" stopIfTrue="1" operator="lessThanOrEqual">
      <formula>3000</formula>
    </cfRule>
    <cfRule type="cellIs" dxfId="1153" priority="1154" stopIfTrue="1" operator="between">
      <formula>3000</formula>
      <formula>9000</formula>
    </cfRule>
    <cfRule type="cellIs" dxfId="1152" priority="1155" stopIfTrue="1" operator="greaterThanOrEqual">
      <formula>9000</formula>
    </cfRule>
  </conditionalFormatting>
  <conditionalFormatting sqref="O20">
    <cfRule type="cellIs" dxfId="1151" priority="1150" stopIfTrue="1" operator="lessThanOrEqual">
      <formula>3000</formula>
    </cfRule>
    <cfRule type="cellIs" dxfId="1150" priority="1151" stopIfTrue="1" operator="between">
      <formula>3000</formula>
      <formula>9000</formula>
    </cfRule>
    <cfRule type="cellIs" dxfId="1149" priority="1152" stopIfTrue="1" operator="greaterThanOrEqual">
      <formula>9000</formula>
    </cfRule>
  </conditionalFormatting>
  <conditionalFormatting sqref="P20">
    <cfRule type="cellIs" dxfId="1148" priority="1147" stopIfTrue="1" operator="lessThanOrEqual">
      <formula>3000</formula>
    </cfRule>
    <cfRule type="cellIs" dxfId="1147" priority="1148" stopIfTrue="1" operator="between">
      <formula>3000</formula>
      <formula>9000</formula>
    </cfRule>
    <cfRule type="cellIs" dxfId="1146" priority="1149" stopIfTrue="1" operator="greaterThanOrEqual">
      <formula>9000</formula>
    </cfRule>
  </conditionalFormatting>
  <conditionalFormatting sqref="Q20">
    <cfRule type="cellIs" dxfId="1145" priority="1144" stopIfTrue="1" operator="lessThanOrEqual">
      <formula>3000</formula>
    </cfRule>
    <cfRule type="cellIs" dxfId="1144" priority="1145" stopIfTrue="1" operator="between">
      <formula>3000</formula>
      <formula>9000</formula>
    </cfRule>
    <cfRule type="cellIs" dxfId="1143" priority="1146" stopIfTrue="1" operator="greaterThanOrEqual">
      <formula>9000</formula>
    </cfRule>
  </conditionalFormatting>
  <conditionalFormatting sqref="R20">
    <cfRule type="cellIs" dxfId="1142" priority="1141" stopIfTrue="1" operator="lessThanOrEqual">
      <formula>3000</formula>
    </cfRule>
    <cfRule type="cellIs" dxfId="1141" priority="1142" stopIfTrue="1" operator="between">
      <formula>3000</formula>
      <formula>9000</formula>
    </cfRule>
    <cfRule type="cellIs" dxfId="1140" priority="1143" stopIfTrue="1" operator="greaterThanOrEqual">
      <formula>9000</formula>
    </cfRule>
  </conditionalFormatting>
  <conditionalFormatting sqref="S20">
    <cfRule type="cellIs" dxfId="1139" priority="1138" stopIfTrue="1" operator="lessThanOrEqual">
      <formula>3000</formula>
    </cfRule>
    <cfRule type="cellIs" dxfId="1138" priority="1139" stopIfTrue="1" operator="between">
      <formula>3000</formula>
      <formula>9000</formula>
    </cfRule>
    <cfRule type="cellIs" dxfId="1137" priority="1140" stopIfTrue="1" operator="greaterThanOrEqual">
      <formula>9000</formula>
    </cfRule>
  </conditionalFormatting>
  <conditionalFormatting sqref="O14">
    <cfRule type="cellIs" dxfId="1136" priority="1135" stopIfTrue="1" operator="lessThanOrEqual">
      <formula>3000</formula>
    </cfRule>
    <cfRule type="cellIs" dxfId="1135" priority="1136" stopIfTrue="1" operator="between">
      <formula>3000</formula>
      <formula>9000</formula>
    </cfRule>
    <cfRule type="cellIs" dxfId="1134" priority="1137" stopIfTrue="1" operator="greaterThanOrEqual">
      <formula>9000</formula>
    </cfRule>
  </conditionalFormatting>
  <conditionalFormatting sqref="P14">
    <cfRule type="cellIs" dxfId="1133" priority="1132" stopIfTrue="1" operator="lessThanOrEqual">
      <formula>3000</formula>
    </cfRule>
    <cfRule type="cellIs" dxfId="1132" priority="1133" stopIfTrue="1" operator="between">
      <formula>3000</formula>
      <formula>9000</formula>
    </cfRule>
    <cfRule type="cellIs" dxfId="1131" priority="1134" stopIfTrue="1" operator="greaterThanOrEqual">
      <formula>9000</formula>
    </cfRule>
  </conditionalFormatting>
  <conditionalFormatting sqref="Q14">
    <cfRule type="cellIs" dxfId="1130" priority="1129" stopIfTrue="1" operator="lessThanOrEqual">
      <formula>3000</formula>
    </cfRule>
    <cfRule type="cellIs" dxfId="1129" priority="1130" stopIfTrue="1" operator="between">
      <formula>3000</formula>
      <formula>9000</formula>
    </cfRule>
    <cfRule type="cellIs" dxfId="1128" priority="1131" stopIfTrue="1" operator="greaterThanOrEqual">
      <formula>9000</formula>
    </cfRule>
  </conditionalFormatting>
  <conditionalFormatting sqref="R14">
    <cfRule type="cellIs" dxfId="1127" priority="1126" stopIfTrue="1" operator="lessThanOrEqual">
      <formula>3000</formula>
    </cfRule>
    <cfRule type="cellIs" dxfId="1126" priority="1127" stopIfTrue="1" operator="between">
      <formula>3000</formula>
      <formula>9000</formula>
    </cfRule>
    <cfRule type="cellIs" dxfId="1125" priority="1128" stopIfTrue="1" operator="greaterThanOrEqual">
      <formula>9000</formula>
    </cfRule>
  </conditionalFormatting>
  <conditionalFormatting sqref="S14">
    <cfRule type="cellIs" dxfId="1124" priority="1123" stopIfTrue="1" operator="lessThanOrEqual">
      <formula>3000</formula>
    </cfRule>
    <cfRule type="cellIs" dxfId="1123" priority="1124" stopIfTrue="1" operator="between">
      <formula>3000</formula>
      <formula>9000</formula>
    </cfRule>
    <cfRule type="cellIs" dxfId="1122" priority="1125" stopIfTrue="1" operator="greaterThanOrEqual">
      <formula>9000</formula>
    </cfRule>
  </conditionalFormatting>
  <conditionalFormatting sqref="O8">
    <cfRule type="cellIs" dxfId="1121" priority="1120" stopIfTrue="1" operator="lessThanOrEqual">
      <formula>3000</formula>
    </cfRule>
    <cfRule type="cellIs" dxfId="1120" priority="1121" stopIfTrue="1" operator="between">
      <formula>3000</formula>
      <formula>9000</formula>
    </cfRule>
    <cfRule type="cellIs" dxfId="1119" priority="1122" stopIfTrue="1" operator="greaterThanOrEqual">
      <formula>9000</formula>
    </cfRule>
  </conditionalFormatting>
  <conditionalFormatting sqref="P8">
    <cfRule type="cellIs" dxfId="1118" priority="1117" stopIfTrue="1" operator="lessThanOrEqual">
      <formula>3000</formula>
    </cfRule>
    <cfRule type="cellIs" dxfId="1117" priority="1118" stopIfTrue="1" operator="between">
      <formula>3000</formula>
      <formula>9000</formula>
    </cfRule>
    <cfRule type="cellIs" dxfId="1116" priority="1119" stopIfTrue="1" operator="greaterThanOrEqual">
      <formula>9000</formula>
    </cfRule>
  </conditionalFormatting>
  <conditionalFormatting sqref="Q8">
    <cfRule type="cellIs" dxfId="1115" priority="1114" stopIfTrue="1" operator="lessThanOrEqual">
      <formula>3000</formula>
    </cfRule>
    <cfRule type="cellIs" dxfId="1114" priority="1115" stopIfTrue="1" operator="between">
      <formula>3000</formula>
      <formula>9000</formula>
    </cfRule>
    <cfRule type="cellIs" dxfId="1113" priority="1116" stopIfTrue="1" operator="greaterThanOrEqual">
      <formula>9000</formula>
    </cfRule>
  </conditionalFormatting>
  <conditionalFormatting sqref="R8">
    <cfRule type="cellIs" dxfId="1112" priority="1111" stopIfTrue="1" operator="lessThanOrEqual">
      <formula>3000</formula>
    </cfRule>
    <cfRule type="cellIs" dxfId="1111" priority="1112" stopIfTrue="1" operator="between">
      <formula>3000</formula>
      <formula>9000</formula>
    </cfRule>
    <cfRule type="cellIs" dxfId="1110" priority="1113" stopIfTrue="1" operator="greaterThanOrEqual">
      <formula>9000</formula>
    </cfRule>
  </conditionalFormatting>
  <conditionalFormatting sqref="S8">
    <cfRule type="cellIs" dxfId="1109" priority="1108" stopIfTrue="1" operator="lessThanOrEqual">
      <formula>3000</formula>
    </cfRule>
    <cfRule type="cellIs" dxfId="1108" priority="1109" stopIfTrue="1" operator="between">
      <formula>3000</formula>
      <formula>9000</formula>
    </cfRule>
    <cfRule type="cellIs" dxfId="1107" priority="1110" stopIfTrue="1" operator="greaterThanOrEqual">
      <formula>9000</formula>
    </cfRule>
  </conditionalFormatting>
  <conditionalFormatting sqref="O104">
    <cfRule type="cellIs" dxfId="1106" priority="1105" stopIfTrue="1" operator="lessThanOrEqual">
      <formula>3000</formula>
    </cfRule>
    <cfRule type="cellIs" dxfId="1105" priority="1106" stopIfTrue="1" operator="between">
      <formula>3000</formula>
      <formula>9000</formula>
    </cfRule>
    <cfRule type="cellIs" dxfId="1104" priority="1107" stopIfTrue="1" operator="greaterThanOrEqual">
      <formula>9000</formula>
    </cfRule>
  </conditionalFormatting>
  <conditionalFormatting sqref="P104">
    <cfRule type="cellIs" dxfId="1103" priority="1102" stopIfTrue="1" operator="lessThanOrEqual">
      <formula>3000</formula>
    </cfRule>
    <cfRule type="cellIs" dxfId="1102" priority="1103" stopIfTrue="1" operator="between">
      <formula>3000</formula>
      <formula>9000</formula>
    </cfRule>
    <cfRule type="cellIs" dxfId="1101" priority="1104" stopIfTrue="1" operator="greaterThanOrEqual">
      <formula>9000</formula>
    </cfRule>
  </conditionalFormatting>
  <conditionalFormatting sqref="Q104">
    <cfRule type="cellIs" dxfId="1100" priority="1099" stopIfTrue="1" operator="lessThanOrEqual">
      <formula>3000</formula>
    </cfRule>
    <cfRule type="cellIs" dxfId="1099" priority="1100" stopIfTrue="1" operator="between">
      <formula>3000</formula>
      <formula>9000</formula>
    </cfRule>
    <cfRule type="cellIs" dxfId="1098" priority="1101" stopIfTrue="1" operator="greaterThanOrEqual">
      <formula>9000</formula>
    </cfRule>
  </conditionalFormatting>
  <conditionalFormatting sqref="R104">
    <cfRule type="cellIs" dxfId="1097" priority="1096" stopIfTrue="1" operator="lessThanOrEqual">
      <formula>3000</formula>
    </cfRule>
    <cfRule type="cellIs" dxfId="1096" priority="1097" stopIfTrue="1" operator="between">
      <formula>3000</formula>
      <formula>9000</formula>
    </cfRule>
    <cfRule type="cellIs" dxfId="1095" priority="1098" stopIfTrue="1" operator="greaterThanOrEqual">
      <formula>9000</formula>
    </cfRule>
  </conditionalFormatting>
  <conditionalFormatting sqref="S104">
    <cfRule type="cellIs" dxfId="1094" priority="1093" stopIfTrue="1" operator="lessThanOrEqual">
      <formula>3000</formula>
    </cfRule>
    <cfRule type="cellIs" dxfId="1093" priority="1094" stopIfTrue="1" operator="between">
      <formula>3000</formula>
      <formula>9000</formula>
    </cfRule>
    <cfRule type="cellIs" dxfId="1092" priority="1095" stopIfTrue="1" operator="greaterThanOrEqual">
      <formula>9000</formula>
    </cfRule>
  </conditionalFormatting>
  <conditionalFormatting sqref="O110">
    <cfRule type="cellIs" dxfId="1091" priority="1090" stopIfTrue="1" operator="lessThanOrEqual">
      <formula>3000</formula>
    </cfRule>
    <cfRule type="cellIs" dxfId="1090" priority="1091" stopIfTrue="1" operator="between">
      <formula>3000</formula>
      <formula>9000</formula>
    </cfRule>
    <cfRule type="cellIs" dxfId="1089" priority="1092" stopIfTrue="1" operator="greaterThanOrEqual">
      <formula>9000</formula>
    </cfRule>
  </conditionalFormatting>
  <conditionalFormatting sqref="P110">
    <cfRule type="cellIs" dxfId="1088" priority="1087" stopIfTrue="1" operator="lessThanOrEqual">
      <formula>3000</formula>
    </cfRule>
    <cfRule type="cellIs" dxfId="1087" priority="1088" stopIfTrue="1" operator="between">
      <formula>3000</formula>
      <formula>9000</formula>
    </cfRule>
    <cfRule type="cellIs" dxfId="1086" priority="1089" stopIfTrue="1" operator="greaterThanOrEqual">
      <formula>9000</formula>
    </cfRule>
  </conditionalFormatting>
  <conditionalFormatting sqref="Q110">
    <cfRule type="cellIs" dxfId="1085" priority="1084" stopIfTrue="1" operator="lessThanOrEqual">
      <formula>3000</formula>
    </cfRule>
    <cfRule type="cellIs" dxfId="1084" priority="1085" stopIfTrue="1" operator="between">
      <formula>3000</formula>
      <formula>9000</formula>
    </cfRule>
    <cfRule type="cellIs" dxfId="1083" priority="1086" stopIfTrue="1" operator="greaterThanOrEqual">
      <formula>9000</formula>
    </cfRule>
  </conditionalFormatting>
  <conditionalFormatting sqref="R110">
    <cfRule type="cellIs" dxfId="1082" priority="1081" stopIfTrue="1" operator="lessThanOrEqual">
      <formula>3000</formula>
    </cfRule>
    <cfRule type="cellIs" dxfId="1081" priority="1082" stopIfTrue="1" operator="between">
      <formula>3000</formula>
      <formula>9000</formula>
    </cfRule>
    <cfRule type="cellIs" dxfId="1080" priority="1083" stopIfTrue="1" operator="greaterThanOrEqual">
      <formula>9000</formula>
    </cfRule>
  </conditionalFormatting>
  <conditionalFormatting sqref="S110">
    <cfRule type="cellIs" dxfId="1079" priority="1078" stopIfTrue="1" operator="lessThanOrEqual">
      <formula>3000</formula>
    </cfRule>
    <cfRule type="cellIs" dxfId="1078" priority="1079" stopIfTrue="1" operator="between">
      <formula>3000</formula>
      <formula>9000</formula>
    </cfRule>
    <cfRule type="cellIs" dxfId="1077" priority="1080" stopIfTrue="1" operator="greaterThanOrEqual">
      <formula>9000</formula>
    </cfRule>
  </conditionalFormatting>
  <conditionalFormatting sqref="O116">
    <cfRule type="cellIs" dxfId="1076" priority="1075" stopIfTrue="1" operator="lessThanOrEqual">
      <formula>3000</formula>
    </cfRule>
    <cfRule type="cellIs" dxfId="1075" priority="1076" stopIfTrue="1" operator="between">
      <formula>3000</formula>
      <formula>9000</formula>
    </cfRule>
    <cfRule type="cellIs" dxfId="1074" priority="1077" stopIfTrue="1" operator="greaterThanOrEqual">
      <formula>9000</formula>
    </cfRule>
  </conditionalFormatting>
  <conditionalFormatting sqref="P116">
    <cfRule type="cellIs" dxfId="1073" priority="1072" stopIfTrue="1" operator="lessThanOrEqual">
      <formula>3000</formula>
    </cfRule>
    <cfRule type="cellIs" dxfId="1072" priority="1073" stopIfTrue="1" operator="between">
      <formula>3000</formula>
      <formula>9000</formula>
    </cfRule>
    <cfRule type="cellIs" dxfId="1071" priority="1074" stopIfTrue="1" operator="greaterThanOrEqual">
      <formula>9000</formula>
    </cfRule>
  </conditionalFormatting>
  <conditionalFormatting sqref="Q116">
    <cfRule type="cellIs" dxfId="1070" priority="1069" stopIfTrue="1" operator="lessThanOrEqual">
      <formula>3000</formula>
    </cfRule>
    <cfRule type="cellIs" dxfId="1069" priority="1070" stopIfTrue="1" operator="between">
      <formula>3000</formula>
      <formula>9000</formula>
    </cfRule>
    <cfRule type="cellIs" dxfId="1068" priority="1071" stopIfTrue="1" operator="greaterThanOrEqual">
      <formula>9000</formula>
    </cfRule>
  </conditionalFormatting>
  <conditionalFormatting sqref="R116">
    <cfRule type="cellIs" dxfId="1067" priority="1066" stopIfTrue="1" operator="lessThanOrEqual">
      <formula>3000</formula>
    </cfRule>
    <cfRule type="cellIs" dxfId="1066" priority="1067" stopIfTrue="1" operator="between">
      <formula>3000</formula>
      <formula>9000</formula>
    </cfRule>
    <cfRule type="cellIs" dxfId="1065" priority="1068" stopIfTrue="1" operator="greaterThanOrEqual">
      <formula>9000</formula>
    </cfRule>
  </conditionalFormatting>
  <conditionalFormatting sqref="S116">
    <cfRule type="cellIs" dxfId="1064" priority="1063" stopIfTrue="1" operator="lessThanOrEqual">
      <formula>3000</formula>
    </cfRule>
    <cfRule type="cellIs" dxfId="1063" priority="1064" stopIfTrue="1" operator="between">
      <formula>3000</formula>
      <formula>9000</formula>
    </cfRule>
    <cfRule type="cellIs" dxfId="1062" priority="1065" stopIfTrue="1" operator="greaterThanOrEqual">
      <formula>9000</formula>
    </cfRule>
  </conditionalFormatting>
  <conditionalFormatting sqref="O122">
    <cfRule type="cellIs" dxfId="1061" priority="1060" stopIfTrue="1" operator="lessThanOrEqual">
      <formula>3000</formula>
    </cfRule>
    <cfRule type="cellIs" dxfId="1060" priority="1061" stopIfTrue="1" operator="between">
      <formula>3000</formula>
      <formula>9000</formula>
    </cfRule>
    <cfRule type="cellIs" dxfId="1059" priority="1062" stopIfTrue="1" operator="greaterThanOrEqual">
      <formula>9000</formula>
    </cfRule>
  </conditionalFormatting>
  <conditionalFormatting sqref="P122">
    <cfRule type="cellIs" dxfId="1058" priority="1057" stopIfTrue="1" operator="lessThanOrEqual">
      <formula>3000</formula>
    </cfRule>
    <cfRule type="cellIs" dxfId="1057" priority="1058" stopIfTrue="1" operator="between">
      <formula>3000</formula>
      <formula>9000</formula>
    </cfRule>
    <cfRule type="cellIs" dxfId="1056" priority="1059" stopIfTrue="1" operator="greaterThanOrEqual">
      <formula>9000</formula>
    </cfRule>
  </conditionalFormatting>
  <conditionalFormatting sqref="Q122">
    <cfRule type="cellIs" dxfId="1055" priority="1054" stopIfTrue="1" operator="lessThanOrEqual">
      <formula>3000</formula>
    </cfRule>
    <cfRule type="cellIs" dxfId="1054" priority="1055" stopIfTrue="1" operator="between">
      <formula>3000</formula>
      <formula>9000</formula>
    </cfRule>
    <cfRule type="cellIs" dxfId="1053" priority="1056" stopIfTrue="1" operator="greaterThanOrEqual">
      <formula>9000</formula>
    </cfRule>
  </conditionalFormatting>
  <conditionalFormatting sqref="R122">
    <cfRule type="cellIs" dxfId="1052" priority="1051" stopIfTrue="1" operator="lessThanOrEqual">
      <formula>3000</formula>
    </cfRule>
    <cfRule type="cellIs" dxfId="1051" priority="1052" stopIfTrue="1" operator="between">
      <formula>3000</formula>
      <formula>9000</formula>
    </cfRule>
    <cfRule type="cellIs" dxfId="1050" priority="1053" stopIfTrue="1" operator="greaterThanOrEqual">
      <formula>9000</formula>
    </cfRule>
  </conditionalFormatting>
  <conditionalFormatting sqref="S122">
    <cfRule type="cellIs" dxfId="1049" priority="1048" stopIfTrue="1" operator="lessThanOrEqual">
      <formula>3000</formula>
    </cfRule>
    <cfRule type="cellIs" dxfId="1048" priority="1049" stopIfTrue="1" operator="between">
      <formula>3000</formula>
      <formula>9000</formula>
    </cfRule>
    <cfRule type="cellIs" dxfId="1047" priority="1050" stopIfTrue="1" operator="greaterThanOrEqual">
      <formula>9000</formula>
    </cfRule>
  </conditionalFormatting>
  <conditionalFormatting sqref="O128">
    <cfRule type="cellIs" dxfId="1046" priority="1045" stopIfTrue="1" operator="lessThanOrEqual">
      <formula>3000</formula>
    </cfRule>
    <cfRule type="cellIs" dxfId="1045" priority="1046" stopIfTrue="1" operator="between">
      <formula>3000</formula>
      <formula>9000</formula>
    </cfRule>
    <cfRule type="cellIs" dxfId="1044" priority="1047" stopIfTrue="1" operator="greaterThanOrEqual">
      <formula>9000</formula>
    </cfRule>
  </conditionalFormatting>
  <conditionalFormatting sqref="P128">
    <cfRule type="cellIs" dxfId="1043" priority="1042" stopIfTrue="1" operator="lessThanOrEqual">
      <formula>3000</formula>
    </cfRule>
    <cfRule type="cellIs" dxfId="1042" priority="1043" stopIfTrue="1" operator="between">
      <formula>3000</formula>
      <formula>9000</formula>
    </cfRule>
    <cfRule type="cellIs" dxfId="1041" priority="1044" stopIfTrue="1" operator="greaterThanOrEqual">
      <formula>9000</formula>
    </cfRule>
  </conditionalFormatting>
  <conditionalFormatting sqref="Q128">
    <cfRule type="cellIs" dxfId="1040" priority="1039" stopIfTrue="1" operator="lessThanOrEqual">
      <formula>3000</formula>
    </cfRule>
    <cfRule type="cellIs" dxfId="1039" priority="1040" stopIfTrue="1" operator="between">
      <formula>3000</formula>
      <formula>9000</formula>
    </cfRule>
    <cfRule type="cellIs" dxfId="1038" priority="1041" stopIfTrue="1" operator="greaterThanOrEqual">
      <formula>9000</formula>
    </cfRule>
  </conditionalFormatting>
  <conditionalFormatting sqref="R128">
    <cfRule type="cellIs" dxfId="1037" priority="1036" stopIfTrue="1" operator="lessThanOrEqual">
      <formula>3000</formula>
    </cfRule>
    <cfRule type="cellIs" dxfId="1036" priority="1037" stopIfTrue="1" operator="between">
      <formula>3000</formula>
      <formula>9000</formula>
    </cfRule>
    <cfRule type="cellIs" dxfId="1035" priority="1038" stopIfTrue="1" operator="greaterThanOrEqual">
      <formula>9000</formula>
    </cfRule>
  </conditionalFormatting>
  <conditionalFormatting sqref="S128">
    <cfRule type="cellIs" dxfId="1034" priority="1033" stopIfTrue="1" operator="lessThanOrEqual">
      <formula>3000</formula>
    </cfRule>
    <cfRule type="cellIs" dxfId="1033" priority="1034" stopIfTrue="1" operator="between">
      <formula>3000</formula>
      <formula>9000</formula>
    </cfRule>
    <cfRule type="cellIs" dxfId="1032" priority="1035" stopIfTrue="1" operator="greaterThanOrEqual">
      <formula>9000</formula>
    </cfRule>
  </conditionalFormatting>
  <conditionalFormatting sqref="O134">
    <cfRule type="cellIs" dxfId="1031" priority="1030" stopIfTrue="1" operator="lessThanOrEqual">
      <formula>3000</formula>
    </cfRule>
    <cfRule type="cellIs" dxfId="1030" priority="1031" stopIfTrue="1" operator="between">
      <formula>3000</formula>
      <formula>9000</formula>
    </cfRule>
    <cfRule type="cellIs" dxfId="1029" priority="1032" stopIfTrue="1" operator="greaterThanOrEqual">
      <formula>9000</formula>
    </cfRule>
  </conditionalFormatting>
  <conditionalFormatting sqref="P134">
    <cfRule type="cellIs" dxfId="1028" priority="1027" stopIfTrue="1" operator="lessThanOrEqual">
      <formula>3000</formula>
    </cfRule>
    <cfRule type="cellIs" dxfId="1027" priority="1028" stopIfTrue="1" operator="between">
      <formula>3000</formula>
      <formula>9000</formula>
    </cfRule>
    <cfRule type="cellIs" dxfId="1026" priority="1029" stopIfTrue="1" operator="greaterThanOrEqual">
      <formula>9000</formula>
    </cfRule>
  </conditionalFormatting>
  <conditionalFormatting sqref="Q134">
    <cfRule type="cellIs" dxfId="1025" priority="1024" stopIfTrue="1" operator="lessThanOrEqual">
      <formula>3000</formula>
    </cfRule>
    <cfRule type="cellIs" dxfId="1024" priority="1025" stopIfTrue="1" operator="between">
      <formula>3000</formula>
      <formula>9000</formula>
    </cfRule>
    <cfRule type="cellIs" dxfId="1023" priority="1026" stopIfTrue="1" operator="greaterThanOrEqual">
      <formula>9000</formula>
    </cfRule>
  </conditionalFormatting>
  <conditionalFormatting sqref="R134">
    <cfRule type="cellIs" dxfId="1022" priority="1021" stopIfTrue="1" operator="lessThanOrEqual">
      <formula>3000</formula>
    </cfRule>
    <cfRule type="cellIs" dxfId="1021" priority="1022" stopIfTrue="1" operator="between">
      <formula>3000</formula>
      <formula>9000</formula>
    </cfRule>
    <cfRule type="cellIs" dxfId="1020" priority="1023" stopIfTrue="1" operator="greaterThanOrEqual">
      <formula>9000</formula>
    </cfRule>
  </conditionalFormatting>
  <conditionalFormatting sqref="S134">
    <cfRule type="cellIs" dxfId="1019" priority="1018" stopIfTrue="1" operator="lessThanOrEqual">
      <formula>3000</formula>
    </cfRule>
    <cfRule type="cellIs" dxfId="1018" priority="1019" stopIfTrue="1" operator="between">
      <formula>3000</formula>
      <formula>9000</formula>
    </cfRule>
    <cfRule type="cellIs" dxfId="1017" priority="1020" stopIfTrue="1" operator="greaterThanOrEqual">
      <formula>9000</formula>
    </cfRule>
  </conditionalFormatting>
  <conditionalFormatting sqref="O140">
    <cfRule type="cellIs" dxfId="1016" priority="1015" stopIfTrue="1" operator="lessThanOrEqual">
      <formula>3000</formula>
    </cfRule>
    <cfRule type="cellIs" dxfId="1015" priority="1016" stopIfTrue="1" operator="between">
      <formula>3000</formula>
      <formula>9000</formula>
    </cfRule>
    <cfRule type="cellIs" dxfId="1014" priority="1017" stopIfTrue="1" operator="greaterThanOrEqual">
      <formula>9000</formula>
    </cfRule>
  </conditionalFormatting>
  <conditionalFormatting sqref="P140">
    <cfRule type="cellIs" dxfId="1013" priority="1012" stopIfTrue="1" operator="lessThanOrEqual">
      <formula>3000</formula>
    </cfRule>
    <cfRule type="cellIs" dxfId="1012" priority="1013" stopIfTrue="1" operator="between">
      <formula>3000</formula>
      <formula>9000</formula>
    </cfRule>
    <cfRule type="cellIs" dxfId="1011" priority="1014" stopIfTrue="1" operator="greaterThanOrEqual">
      <formula>9000</formula>
    </cfRule>
  </conditionalFormatting>
  <conditionalFormatting sqref="Q140">
    <cfRule type="cellIs" dxfId="1010" priority="1009" stopIfTrue="1" operator="lessThanOrEqual">
      <formula>3000</formula>
    </cfRule>
    <cfRule type="cellIs" dxfId="1009" priority="1010" stopIfTrue="1" operator="between">
      <formula>3000</formula>
      <formula>9000</formula>
    </cfRule>
    <cfRule type="cellIs" dxfId="1008" priority="1011" stopIfTrue="1" operator="greaterThanOrEqual">
      <formula>9000</formula>
    </cfRule>
  </conditionalFormatting>
  <conditionalFormatting sqref="R140">
    <cfRule type="cellIs" dxfId="1007" priority="1006" stopIfTrue="1" operator="lessThanOrEqual">
      <formula>3000</formula>
    </cfRule>
    <cfRule type="cellIs" dxfId="1006" priority="1007" stopIfTrue="1" operator="between">
      <formula>3000</formula>
      <formula>9000</formula>
    </cfRule>
    <cfRule type="cellIs" dxfId="1005" priority="1008" stopIfTrue="1" operator="greaterThanOrEqual">
      <formula>9000</formula>
    </cfRule>
  </conditionalFormatting>
  <conditionalFormatting sqref="S140">
    <cfRule type="cellIs" dxfId="1004" priority="1003" stopIfTrue="1" operator="lessThanOrEqual">
      <formula>3000</formula>
    </cfRule>
    <cfRule type="cellIs" dxfId="1003" priority="1004" stopIfTrue="1" operator="between">
      <formula>3000</formula>
      <formula>9000</formula>
    </cfRule>
    <cfRule type="cellIs" dxfId="1002" priority="1005" stopIfTrue="1" operator="greaterThanOrEqual">
      <formula>9000</formula>
    </cfRule>
  </conditionalFormatting>
  <conditionalFormatting sqref="O146">
    <cfRule type="cellIs" dxfId="1001" priority="1000" stopIfTrue="1" operator="lessThanOrEqual">
      <formula>3000</formula>
    </cfRule>
    <cfRule type="cellIs" dxfId="1000" priority="1001" stopIfTrue="1" operator="between">
      <formula>3000</formula>
      <formula>9000</formula>
    </cfRule>
    <cfRule type="cellIs" dxfId="999" priority="1002" stopIfTrue="1" operator="greaterThanOrEqual">
      <formula>9000</formula>
    </cfRule>
  </conditionalFormatting>
  <conditionalFormatting sqref="P146">
    <cfRule type="cellIs" dxfId="998" priority="997" stopIfTrue="1" operator="lessThanOrEqual">
      <formula>3000</formula>
    </cfRule>
    <cfRule type="cellIs" dxfId="997" priority="998" stopIfTrue="1" operator="between">
      <formula>3000</formula>
      <formula>9000</formula>
    </cfRule>
    <cfRule type="cellIs" dxfId="996" priority="999" stopIfTrue="1" operator="greaterThanOrEqual">
      <formula>9000</formula>
    </cfRule>
  </conditionalFormatting>
  <conditionalFormatting sqref="Q146">
    <cfRule type="cellIs" dxfId="995" priority="994" stopIfTrue="1" operator="lessThanOrEqual">
      <formula>3000</formula>
    </cfRule>
    <cfRule type="cellIs" dxfId="994" priority="995" stopIfTrue="1" operator="between">
      <formula>3000</formula>
      <formula>9000</formula>
    </cfRule>
    <cfRule type="cellIs" dxfId="993" priority="996" stopIfTrue="1" operator="greaterThanOrEqual">
      <formula>9000</formula>
    </cfRule>
  </conditionalFormatting>
  <conditionalFormatting sqref="R146">
    <cfRule type="cellIs" dxfId="992" priority="991" stopIfTrue="1" operator="lessThanOrEqual">
      <formula>3000</formula>
    </cfRule>
    <cfRule type="cellIs" dxfId="991" priority="992" stopIfTrue="1" operator="between">
      <formula>3000</formula>
      <formula>9000</formula>
    </cfRule>
    <cfRule type="cellIs" dxfId="990" priority="993" stopIfTrue="1" operator="greaterThanOrEqual">
      <formula>9000</formula>
    </cfRule>
  </conditionalFormatting>
  <conditionalFormatting sqref="S146">
    <cfRule type="cellIs" dxfId="989" priority="988" stopIfTrue="1" operator="lessThanOrEqual">
      <formula>3000</formula>
    </cfRule>
    <cfRule type="cellIs" dxfId="988" priority="989" stopIfTrue="1" operator="between">
      <formula>3000</formula>
      <formula>9000</formula>
    </cfRule>
    <cfRule type="cellIs" dxfId="987" priority="990" stopIfTrue="1" operator="greaterThanOrEqual">
      <formula>9000</formula>
    </cfRule>
  </conditionalFormatting>
  <conditionalFormatting sqref="O152">
    <cfRule type="cellIs" dxfId="986" priority="985" stopIfTrue="1" operator="lessThanOrEqual">
      <formula>3000</formula>
    </cfRule>
    <cfRule type="cellIs" dxfId="985" priority="986" stopIfTrue="1" operator="between">
      <formula>3000</formula>
      <formula>9000</formula>
    </cfRule>
    <cfRule type="cellIs" dxfId="984" priority="987" stopIfTrue="1" operator="greaterThanOrEqual">
      <formula>9000</formula>
    </cfRule>
  </conditionalFormatting>
  <conditionalFormatting sqref="P152">
    <cfRule type="cellIs" dxfId="983" priority="982" stopIfTrue="1" operator="lessThanOrEqual">
      <formula>3000</formula>
    </cfRule>
    <cfRule type="cellIs" dxfId="982" priority="983" stopIfTrue="1" operator="between">
      <formula>3000</formula>
      <formula>9000</formula>
    </cfRule>
    <cfRule type="cellIs" dxfId="981" priority="984" stopIfTrue="1" operator="greaterThanOrEqual">
      <formula>9000</formula>
    </cfRule>
  </conditionalFormatting>
  <conditionalFormatting sqref="Q152">
    <cfRule type="cellIs" dxfId="980" priority="979" stopIfTrue="1" operator="lessThanOrEqual">
      <formula>3000</formula>
    </cfRule>
    <cfRule type="cellIs" dxfId="979" priority="980" stopIfTrue="1" operator="between">
      <formula>3000</formula>
      <formula>9000</formula>
    </cfRule>
    <cfRule type="cellIs" dxfId="978" priority="981" stopIfTrue="1" operator="greaterThanOrEqual">
      <formula>9000</formula>
    </cfRule>
  </conditionalFormatting>
  <conditionalFormatting sqref="R152">
    <cfRule type="cellIs" dxfId="977" priority="976" stopIfTrue="1" operator="lessThanOrEqual">
      <formula>3000</formula>
    </cfRule>
    <cfRule type="cellIs" dxfId="976" priority="977" stopIfTrue="1" operator="between">
      <formula>3000</formula>
      <formula>9000</formula>
    </cfRule>
    <cfRule type="cellIs" dxfId="975" priority="978" stopIfTrue="1" operator="greaterThanOrEqual">
      <formula>9000</formula>
    </cfRule>
  </conditionalFormatting>
  <conditionalFormatting sqref="S152">
    <cfRule type="cellIs" dxfId="974" priority="973" stopIfTrue="1" operator="lessThanOrEqual">
      <formula>3000</formula>
    </cfRule>
    <cfRule type="cellIs" dxfId="973" priority="974" stopIfTrue="1" operator="between">
      <formula>3000</formula>
      <formula>9000</formula>
    </cfRule>
    <cfRule type="cellIs" dxfId="972" priority="975" stopIfTrue="1" operator="greaterThanOrEqual">
      <formula>9000</formula>
    </cfRule>
  </conditionalFormatting>
  <conditionalFormatting sqref="O158">
    <cfRule type="cellIs" dxfId="971" priority="970" stopIfTrue="1" operator="lessThanOrEqual">
      <formula>3000</formula>
    </cfRule>
    <cfRule type="cellIs" dxfId="970" priority="971" stopIfTrue="1" operator="between">
      <formula>3000</formula>
      <formula>9000</formula>
    </cfRule>
    <cfRule type="cellIs" dxfId="969" priority="972" stopIfTrue="1" operator="greaterThanOrEqual">
      <formula>9000</formula>
    </cfRule>
  </conditionalFormatting>
  <conditionalFormatting sqref="P158">
    <cfRule type="cellIs" dxfId="968" priority="967" stopIfTrue="1" operator="lessThanOrEqual">
      <formula>3000</formula>
    </cfRule>
    <cfRule type="cellIs" dxfId="967" priority="968" stopIfTrue="1" operator="between">
      <formula>3000</formula>
      <formula>9000</formula>
    </cfRule>
    <cfRule type="cellIs" dxfId="966" priority="969" stopIfTrue="1" operator="greaterThanOrEqual">
      <formula>9000</formula>
    </cfRule>
  </conditionalFormatting>
  <conditionalFormatting sqref="Q158">
    <cfRule type="cellIs" dxfId="965" priority="964" stopIfTrue="1" operator="lessThanOrEqual">
      <formula>3000</formula>
    </cfRule>
    <cfRule type="cellIs" dxfId="964" priority="965" stopIfTrue="1" operator="between">
      <formula>3000</formula>
      <formula>9000</formula>
    </cfRule>
    <cfRule type="cellIs" dxfId="963" priority="966" stopIfTrue="1" operator="greaterThanOrEqual">
      <formula>9000</formula>
    </cfRule>
  </conditionalFormatting>
  <conditionalFormatting sqref="R158">
    <cfRule type="cellIs" dxfId="962" priority="961" stopIfTrue="1" operator="lessThanOrEqual">
      <formula>3000</formula>
    </cfRule>
    <cfRule type="cellIs" dxfId="961" priority="962" stopIfTrue="1" operator="between">
      <formula>3000</formula>
      <formula>9000</formula>
    </cfRule>
    <cfRule type="cellIs" dxfId="960" priority="963" stopIfTrue="1" operator="greaterThanOrEqual">
      <formula>9000</formula>
    </cfRule>
  </conditionalFormatting>
  <conditionalFormatting sqref="S158">
    <cfRule type="cellIs" dxfId="959" priority="958" stopIfTrue="1" operator="lessThanOrEqual">
      <formula>3000</formula>
    </cfRule>
    <cfRule type="cellIs" dxfId="958" priority="959" stopIfTrue="1" operator="between">
      <formula>3000</formula>
      <formula>9000</formula>
    </cfRule>
    <cfRule type="cellIs" dxfId="957" priority="960" stopIfTrue="1" operator="greaterThanOrEqual">
      <formula>9000</formula>
    </cfRule>
  </conditionalFormatting>
  <conditionalFormatting sqref="O164">
    <cfRule type="cellIs" dxfId="956" priority="955" stopIfTrue="1" operator="lessThanOrEqual">
      <formula>3000</formula>
    </cfRule>
    <cfRule type="cellIs" dxfId="955" priority="956" stopIfTrue="1" operator="between">
      <formula>3000</formula>
      <formula>9000</formula>
    </cfRule>
    <cfRule type="cellIs" dxfId="954" priority="957" stopIfTrue="1" operator="greaterThanOrEqual">
      <formula>9000</formula>
    </cfRule>
  </conditionalFormatting>
  <conditionalFormatting sqref="P164">
    <cfRule type="cellIs" dxfId="953" priority="952" stopIfTrue="1" operator="lessThanOrEqual">
      <formula>3000</formula>
    </cfRule>
    <cfRule type="cellIs" dxfId="952" priority="953" stopIfTrue="1" operator="between">
      <formula>3000</formula>
      <formula>9000</formula>
    </cfRule>
    <cfRule type="cellIs" dxfId="951" priority="954" stopIfTrue="1" operator="greaterThanOrEqual">
      <formula>9000</formula>
    </cfRule>
  </conditionalFormatting>
  <conditionalFormatting sqref="Q164">
    <cfRule type="cellIs" dxfId="950" priority="949" stopIfTrue="1" operator="lessThanOrEqual">
      <formula>3000</formula>
    </cfRule>
    <cfRule type="cellIs" dxfId="949" priority="950" stopIfTrue="1" operator="between">
      <formula>3000</formula>
      <formula>9000</formula>
    </cfRule>
    <cfRule type="cellIs" dxfId="948" priority="951" stopIfTrue="1" operator="greaterThanOrEqual">
      <formula>9000</formula>
    </cfRule>
  </conditionalFormatting>
  <conditionalFormatting sqref="R164">
    <cfRule type="cellIs" dxfId="947" priority="946" stopIfTrue="1" operator="lessThanOrEqual">
      <formula>3000</formula>
    </cfRule>
    <cfRule type="cellIs" dxfId="946" priority="947" stopIfTrue="1" operator="between">
      <formula>3000</formula>
      <formula>9000</formula>
    </cfRule>
    <cfRule type="cellIs" dxfId="945" priority="948" stopIfTrue="1" operator="greaterThanOrEqual">
      <formula>9000</formula>
    </cfRule>
  </conditionalFormatting>
  <conditionalFormatting sqref="S164">
    <cfRule type="cellIs" dxfId="944" priority="943" stopIfTrue="1" operator="lessThanOrEqual">
      <formula>3000</formula>
    </cfRule>
    <cfRule type="cellIs" dxfId="943" priority="944" stopIfTrue="1" operator="between">
      <formula>3000</formula>
      <formula>9000</formula>
    </cfRule>
    <cfRule type="cellIs" dxfId="942" priority="945" stopIfTrue="1" operator="greaterThanOrEqual">
      <formula>9000</formula>
    </cfRule>
  </conditionalFormatting>
  <conditionalFormatting sqref="O170">
    <cfRule type="cellIs" dxfId="941" priority="940" stopIfTrue="1" operator="lessThanOrEqual">
      <formula>3000</formula>
    </cfRule>
    <cfRule type="cellIs" dxfId="940" priority="941" stopIfTrue="1" operator="between">
      <formula>3000</formula>
      <formula>9000</formula>
    </cfRule>
    <cfRule type="cellIs" dxfId="939" priority="942" stopIfTrue="1" operator="greaterThanOrEqual">
      <formula>9000</formula>
    </cfRule>
  </conditionalFormatting>
  <conditionalFormatting sqref="P170">
    <cfRule type="cellIs" dxfId="938" priority="937" stopIfTrue="1" operator="lessThanOrEqual">
      <formula>3000</formula>
    </cfRule>
    <cfRule type="cellIs" dxfId="937" priority="938" stopIfTrue="1" operator="between">
      <formula>3000</formula>
      <formula>9000</formula>
    </cfRule>
    <cfRule type="cellIs" dxfId="936" priority="939" stopIfTrue="1" operator="greaterThanOrEqual">
      <formula>9000</formula>
    </cfRule>
  </conditionalFormatting>
  <conditionalFormatting sqref="Q170">
    <cfRule type="cellIs" dxfId="935" priority="934" stopIfTrue="1" operator="lessThanOrEqual">
      <formula>3000</formula>
    </cfRule>
    <cfRule type="cellIs" dxfId="934" priority="935" stopIfTrue="1" operator="between">
      <formula>3000</formula>
      <formula>9000</formula>
    </cfRule>
    <cfRule type="cellIs" dxfId="933" priority="936" stopIfTrue="1" operator="greaterThanOrEqual">
      <formula>9000</formula>
    </cfRule>
  </conditionalFormatting>
  <conditionalFormatting sqref="R170">
    <cfRule type="cellIs" dxfId="932" priority="931" stopIfTrue="1" operator="lessThanOrEqual">
      <formula>3000</formula>
    </cfRule>
    <cfRule type="cellIs" dxfId="931" priority="932" stopIfTrue="1" operator="between">
      <formula>3000</formula>
      <formula>9000</formula>
    </cfRule>
    <cfRule type="cellIs" dxfId="930" priority="933" stopIfTrue="1" operator="greaterThanOrEqual">
      <formula>9000</formula>
    </cfRule>
  </conditionalFormatting>
  <conditionalFormatting sqref="S170">
    <cfRule type="cellIs" dxfId="929" priority="928" stopIfTrue="1" operator="lessThanOrEqual">
      <formula>3000</formula>
    </cfRule>
    <cfRule type="cellIs" dxfId="928" priority="929" stopIfTrue="1" operator="between">
      <formula>3000</formula>
      <formula>9000</formula>
    </cfRule>
    <cfRule type="cellIs" dxfId="927" priority="930" stopIfTrue="1" operator="greaterThanOrEqual">
      <formula>9000</formula>
    </cfRule>
  </conditionalFormatting>
  <conditionalFormatting sqref="O176">
    <cfRule type="cellIs" dxfId="926" priority="925" stopIfTrue="1" operator="lessThanOrEqual">
      <formula>3000</formula>
    </cfRule>
    <cfRule type="cellIs" dxfId="925" priority="926" stopIfTrue="1" operator="between">
      <formula>3000</formula>
      <formula>9000</formula>
    </cfRule>
    <cfRule type="cellIs" dxfId="924" priority="927" stopIfTrue="1" operator="greaterThanOrEqual">
      <formula>9000</formula>
    </cfRule>
  </conditionalFormatting>
  <conditionalFormatting sqref="P176">
    <cfRule type="cellIs" dxfId="923" priority="922" stopIfTrue="1" operator="lessThanOrEqual">
      <formula>3000</formula>
    </cfRule>
    <cfRule type="cellIs" dxfId="922" priority="923" stopIfTrue="1" operator="between">
      <formula>3000</formula>
      <formula>9000</formula>
    </cfRule>
    <cfRule type="cellIs" dxfId="921" priority="924" stopIfTrue="1" operator="greaterThanOrEqual">
      <formula>9000</formula>
    </cfRule>
  </conditionalFormatting>
  <conditionalFormatting sqref="Q176">
    <cfRule type="cellIs" dxfId="920" priority="919" stopIfTrue="1" operator="lessThanOrEqual">
      <formula>3000</formula>
    </cfRule>
    <cfRule type="cellIs" dxfId="919" priority="920" stopIfTrue="1" operator="between">
      <formula>3000</formula>
      <formula>9000</formula>
    </cfRule>
    <cfRule type="cellIs" dxfId="918" priority="921" stopIfTrue="1" operator="greaterThanOrEqual">
      <formula>9000</formula>
    </cfRule>
  </conditionalFormatting>
  <conditionalFormatting sqref="R176">
    <cfRule type="cellIs" dxfId="917" priority="916" stopIfTrue="1" operator="lessThanOrEqual">
      <formula>3000</formula>
    </cfRule>
    <cfRule type="cellIs" dxfId="916" priority="917" stopIfTrue="1" operator="between">
      <formula>3000</formula>
      <formula>9000</formula>
    </cfRule>
    <cfRule type="cellIs" dxfId="915" priority="918" stopIfTrue="1" operator="greaterThanOrEqual">
      <formula>9000</formula>
    </cfRule>
  </conditionalFormatting>
  <conditionalFormatting sqref="S176">
    <cfRule type="cellIs" dxfId="914" priority="913" stopIfTrue="1" operator="lessThanOrEqual">
      <formula>3000</formula>
    </cfRule>
    <cfRule type="cellIs" dxfId="913" priority="914" stopIfTrue="1" operator="between">
      <formula>3000</formula>
      <formula>9000</formula>
    </cfRule>
    <cfRule type="cellIs" dxfId="912" priority="915" stopIfTrue="1" operator="greaterThanOrEqual">
      <formula>9000</formula>
    </cfRule>
  </conditionalFormatting>
  <conditionalFormatting sqref="O182">
    <cfRule type="cellIs" dxfId="911" priority="910" stopIfTrue="1" operator="lessThanOrEqual">
      <formula>3000</formula>
    </cfRule>
    <cfRule type="cellIs" dxfId="910" priority="911" stopIfTrue="1" operator="between">
      <formula>3000</formula>
      <formula>9000</formula>
    </cfRule>
    <cfRule type="cellIs" dxfId="909" priority="912" stopIfTrue="1" operator="greaterThanOrEqual">
      <formula>9000</formula>
    </cfRule>
  </conditionalFormatting>
  <conditionalFormatting sqref="P182">
    <cfRule type="cellIs" dxfId="908" priority="907" stopIfTrue="1" operator="lessThanOrEqual">
      <formula>3000</formula>
    </cfRule>
    <cfRule type="cellIs" dxfId="907" priority="908" stopIfTrue="1" operator="between">
      <formula>3000</formula>
      <formula>9000</formula>
    </cfRule>
    <cfRule type="cellIs" dxfId="906" priority="909" stopIfTrue="1" operator="greaterThanOrEqual">
      <formula>9000</formula>
    </cfRule>
  </conditionalFormatting>
  <conditionalFormatting sqref="Q182">
    <cfRule type="cellIs" dxfId="905" priority="904" stopIfTrue="1" operator="lessThanOrEqual">
      <formula>3000</formula>
    </cfRule>
    <cfRule type="cellIs" dxfId="904" priority="905" stopIfTrue="1" operator="between">
      <formula>3000</formula>
      <formula>9000</formula>
    </cfRule>
    <cfRule type="cellIs" dxfId="903" priority="906" stopIfTrue="1" operator="greaterThanOrEqual">
      <formula>9000</formula>
    </cfRule>
  </conditionalFormatting>
  <conditionalFormatting sqref="R182">
    <cfRule type="cellIs" dxfId="902" priority="901" stopIfTrue="1" operator="lessThanOrEqual">
      <formula>3000</formula>
    </cfRule>
    <cfRule type="cellIs" dxfId="901" priority="902" stopIfTrue="1" operator="between">
      <formula>3000</formula>
      <formula>9000</formula>
    </cfRule>
    <cfRule type="cellIs" dxfId="900" priority="903" stopIfTrue="1" operator="greaterThanOrEqual">
      <formula>9000</formula>
    </cfRule>
  </conditionalFormatting>
  <conditionalFormatting sqref="S182">
    <cfRule type="cellIs" dxfId="899" priority="898" stopIfTrue="1" operator="lessThanOrEqual">
      <formula>3000</formula>
    </cfRule>
    <cfRule type="cellIs" dxfId="898" priority="899" stopIfTrue="1" operator="between">
      <formula>3000</formula>
      <formula>9000</formula>
    </cfRule>
    <cfRule type="cellIs" dxfId="897" priority="900" stopIfTrue="1" operator="greaterThanOrEqual">
      <formula>9000</formula>
    </cfRule>
  </conditionalFormatting>
  <conditionalFormatting sqref="O188">
    <cfRule type="cellIs" dxfId="896" priority="895" stopIfTrue="1" operator="lessThanOrEqual">
      <formula>3000</formula>
    </cfRule>
    <cfRule type="cellIs" dxfId="895" priority="896" stopIfTrue="1" operator="between">
      <formula>3000</formula>
      <formula>9000</formula>
    </cfRule>
    <cfRule type="cellIs" dxfId="894" priority="897" stopIfTrue="1" operator="greaterThanOrEqual">
      <formula>9000</formula>
    </cfRule>
  </conditionalFormatting>
  <conditionalFormatting sqref="P188">
    <cfRule type="cellIs" dxfId="893" priority="892" stopIfTrue="1" operator="lessThanOrEqual">
      <formula>3000</formula>
    </cfRule>
    <cfRule type="cellIs" dxfId="892" priority="893" stopIfTrue="1" operator="between">
      <formula>3000</formula>
      <formula>9000</formula>
    </cfRule>
    <cfRule type="cellIs" dxfId="891" priority="894" stopIfTrue="1" operator="greaterThanOrEqual">
      <formula>9000</formula>
    </cfRule>
  </conditionalFormatting>
  <conditionalFormatting sqref="Q188">
    <cfRule type="cellIs" dxfId="890" priority="889" stopIfTrue="1" operator="lessThanOrEqual">
      <formula>3000</formula>
    </cfRule>
    <cfRule type="cellIs" dxfId="889" priority="890" stopIfTrue="1" operator="between">
      <formula>3000</formula>
      <formula>9000</formula>
    </cfRule>
    <cfRule type="cellIs" dxfId="888" priority="891" stopIfTrue="1" operator="greaterThanOrEqual">
      <formula>9000</formula>
    </cfRule>
  </conditionalFormatting>
  <conditionalFormatting sqref="R188">
    <cfRule type="cellIs" dxfId="887" priority="886" stopIfTrue="1" operator="lessThanOrEqual">
      <formula>3000</formula>
    </cfRule>
    <cfRule type="cellIs" dxfId="886" priority="887" stopIfTrue="1" operator="between">
      <formula>3000</formula>
      <formula>9000</formula>
    </cfRule>
    <cfRule type="cellIs" dxfId="885" priority="888" stopIfTrue="1" operator="greaterThanOrEqual">
      <formula>9000</formula>
    </cfRule>
  </conditionalFormatting>
  <conditionalFormatting sqref="S188">
    <cfRule type="cellIs" dxfId="884" priority="883" stopIfTrue="1" operator="lessThanOrEqual">
      <formula>3000</formula>
    </cfRule>
    <cfRule type="cellIs" dxfId="883" priority="884" stopIfTrue="1" operator="between">
      <formula>3000</formula>
      <formula>9000</formula>
    </cfRule>
    <cfRule type="cellIs" dxfId="882" priority="885" stopIfTrue="1" operator="greaterThanOrEqual">
      <formula>9000</formula>
    </cfRule>
  </conditionalFormatting>
  <conditionalFormatting sqref="O194">
    <cfRule type="cellIs" dxfId="881" priority="880" stopIfTrue="1" operator="lessThanOrEqual">
      <formula>3000</formula>
    </cfRule>
    <cfRule type="cellIs" dxfId="880" priority="881" stopIfTrue="1" operator="between">
      <formula>3000</formula>
      <formula>9000</formula>
    </cfRule>
    <cfRule type="cellIs" dxfId="879" priority="882" stopIfTrue="1" operator="greaterThanOrEqual">
      <formula>9000</formula>
    </cfRule>
  </conditionalFormatting>
  <conditionalFormatting sqref="P194">
    <cfRule type="cellIs" dxfId="878" priority="877" stopIfTrue="1" operator="lessThanOrEqual">
      <formula>3000</formula>
    </cfRule>
    <cfRule type="cellIs" dxfId="877" priority="878" stopIfTrue="1" operator="between">
      <formula>3000</formula>
      <formula>9000</formula>
    </cfRule>
    <cfRule type="cellIs" dxfId="876" priority="879" stopIfTrue="1" operator="greaterThanOrEqual">
      <formula>9000</formula>
    </cfRule>
  </conditionalFormatting>
  <conditionalFormatting sqref="Q194">
    <cfRule type="cellIs" dxfId="875" priority="874" stopIfTrue="1" operator="lessThanOrEqual">
      <formula>3000</formula>
    </cfRule>
    <cfRule type="cellIs" dxfId="874" priority="875" stopIfTrue="1" operator="between">
      <formula>3000</formula>
      <formula>9000</formula>
    </cfRule>
    <cfRule type="cellIs" dxfId="873" priority="876" stopIfTrue="1" operator="greaterThanOrEqual">
      <formula>9000</formula>
    </cfRule>
  </conditionalFormatting>
  <conditionalFormatting sqref="R194">
    <cfRule type="cellIs" dxfId="872" priority="871" stopIfTrue="1" operator="lessThanOrEqual">
      <formula>3000</formula>
    </cfRule>
    <cfRule type="cellIs" dxfId="871" priority="872" stopIfTrue="1" operator="between">
      <formula>3000</formula>
      <formula>9000</formula>
    </cfRule>
    <cfRule type="cellIs" dxfId="870" priority="873" stopIfTrue="1" operator="greaterThanOrEqual">
      <formula>9000</formula>
    </cfRule>
  </conditionalFormatting>
  <conditionalFormatting sqref="S194">
    <cfRule type="cellIs" dxfId="869" priority="868" stopIfTrue="1" operator="lessThanOrEqual">
      <formula>3000</formula>
    </cfRule>
    <cfRule type="cellIs" dxfId="868" priority="869" stopIfTrue="1" operator="between">
      <formula>3000</formula>
      <formula>9000</formula>
    </cfRule>
    <cfRule type="cellIs" dxfId="867" priority="870" stopIfTrue="1" operator="greaterThanOrEqual">
      <formula>9000</formula>
    </cfRule>
  </conditionalFormatting>
  <conditionalFormatting sqref="O200">
    <cfRule type="cellIs" dxfId="866" priority="865" stopIfTrue="1" operator="lessThanOrEqual">
      <formula>3000</formula>
    </cfRule>
    <cfRule type="cellIs" dxfId="865" priority="866" stopIfTrue="1" operator="between">
      <formula>3000</formula>
      <formula>9000</formula>
    </cfRule>
    <cfRule type="cellIs" dxfId="864" priority="867" stopIfTrue="1" operator="greaterThanOrEqual">
      <formula>9000</formula>
    </cfRule>
  </conditionalFormatting>
  <conditionalFormatting sqref="P200">
    <cfRule type="cellIs" dxfId="863" priority="862" stopIfTrue="1" operator="lessThanOrEqual">
      <formula>3000</formula>
    </cfRule>
    <cfRule type="cellIs" dxfId="862" priority="863" stopIfTrue="1" operator="between">
      <formula>3000</formula>
      <formula>9000</formula>
    </cfRule>
    <cfRule type="cellIs" dxfId="861" priority="864" stopIfTrue="1" operator="greaterThanOrEqual">
      <formula>9000</formula>
    </cfRule>
  </conditionalFormatting>
  <conditionalFormatting sqref="Q200">
    <cfRule type="cellIs" dxfId="860" priority="859" stopIfTrue="1" operator="lessThanOrEqual">
      <formula>3000</formula>
    </cfRule>
    <cfRule type="cellIs" dxfId="859" priority="860" stopIfTrue="1" operator="between">
      <formula>3000</formula>
      <formula>9000</formula>
    </cfRule>
    <cfRule type="cellIs" dxfId="858" priority="861" stopIfTrue="1" operator="greaterThanOrEqual">
      <formula>9000</formula>
    </cfRule>
  </conditionalFormatting>
  <conditionalFormatting sqref="R200">
    <cfRule type="cellIs" dxfId="857" priority="856" stopIfTrue="1" operator="lessThanOrEqual">
      <formula>3000</formula>
    </cfRule>
    <cfRule type="cellIs" dxfId="856" priority="857" stopIfTrue="1" operator="between">
      <formula>3000</formula>
      <formula>9000</formula>
    </cfRule>
    <cfRule type="cellIs" dxfId="855" priority="858" stopIfTrue="1" operator="greaterThanOrEqual">
      <formula>9000</formula>
    </cfRule>
  </conditionalFormatting>
  <conditionalFormatting sqref="S200">
    <cfRule type="cellIs" dxfId="854" priority="853" stopIfTrue="1" operator="lessThanOrEqual">
      <formula>3000</formula>
    </cfRule>
    <cfRule type="cellIs" dxfId="853" priority="854" stopIfTrue="1" operator="between">
      <formula>3000</formula>
      <formula>9000</formula>
    </cfRule>
    <cfRule type="cellIs" dxfId="852" priority="855" stopIfTrue="1" operator="greaterThanOrEqual">
      <formula>9000</formula>
    </cfRule>
  </conditionalFormatting>
  <conditionalFormatting sqref="O206">
    <cfRule type="cellIs" dxfId="851" priority="850" stopIfTrue="1" operator="lessThanOrEqual">
      <formula>3000</formula>
    </cfRule>
    <cfRule type="cellIs" dxfId="850" priority="851" stopIfTrue="1" operator="between">
      <formula>3000</formula>
      <formula>9000</formula>
    </cfRule>
    <cfRule type="cellIs" dxfId="849" priority="852" stopIfTrue="1" operator="greaterThanOrEqual">
      <formula>9000</formula>
    </cfRule>
  </conditionalFormatting>
  <conditionalFormatting sqref="P206">
    <cfRule type="cellIs" dxfId="848" priority="847" stopIfTrue="1" operator="lessThanOrEqual">
      <formula>3000</formula>
    </cfRule>
    <cfRule type="cellIs" dxfId="847" priority="848" stopIfTrue="1" operator="between">
      <formula>3000</formula>
      <formula>9000</formula>
    </cfRule>
    <cfRule type="cellIs" dxfId="846" priority="849" stopIfTrue="1" operator="greaterThanOrEqual">
      <formula>9000</formula>
    </cfRule>
  </conditionalFormatting>
  <conditionalFormatting sqref="Q206">
    <cfRule type="cellIs" dxfId="845" priority="844" stopIfTrue="1" operator="lessThanOrEqual">
      <formula>3000</formula>
    </cfRule>
    <cfRule type="cellIs" dxfId="844" priority="845" stopIfTrue="1" operator="between">
      <formula>3000</formula>
      <formula>9000</formula>
    </cfRule>
    <cfRule type="cellIs" dxfId="843" priority="846" stopIfTrue="1" operator="greaterThanOrEqual">
      <formula>9000</formula>
    </cfRule>
  </conditionalFormatting>
  <conditionalFormatting sqref="R206">
    <cfRule type="cellIs" dxfId="842" priority="841" stopIfTrue="1" operator="lessThanOrEqual">
      <formula>3000</formula>
    </cfRule>
    <cfRule type="cellIs" dxfId="841" priority="842" stopIfTrue="1" operator="between">
      <formula>3000</formula>
      <formula>9000</formula>
    </cfRule>
    <cfRule type="cellIs" dxfId="840" priority="843" stopIfTrue="1" operator="greaterThanOrEqual">
      <formula>9000</formula>
    </cfRule>
  </conditionalFormatting>
  <conditionalFormatting sqref="S206">
    <cfRule type="cellIs" dxfId="839" priority="838" stopIfTrue="1" operator="lessThanOrEqual">
      <formula>3000</formula>
    </cfRule>
    <cfRule type="cellIs" dxfId="838" priority="839" stopIfTrue="1" operator="between">
      <formula>3000</formula>
      <formula>9000</formula>
    </cfRule>
    <cfRule type="cellIs" dxfId="837" priority="840" stopIfTrue="1" operator="greaterThanOrEqual">
      <formula>9000</formula>
    </cfRule>
  </conditionalFormatting>
  <conditionalFormatting sqref="J218:M218">
    <cfRule type="cellIs" dxfId="836" priority="835" stopIfTrue="1" operator="lessThanOrEqual">
      <formula>3000</formula>
    </cfRule>
    <cfRule type="cellIs" dxfId="835" priority="836" stopIfTrue="1" operator="between">
      <formula>3000</formula>
      <formula>9000</formula>
    </cfRule>
    <cfRule type="cellIs" dxfId="834" priority="837" stopIfTrue="1" operator="greaterThanOrEqual">
      <formula>9000</formula>
    </cfRule>
  </conditionalFormatting>
  <conditionalFormatting sqref="E218:H218">
    <cfRule type="cellIs" dxfId="833" priority="832" stopIfTrue="1" operator="lessThanOrEqual">
      <formula>3000</formula>
    </cfRule>
    <cfRule type="cellIs" dxfId="832" priority="833" stopIfTrue="1" operator="between">
      <formula>3000</formula>
      <formula>9000</formula>
    </cfRule>
    <cfRule type="cellIs" dxfId="831" priority="834" stopIfTrue="1" operator="greaterThanOrEqual">
      <formula>9000</formula>
    </cfRule>
  </conditionalFormatting>
  <conditionalFormatting sqref="O218">
    <cfRule type="cellIs" dxfId="830" priority="829" stopIfTrue="1" operator="lessThanOrEqual">
      <formula>3000</formula>
    </cfRule>
    <cfRule type="cellIs" dxfId="829" priority="830" stopIfTrue="1" operator="between">
      <formula>3000</formula>
      <formula>9000</formula>
    </cfRule>
    <cfRule type="cellIs" dxfId="828" priority="831" stopIfTrue="1" operator="greaterThanOrEqual">
      <formula>9000</formula>
    </cfRule>
  </conditionalFormatting>
  <conditionalFormatting sqref="P218:S218">
    <cfRule type="cellIs" dxfId="827" priority="826" stopIfTrue="1" operator="lessThanOrEqual">
      <formula>3000</formula>
    </cfRule>
    <cfRule type="cellIs" dxfId="826" priority="827" stopIfTrue="1" operator="between">
      <formula>3000</formula>
      <formula>9000</formula>
    </cfRule>
    <cfRule type="cellIs" dxfId="825" priority="828" stopIfTrue="1" operator="greaterThanOrEqual">
      <formula>9000</formula>
    </cfRule>
  </conditionalFormatting>
  <conditionalFormatting sqref="J224:M224">
    <cfRule type="cellIs" dxfId="824" priority="823" stopIfTrue="1" operator="lessThanOrEqual">
      <formula>3000</formula>
    </cfRule>
    <cfRule type="cellIs" dxfId="823" priority="824" stopIfTrue="1" operator="between">
      <formula>3000</formula>
      <formula>9000</formula>
    </cfRule>
    <cfRule type="cellIs" dxfId="822" priority="825" stopIfTrue="1" operator="greaterThanOrEqual">
      <formula>9000</formula>
    </cfRule>
  </conditionalFormatting>
  <conditionalFormatting sqref="E224:H224">
    <cfRule type="cellIs" dxfId="821" priority="820" stopIfTrue="1" operator="lessThanOrEqual">
      <formula>3000</formula>
    </cfRule>
    <cfRule type="cellIs" dxfId="820" priority="821" stopIfTrue="1" operator="between">
      <formula>3000</formula>
      <formula>9000</formula>
    </cfRule>
    <cfRule type="cellIs" dxfId="819" priority="822" stopIfTrue="1" operator="greaterThanOrEqual">
      <formula>9000</formula>
    </cfRule>
  </conditionalFormatting>
  <conditionalFormatting sqref="O224">
    <cfRule type="cellIs" dxfId="818" priority="817" stopIfTrue="1" operator="lessThanOrEqual">
      <formula>3000</formula>
    </cfRule>
    <cfRule type="cellIs" dxfId="817" priority="818" stopIfTrue="1" operator="between">
      <formula>3000</formula>
      <formula>9000</formula>
    </cfRule>
    <cfRule type="cellIs" dxfId="816" priority="819" stopIfTrue="1" operator="greaterThanOrEqual">
      <formula>9000</formula>
    </cfRule>
  </conditionalFormatting>
  <conditionalFormatting sqref="P224:S224">
    <cfRule type="cellIs" dxfId="815" priority="814" stopIfTrue="1" operator="lessThanOrEqual">
      <formula>3000</formula>
    </cfRule>
    <cfRule type="cellIs" dxfId="814" priority="815" stopIfTrue="1" operator="between">
      <formula>3000</formula>
      <formula>9000</formula>
    </cfRule>
    <cfRule type="cellIs" dxfId="813" priority="816" stopIfTrue="1" operator="greaterThanOrEqual">
      <formula>9000</formula>
    </cfRule>
  </conditionalFormatting>
  <conditionalFormatting sqref="J236:M236">
    <cfRule type="cellIs" dxfId="812" priority="811" stopIfTrue="1" operator="lessThanOrEqual">
      <formula>3000</formula>
    </cfRule>
    <cfRule type="cellIs" dxfId="811" priority="812" stopIfTrue="1" operator="between">
      <formula>3000</formula>
      <formula>9000</formula>
    </cfRule>
    <cfRule type="cellIs" dxfId="810" priority="813" stopIfTrue="1" operator="greaterThanOrEqual">
      <formula>9000</formula>
    </cfRule>
  </conditionalFormatting>
  <conditionalFormatting sqref="E236:H236">
    <cfRule type="cellIs" dxfId="809" priority="808" stopIfTrue="1" operator="lessThanOrEqual">
      <formula>3000</formula>
    </cfRule>
    <cfRule type="cellIs" dxfId="808" priority="809" stopIfTrue="1" operator="between">
      <formula>3000</formula>
      <formula>9000</formula>
    </cfRule>
    <cfRule type="cellIs" dxfId="807" priority="810" stopIfTrue="1" operator="greaterThanOrEqual">
      <formula>9000</formula>
    </cfRule>
  </conditionalFormatting>
  <conditionalFormatting sqref="O236">
    <cfRule type="cellIs" dxfId="806" priority="805" stopIfTrue="1" operator="lessThanOrEqual">
      <formula>3000</formula>
    </cfRule>
    <cfRule type="cellIs" dxfId="805" priority="806" stopIfTrue="1" operator="between">
      <formula>3000</formula>
      <formula>9000</formula>
    </cfRule>
    <cfRule type="cellIs" dxfId="804" priority="807" stopIfTrue="1" operator="greaterThanOrEqual">
      <formula>9000</formula>
    </cfRule>
  </conditionalFormatting>
  <conditionalFormatting sqref="P236:S236">
    <cfRule type="cellIs" dxfId="803" priority="802" stopIfTrue="1" operator="lessThanOrEqual">
      <formula>3000</formula>
    </cfRule>
    <cfRule type="cellIs" dxfId="802" priority="803" stopIfTrue="1" operator="between">
      <formula>3000</formula>
      <formula>9000</formula>
    </cfRule>
    <cfRule type="cellIs" dxfId="801" priority="804" stopIfTrue="1" operator="greaterThanOrEqual">
      <formula>9000</formula>
    </cfRule>
  </conditionalFormatting>
  <conditionalFormatting sqref="AA242:AD242">
    <cfRule type="cellIs" dxfId="800" priority="799" stopIfTrue="1" operator="lessThanOrEqual">
      <formula>3000</formula>
    </cfRule>
    <cfRule type="cellIs" dxfId="799" priority="800" stopIfTrue="1" operator="between">
      <formula>3000</formula>
      <formula>9000</formula>
    </cfRule>
    <cfRule type="cellIs" dxfId="798" priority="801" stopIfTrue="1" operator="greaterThanOrEqual">
      <formula>9000</formula>
    </cfRule>
  </conditionalFormatting>
  <conditionalFormatting sqref="V242:Y242">
    <cfRule type="cellIs" dxfId="797" priority="796" stopIfTrue="1" operator="lessThanOrEqual">
      <formula>3000</formula>
    </cfRule>
    <cfRule type="cellIs" dxfId="796" priority="797" stopIfTrue="1" operator="between">
      <formula>3000</formula>
      <formula>9000</formula>
    </cfRule>
    <cfRule type="cellIs" dxfId="795" priority="798" stopIfTrue="1" operator="greaterThanOrEqual">
      <formula>9000</formula>
    </cfRule>
  </conditionalFormatting>
  <conditionalFormatting sqref="AF242">
    <cfRule type="cellIs" dxfId="794" priority="793" stopIfTrue="1" operator="lessThanOrEqual">
      <formula>3000</formula>
    </cfRule>
    <cfRule type="cellIs" dxfId="793" priority="794" stopIfTrue="1" operator="between">
      <formula>3000</formula>
      <formula>9000</formula>
    </cfRule>
    <cfRule type="cellIs" dxfId="792" priority="795" stopIfTrue="1" operator="greaterThanOrEqual">
      <formula>9000</formula>
    </cfRule>
  </conditionalFormatting>
  <conditionalFormatting sqref="AG242:AJ242">
    <cfRule type="cellIs" dxfId="791" priority="790" stopIfTrue="1" operator="lessThanOrEqual">
      <formula>3000</formula>
    </cfRule>
    <cfRule type="cellIs" dxfId="790" priority="791" stopIfTrue="1" operator="between">
      <formula>3000</formula>
      <formula>9000</formula>
    </cfRule>
    <cfRule type="cellIs" dxfId="789" priority="792" stopIfTrue="1" operator="greaterThanOrEqual">
      <formula>9000</formula>
    </cfRule>
  </conditionalFormatting>
  <conditionalFormatting sqref="AA230:AD230">
    <cfRule type="cellIs" dxfId="788" priority="787" stopIfTrue="1" operator="lessThanOrEqual">
      <formula>3000</formula>
    </cfRule>
    <cfRule type="cellIs" dxfId="787" priority="788" stopIfTrue="1" operator="between">
      <formula>3000</formula>
      <formula>9000</formula>
    </cfRule>
    <cfRule type="cellIs" dxfId="786" priority="789" stopIfTrue="1" operator="greaterThanOrEqual">
      <formula>9000</formula>
    </cfRule>
  </conditionalFormatting>
  <conditionalFormatting sqref="V230:Y230">
    <cfRule type="cellIs" dxfId="785" priority="784" stopIfTrue="1" operator="lessThanOrEqual">
      <formula>3000</formula>
    </cfRule>
    <cfRule type="cellIs" dxfId="784" priority="785" stopIfTrue="1" operator="between">
      <formula>3000</formula>
      <formula>9000</formula>
    </cfRule>
    <cfRule type="cellIs" dxfId="783" priority="786" stopIfTrue="1" operator="greaterThanOrEqual">
      <formula>9000</formula>
    </cfRule>
  </conditionalFormatting>
  <conditionalFormatting sqref="AF230">
    <cfRule type="cellIs" dxfId="782" priority="781" stopIfTrue="1" operator="lessThanOrEqual">
      <formula>3000</formula>
    </cfRule>
    <cfRule type="cellIs" dxfId="781" priority="782" stopIfTrue="1" operator="between">
      <formula>3000</formula>
      <formula>9000</formula>
    </cfRule>
    <cfRule type="cellIs" dxfId="780" priority="783" stopIfTrue="1" operator="greaterThanOrEqual">
      <formula>9000</formula>
    </cfRule>
  </conditionalFormatting>
  <conditionalFormatting sqref="AG230:AJ230">
    <cfRule type="cellIs" dxfId="779" priority="778" stopIfTrue="1" operator="lessThanOrEqual">
      <formula>3000</formula>
    </cfRule>
    <cfRule type="cellIs" dxfId="778" priority="779" stopIfTrue="1" operator="between">
      <formula>3000</formula>
      <formula>9000</formula>
    </cfRule>
    <cfRule type="cellIs" dxfId="777" priority="780" stopIfTrue="1" operator="greaterThanOrEqual">
      <formula>9000</formula>
    </cfRule>
  </conditionalFormatting>
  <conditionalFormatting sqref="AA212:AD212">
    <cfRule type="cellIs" dxfId="776" priority="775" stopIfTrue="1" operator="lessThanOrEqual">
      <formula>3000</formula>
    </cfRule>
    <cfRule type="cellIs" dxfId="775" priority="776" stopIfTrue="1" operator="between">
      <formula>3000</formula>
      <formula>9000</formula>
    </cfRule>
    <cfRule type="cellIs" dxfId="774" priority="777" stopIfTrue="1" operator="greaterThanOrEqual">
      <formula>9000</formula>
    </cfRule>
  </conditionalFormatting>
  <conditionalFormatting sqref="V212:Y212">
    <cfRule type="cellIs" dxfId="773" priority="772" stopIfTrue="1" operator="lessThanOrEqual">
      <formula>3000</formula>
    </cfRule>
    <cfRule type="cellIs" dxfId="772" priority="773" stopIfTrue="1" operator="between">
      <formula>3000</formula>
      <formula>9000</formula>
    </cfRule>
    <cfRule type="cellIs" dxfId="771" priority="774" stopIfTrue="1" operator="greaterThanOrEqual">
      <formula>9000</formula>
    </cfRule>
  </conditionalFormatting>
  <conditionalFormatting sqref="AF212">
    <cfRule type="cellIs" dxfId="770" priority="769" stopIfTrue="1" operator="lessThanOrEqual">
      <formula>3000</formula>
    </cfRule>
    <cfRule type="cellIs" dxfId="769" priority="770" stopIfTrue="1" operator="between">
      <formula>3000</formula>
      <formula>9000</formula>
    </cfRule>
    <cfRule type="cellIs" dxfId="768" priority="771" stopIfTrue="1" operator="greaterThanOrEqual">
      <formula>9000</formula>
    </cfRule>
  </conditionalFormatting>
  <conditionalFormatting sqref="AG212:AJ212">
    <cfRule type="cellIs" dxfId="767" priority="766" stopIfTrue="1" operator="lessThanOrEqual">
      <formula>3000</formula>
    </cfRule>
    <cfRule type="cellIs" dxfId="766" priority="767" stopIfTrue="1" operator="between">
      <formula>3000</formula>
      <formula>9000</formula>
    </cfRule>
    <cfRule type="cellIs" dxfId="765" priority="768" stopIfTrue="1" operator="greaterThanOrEqual">
      <formula>9000</formula>
    </cfRule>
  </conditionalFormatting>
  <conditionalFormatting sqref="AA14:AD14">
    <cfRule type="cellIs" dxfId="764" priority="757" stopIfTrue="1" operator="lessThanOrEqual">
      <formula>3000</formula>
    </cfRule>
    <cfRule type="cellIs" dxfId="763" priority="758" stopIfTrue="1" operator="between">
      <formula>3000</formula>
      <formula>9000</formula>
    </cfRule>
    <cfRule type="cellIs" dxfId="762" priority="759" stopIfTrue="1" operator="greaterThanOrEqual">
      <formula>9000</formula>
    </cfRule>
  </conditionalFormatting>
  <conditionalFormatting sqref="V14:Y14">
    <cfRule type="cellIs" dxfId="761" priority="754" stopIfTrue="1" operator="lessThanOrEqual">
      <formula>3000</formula>
    </cfRule>
    <cfRule type="cellIs" dxfId="760" priority="755" stopIfTrue="1" operator="between">
      <formula>3000</formula>
      <formula>9000</formula>
    </cfRule>
    <cfRule type="cellIs" dxfId="759" priority="756" stopIfTrue="1" operator="greaterThanOrEqual">
      <formula>9000</formula>
    </cfRule>
  </conditionalFormatting>
  <conditionalFormatting sqref="AA116:AD116">
    <cfRule type="cellIs" dxfId="758" priority="652" stopIfTrue="1" operator="lessThanOrEqual">
      <formula>3000</formula>
    </cfRule>
    <cfRule type="cellIs" dxfId="757" priority="653" stopIfTrue="1" operator="between">
      <formula>3000</formula>
      <formula>9000</formula>
    </cfRule>
    <cfRule type="cellIs" dxfId="756" priority="654" stopIfTrue="1" operator="greaterThanOrEqual">
      <formula>9000</formula>
    </cfRule>
  </conditionalFormatting>
  <conditionalFormatting sqref="V116:Y116">
    <cfRule type="cellIs" dxfId="755" priority="649" stopIfTrue="1" operator="lessThanOrEqual">
      <formula>3000</formula>
    </cfRule>
    <cfRule type="cellIs" dxfId="754" priority="650" stopIfTrue="1" operator="between">
      <formula>3000</formula>
      <formula>9000</formula>
    </cfRule>
    <cfRule type="cellIs" dxfId="753" priority="651" stopIfTrue="1" operator="greaterThanOrEqual">
      <formula>9000</formula>
    </cfRule>
  </conditionalFormatting>
  <conditionalFormatting sqref="AA110:AD110">
    <cfRule type="cellIs" dxfId="752" priority="658" stopIfTrue="1" operator="lessThanOrEqual">
      <formula>3000</formula>
    </cfRule>
    <cfRule type="cellIs" dxfId="751" priority="659" stopIfTrue="1" operator="between">
      <formula>3000</formula>
      <formula>9000</formula>
    </cfRule>
    <cfRule type="cellIs" dxfId="750" priority="660" stopIfTrue="1" operator="greaterThanOrEqual">
      <formula>9000</formula>
    </cfRule>
  </conditionalFormatting>
  <conditionalFormatting sqref="V110:Y110">
    <cfRule type="cellIs" dxfId="749" priority="655" stopIfTrue="1" operator="lessThanOrEqual">
      <formula>3000</formula>
    </cfRule>
    <cfRule type="cellIs" dxfId="748" priority="656" stopIfTrue="1" operator="between">
      <formula>3000</formula>
      <formula>9000</formula>
    </cfRule>
    <cfRule type="cellIs" dxfId="747" priority="657" stopIfTrue="1" operator="greaterThanOrEqual">
      <formula>9000</formula>
    </cfRule>
  </conditionalFormatting>
  <conditionalFormatting sqref="AA8:AD8">
    <cfRule type="cellIs" dxfId="746" priority="763" stopIfTrue="1" operator="lessThanOrEqual">
      <formula>3000</formula>
    </cfRule>
    <cfRule type="cellIs" dxfId="745" priority="764" stopIfTrue="1" operator="between">
      <formula>3000</formula>
      <formula>9000</formula>
    </cfRule>
    <cfRule type="cellIs" dxfId="744" priority="765" stopIfTrue="1" operator="greaterThanOrEqual">
      <formula>9000</formula>
    </cfRule>
  </conditionalFormatting>
  <conditionalFormatting sqref="V8:Y8">
    <cfRule type="cellIs" dxfId="743" priority="760" stopIfTrue="1" operator="lessThanOrEqual">
      <formula>3000</formula>
    </cfRule>
    <cfRule type="cellIs" dxfId="742" priority="761" stopIfTrue="1" operator="between">
      <formula>3000</formula>
      <formula>9000</formula>
    </cfRule>
    <cfRule type="cellIs" dxfId="741" priority="762" stopIfTrue="1" operator="greaterThanOrEqual">
      <formula>9000</formula>
    </cfRule>
  </conditionalFormatting>
  <conditionalFormatting sqref="AA20:AD20">
    <cfRule type="cellIs" dxfId="740" priority="751" stopIfTrue="1" operator="lessThanOrEqual">
      <formula>3000</formula>
    </cfRule>
    <cfRule type="cellIs" dxfId="739" priority="752" stopIfTrue="1" operator="between">
      <formula>3000</formula>
      <formula>9000</formula>
    </cfRule>
    <cfRule type="cellIs" dxfId="738" priority="753" stopIfTrue="1" operator="greaterThanOrEqual">
      <formula>9000</formula>
    </cfRule>
  </conditionalFormatting>
  <conditionalFormatting sqref="V20:Y20">
    <cfRule type="cellIs" dxfId="737" priority="748" stopIfTrue="1" operator="lessThanOrEqual">
      <formula>3000</formula>
    </cfRule>
    <cfRule type="cellIs" dxfId="736" priority="749" stopIfTrue="1" operator="between">
      <formula>3000</formula>
      <formula>9000</formula>
    </cfRule>
    <cfRule type="cellIs" dxfId="735" priority="750" stopIfTrue="1" operator="greaterThanOrEqual">
      <formula>9000</formula>
    </cfRule>
  </conditionalFormatting>
  <conditionalFormatting sqref="AA26:AD26">
    <cfRule type="cellIs" dxfId="734" priority="745" stopIfTrue="1" operator="lessThanOrEqual">
      <formula>3000</formula>
    </cfRule>
    <cfRule type="cellIs" dxfId="733" priority="746" stopIfTrue="1" operator="between">
      <formula>3000</formula>
      <formula>9000</formula>
    </cfRule>
    <cfRule type="cellIs" dxfId="732" priority="747" stopIfTrue="1" operator="greaterThanOrEqual">
      <formula>9000</formula>
    </cfRule>
  </conditionalFormatting>
  <conditionalFormatting sqref="V26:Y26">
    <cfRule type="cellIs" dxfId="731" priority="742" stopIfTrue="1" operator="lessThanOrEqual">
      <formula>3000</formula>
    </cfRule>
    <cfRule type="cellIs" dxfId="730" priority="743" stopIfTrue="1" operator="between">
      <formula>3000</formula>
      <formula>9000</formula>
    </cfRule>
    <cfRule type="cellIs" dxfId="729" priority="744" stopIfTrue="1" operator="greaterThanOrEqual">
      <formula>9000</formula>
    </cfRule>
  </conditionalFormatting>
  <conditionalFormatting sqref="AA32:AD32">
    <cfRule type="cellIs" dxfId="728" priority="739" stopIfTrue="1" operator="lessThanOrEqual">
      <formula>3000</formula>
    </cfRule>
    <cfRule type="cellIs" dxfId="727" priority="740" stopIfTrue="1" operator="between">
      <formula>3000</formula>
      <formula>9000</formula>
    </cfRule>
    <cfRule type="cellIs" dxfId="726" priority="741" stopIfTrue="1" operator="greaterThanOrEqual">
      <formula>9000</formula>
    </cfRule>
  </conditionalFormatting>
  <conditionalFormatting sqref="V32:Y32">
    <cfRule type="cellIs" dxfId="725" priority="736" stopIfTrue="1" operator="lessThanOrEqual">
      <formula>3000</formula>
    </cfRule>
    <cfRule type="cellIs" dxfId="724" priority="737" stopIfTrue="1" operator="between">
      <formula>3000</formula>
      <formula>9000</formula>
    </cfRule>
    <cfRule type="cellIs" dxfId="723" priority="738" stopIfTrue="1" operator="greaterThanOrEqual">
      <formula>9000</formula>
    </cfRule>
  </conditionalFormatting>
  <conditionalFormatting sqref="AA38:AD38">
    <cfRule type="cellIs" dxfId="722" priority="733" stopIfTrue="1" operator="lessThanOrEqual">
      <formula>3000</formula>
    </cfRule>
    <cfRule type="cellIs" dxfId="721" priority="734" stopIfTrue="1" operator="between">
      <formula>3000</formula>
      <formula>9000</formula>
    </cfRule>
    <cfRule type="cellIs" dxfId="720" priority="735" stopIfTrue="1" operator="greaterThanOrEqual">
      <formula>9000</formula>
    </cfRule>
  </conditionalFormatting>
  <conditionalFormatting sqref="V38:Y38">
    <cfRule type="cellIs" dxfId="719" priority="730" stopIfTrue="1" operator="lessThanOrEqual">
      <formula>3000</formula>
    </cfRule>
    <cfRule type="cellIs" dxfId="718" priority="731" stopIfTrue="1" operator="between">
      <formula>3000</formula>
      <formula>9000</formula>
    </cfRule>
    <cfRule type="cellIs" dxfId="717" priority="732" stopIfTrue="1" operator="greaterThanOrEqual">
      <formula>9000</formula>
    </cfRule>
  </conditionalFormatting>
  <conditionalFormatting sqref="AA44:AD44">
    <cfRule type="cellIs" dxfId="716" priority="727" stopIfTrue="1" operator="lessThanOrEqual">
      <formula>3000</formula>
    </cfRule>
    <cfRule type="cellIs" dxfId="715" priority="728" stopIfTrue="1" operator="between">
      <formula>3000</formula>
      <formula>9000</formula>
    </cfRule>
    <cfRule type="cellIs" dxfId="714" priority="729" stopIfTrue="1" operator="greaterThanOrEqual">
      <formula>9000</formula>
    </cfRule>
  </conditionalFormatting>
  <conditionalFormatting sqref="V44:Y44">
    <cfRule type="cellIs" dxfId="713" priority="724" stopIfTrue="1" operator="lessThanOrEqual">
      <formula>3000</formula>
    </cfRule>
    <cfRule type="cellIs" dxfId="712" priority="725" stopIfTrue="1" operator="between">
      <formula>3000</formula>
      <formula>9000</formula>
    </cfRule>
    <cfRule type="cellIs" dxfId="711" priority="726" stopIfTrue="1" operator="greaterThanOrEqual">
      <formula>9000</formula>
    </cfRule>
  </conditionalFormatting>
  <conditionalFormatting sqref="AA50:AD50">
    <cfRule type="cellIs" dxfId="710" priority="721" stopIfTrue="1" operator="lessThanOrEqual">
      <formula>3000</formula>
    </cfRule>
    <cfRule type="cellIs" dxfId="709" priority="722" stopIfTrue="1" operator="between">
      <formula>3000</formula>
      <formula>9000</formula>
    </cfRule>
    <cfRule type="cellIs" dxfId="708" priority="723" stopIfTrue="1" operator="greaterThanOrEqual">
      <formula>9000</formula>
    </cfRule>
  </conditionalFormatting>
  <conditionalFormatting sqref="V50:Y50">
    <cfRule type="cellIs" dxfId="707" priority="718" stopIfTrue="1" operator="lessThanOrEqual">
      <formula>3000</formula>
    </cfRule>
    <cfRule type="cellIs" dxfId="706" priority="719" stopIfTrue="1" operator="between">
      <formula>3000</formula>
      <formula>9000</formula>
    </cfRule>
    <cfRule type="cellIs" dxfId="705" priority="720" stopIfTrue="1" operator="greaterThanOrEqual">
      <formula>9000</formula>
    </cfRule>
  </conditionalFormatting>
  <conditionalFormatting sqref="AA56:AD56">
    <cfRule type="cellIs" dxfId="704" priority="715" stopIfTrue="1" operator="lessThanOrEqual">
      <formula>3000</formula>
    </cfRule>
    <cfRule type="cellIs" dxfId="703" priority="716" stopIfTrue="1" operator="between">
      <formula>3000</formula>
      <formula>9000</formula>
    </cfRule>
    <cfRule type="cellIs" dxfId="702" priority="717" stopIfTrue="1" operator="greaterThanOrEqual">
      <formula>9000</formula>
    </cfRule>
  </conditionalFormatting>
  <conditionalFormatting sqref="V56:Y56">
    <cfRule type="cellIs" dxfId="701" priority="712" stopIfTrue="1" operator="lessThanOrEqual">
      <formula>3000</formula>
    </cfRule>
    <cfRule type="cellIs" dxfId="700" priority="713" stopIfTrue="1" operator="between">
      <formula>3000</formula>
      <formula>9000</formula>
    </cfRule>
    <cfRule type="cellIs" dxfId="699" priority="714" stopIfTrue="1" operator="greaterThanOrEqual">
      <formula>9000</formula>
    </cfRule>
  </conditionalFormatting>
  <conditionalFormatting sqref="AA62:AD62">
    <cfRule type="cellIs" dxfId="698" priority="709" stopIfTrue="1" operator="lessThanOrEqual">
      <formula>3000</formula>
    </cfRule>
    <cfRule type="cellIs" dxfId="697" priority="710" stopIfTrue="1" operator="between">
      <formula>3000</formula>
      <formula>9000</formula>
    </cfRule>
    <cfRule type="cellIs" dxfId="696" priority="711" stopIfTrue="1" operator="greaterThanOrEqual">
      <formula>9000</formula>
    </cfRule>
  </conditionalFormatting>
  <conditionalFormatting sqref="V62:Y62">
    <cfRule type="cellIs" dxfId="695" priority="706" stopIfTrue="1" operator="lessThanOrEqual">
      <formula>3000</formula>
    </cfRule>
    <cfRule type="cellIs" dxfId="694" priority="707" stopIfTrue="1" operator="between">
      <formula>3000</formula>
      <formula>9000</formula>
    </cfRule>
    <cfRule type="cellIs" dxfId="693" priority="708" stopIfTrue="1" operator="greaterThanOrEqual">
      <formula>9000</formula>
    </cfRule>
  </conditionalFormatting>
  <conditionalFormatting sqref="AA68:AD68">
    <cfRule type="cellIs" dxfId="692" priority="703" stopIfTrue="1" operator="lessThanOrEqual">
      <formula>3000</formula>
    </cfRule>
    <cfRule type="cellIs" dxfId="691" priority="704" stopIfTrue="1" operator="between">
      <formula>3000</formula>
      <formula>9000</formula>
    </cfRule>
    <cfRule type="cellIs" dxfId="690" priority="705" stopIfTrue="1" operator="greaterThanOrEqual">
      <formula>9000</formula>
    </cfRule>
  </conditionalFormatting>
  <conditionalFormatting sqref="V68:Y68">
    <cfRule type="cellIs" dxfId="689" priority="700" stopIfTrue="1" operator="lessThanOrEqual">
      <formula>3000</formula>
    </cfRule>
    <cfRule type="cellIs" dxfId="688" priority="701" stopIfTrue="1" operator="between">
      <formula>3000</formula>
      <formula>9000</formula>
    </cfRule>
    <cfRule type="cellIs" dxfId="687" priority="702" stopIfTrue="1" operator="greaterThanOrEqual">
      <formula>9000</formula>
    </cfRule>
  </conditionalFormatting>
  <conditionalFormatting sqref="AA74:AD74">
    <cfRule type="cellIs" dxfId="686" priority="697" stopIfTrue="1" operator="lessThanOrEqual">
      <formula>3000</formula>
    </cfRule>
    <cfRule type="cellIs" dxfId="685" priority="698" stopIfTrue="1" operator="between">
      <formula>3000</formula>
      <formula>9000</formula>
    </cfRule>
    <cfRule type="cellIs" dxfId="684" priority="699" stopIfTrue="1" operator="greaterThanOrEqual">
      <formula>9000</formula>
    </cfRule>
  </conditionalFormatting>
  <conditionalFormatting sqref="V74:Y74">
    <cfRule type="cellIs" dxfId="683" priority="694" stopIfTrue="1" operator="lessThanOrEqual">
      <formula>3000</formula>
    </cfRule>
    <cfRule type="cellIs" dxfId="682" priority="695" stopIfTrue="1" operator="between">
      <formula>3000</formula>
      <formula>9000</formula>
    </cfRule>
    <cfRule type="cellIs" dxfId="681" priority="696" stopIfTrue="1" operator="greaterThanOrEqual">
      <formula>9000</formula>
    </cfRule>
  </conditionalFormatting>
  <conditionalFormatting sqref="AA80:AD80">
    <cfRule type="cellIs" dxfId="680" priority="691" stopIfTrue="1" operator="lessThanOrEqual">
      <formula>3000</formula>
    </cfRule>
    <cfRule type="cellIs" dxfId="679" priority="692" stopIfTrue="1" operator="between">
      <formula>3000</formula>
      <formula>9000</formula>
    </cfRule>
    <cfRule type="cellIs" dxfId="678" priority="693" stopIfTrue="1" operator="greaterThanOrEqual">
      <formula>9000</formula>
    </cfRule>
  </conditionalFormatting>
  <conditionalFormatting sqref="V80:Y80">
    <cfRule type="cellIs" dxfId="677" priority="688" stopIfTrue="1" operator="lessThanOrEqual">
      <formula>3000</formula>
    </cfRule>
    <cfRule type="cellIs" dxfId="676" priority="689" stopIfTrue="1" operator="between">
      <formula>3000</formula>
      <formula>9000</formula>
    </cfRule>
    <cfRule type="cellIs" dxfId="675" priority="690" stopIfTrue="1" operator="greaterThanOrEqual">
      <formula>9000</formula>
    </cfRule>
  </conditionalFormatting>
  <conditionalFormatting sqref="AA86:AD86">
    <cfRule type="cellIs" dxfId="674" priority="685" stopIfTrue="1" operator="lessThanOrEqual">
      <formula>3000</formula>
    </cfRule>
    <cfRule type="cellIs" dxfId="673" priority="686" stopIfTrue="1" operator="between">
      <formula>3000</formula>
      <formula>9000</formula>
    </cfRule>
    <cfRule type="cellIs" dxfId="672" priority="687" stopIfTrue="1" operator="greaterThanOrEqual">
      <formula>9000</formula>
    </cfRule>
  </conditionalFormatting>
  <conditionalFormatting sqref="V86:Y86">
    <cfRule type="cellIs" dxfId="671" priority="682" stopIfTrue="1" operator="lessThanOrEqual">
      <formula>3000</formula>
    </cfRule>
    <cfRule type="cellIs" dxfId="670" priority="683" stopIfTrue="1" operator="between">
      <formula>3000</formula>
      <formula>9000</formula>
    </cfRule>
    <cfRule type="cellIs" dxfId="669" priority="684" stopIfTrue="1" operator="greaterThanOrEqual">
      <formula>9000</formula>
    </cfRule>
  </conditionalFormatting>
  <conditionalFormatting sqref="AA92:AD92">
    <cfRule type="cellIs" dxfId="668" priority="679" stopIfTrue="1" operator="lessThanOrEqual">
      <formula>3000</formula>
    </cfRule>
    <cfRule type="cellIs" dxfId="667" priority="680" stopIfTrue="1" operator="between">
      <formula>3000</formula>
      <formula>9000</formula>
    </cfRule>
    <cfRule type="cellIs" dxfId="666" priority="681" stopIfTrue="1" operator="greaterThanOrEqual">
      <formula>9000</formula>
    </cfRule>
  </conditionalFormatting>
  <conditionalFormatting sqref="V92:Y92">
    <cfRule type="cellIs" dxfId="665" priority="676" stopIfTrue="1" operator="lessThanOrEqual">
      <formula>3000</formula>
    </cfRule>
    <cfRule type="cellIs" dxfId="664" priority="677" stopIfTrue="1" operator="between">
      <formula>3000</formula>
      <formula>9000</formula>
    </cfRule>
    <cfRule type="cellIs" dxfId="663" priority="678" stopIfTrue="1" operator="greaterThanOrEqual">
      <formula>9000</formula>
    </cfRule>
  </conditionalFormatting>
  <conditionalFormatting sqref="AA98:AD98">
    <cfRule type="cellIs" dxfId="662" priority="673" stopIfTrue="1" operator="lessThanOrEqual">
      <formula>3000</formula>
    </cfRule>
    <cfRule type="cellIs" dxfId="661" priority="674" stopIfTrue="1" operator="between">
      <formula>3000</formula>
      <formula>9000</formula>
    </cfRule>
    <cfRule type="cellIs" dxfId="660" priority="675" stopIfTrue="1" operator="greaterThanOrEqual">
      <formula>9000</formula>
    </cfRule>
  </conditionalFormatting>
  <conditionalFormatting sqref="V98:Y98">
    <cfRule type="cellIs" dxfId="659" priority="670" stopIfTrue="1" operator="lessThanOrEqual">
      <formula>3000</formula>
    </cfRule>
    <cfRule type="cellIs" dxfId="658" priority="671" stopIfTrue="1" operator="between">
      <formula>3000</formula>
      <formula>9000</formula>
    </cfRule>
    <cfRule type="cellIs" dxfId="657" priority="672" stopIfTrue="1" operator="greaterThanOrEqual">
      <formula>9000</formula>
    </cfRule>
  </conditionalFormatting>
  <conditionalFormatting sqref="AF98">
    <cfRule type="cellIs" dxfId="656" priority="667" stopIfTrue="1" operator="lessThanOrEqual">
      <formula>3000</formula>
    </cfRule>
    <cfRule type="cellIs" dxfId="655" priority="668" stopIfTrue="1" operator="between">
      <formula>3000</formula>
      <formula>9000</formula>
    </cfRule>
    <cfRule type="cellIs" dxfId="654" priority="669" stopIfTrue="1" operator="greaterThanOrEqual">
      <formula>9000</formula>
    </cfRule>
  </conditionalFormatting>
  <conditionalFormatting sqref="AA104:AD104">
    <cfRule type="cellIs" dxfId="653" priority="664" stopIfTrue="1" operator="lessThanOrEqual">
      <formula>3000</formula>
    </cfRule>
    <cfRule type="cellIs" dxfId="652" priority="665" stopIfTrue="1" operator="between">
      <formula>3000</formula>
      <formula>9000</formula>
    </cfRule>
    <cfRule type="cellIs" dxfId="651" priority="666" stopIfTrue="1" operator="greaterThanOrEqual">
      <formula>9000</formula>
    </cfRule>
  </conditionalFormatting>
  <conditionalFormatting sqref="V104:Y104">
    <cfRule type="cellIs" dxfId="650" priority="661" stopIfTrue="1" operator="lessThanOrEqual">
      <formula>3000</formula>
    </cfRule>
    <cfRule type="cellIs" dxfId="649" priority="662" stopIfTrue="1" operator="between">
      <formula>3000</formula>
      <formula>9000</formula>
    </cfRule>
    <cfRule type="cellIs" dxfId="648" priority="663" stopIfTrue="1" operator="greaterThanOrEqual">
      <formula>9000</formula>
    </cfRule>
  </conditionalFormatting>
  <conditionalFormatting sqref="AA122:AD122">
    <cfRule type="cellIs" dxfId="647" priority="646" stopIfTrue="1" operator="lessThanOrEqual">
      <formula>3000</formula>
    </cfRule>
    <cfRule type="cellIs" dxfId="646" priority="647" stopIfTrue="1" operator="between">
      <formula>3000</formula>
      <formula>9000</formula>
    </cfRule>
    <cfRule type="cellIs" dxfId="645" priority="648" stopIfTrue="1" operator="greaterThanOrEqual">
      <formula>9000</formula>
    </cfRule>
  </conditionalFormatting>
  <conditionalFormatting sqref="V122:Y122">
    <cfRule type="cellIs" dxfId="644" priority="643" stopIfTrue="1" operator="lessThanOrEqual">
      <formula>3000</formula>
    </cfRule>
    <cfRule type="cellIs" dxfId="643" priority="644" stopIfTrue="1" operator="between">
      <formula>3000</formula>
      <formula>9000</formula>
    </cfRule>
    <cfRule type="cellIs" dxfId="642" priority="645" stopIfTrue="1" operator="greaterThanOrEqual">
      <formula>9000</formula>
    </cfRule>
  </conditionalFormatting>
  <conditionalFormatting sqref="AA128:AD128">
    <cfRule type="cellIs" dxfId="641" priority="640" stopIfTrue="1" operator="lessThanOrEqual">
      <formula>3000</formula>
    </cfRule>
    <cfRule type="cellIs" dxfId="640" priority="641" stopIfTrue="1" operator="between">
      <formula>3000</formula>
      <formula>9000</formula>
    </cfRule>
    <cfRule type="cellIs" dxfId="639" priority="642" stopIfTrue="1" operator="greaterThanOrEqual">
      <formula>9000</formula>
    </cfRule>
  </conditionalFormatting>
  <conditionalFormatting sqref="V128:Y128">
    <cfRule type="cellIs" dxfId="638" priority="637" stopIfTrue="1" operator="lessThanOrEqual">
      <formula>3000</formula>
    </cfRule>
    <cfRule type="cellIs" dxfId="637" priority="638" stopIfTrue="1" operator="between">
      <formula>3000</formula>
      <formula>9000</formula>
    </cfRule>
    <cfRule type="cellIs" dxfId="636" priority="639" stopIfTrue="1" operator="greaterThanOrEqual">
      <formula>9000</formula>
    </cfRule>
  </conditionalFormatting>
  <conditionalFormatting sqref="AA134:AD134">
    <cfRule type="cellIs" dxfId="635" priority="634" stopIfTrue="1" operator="lessThanOrEqual">
      <formula>3000</formula>
    </cfRule>
    <cfRule type="cellIs" dxfId="634" priority="635" stopIfTrue="1" operator="between">
      <formula>3000</formula>
      <formula>9000</formula>
    </cfRule>
    <cfRule type="cellIs" dxfId="633" priority="636" stopIfTrue="1" operator="greaterThanOrEqual">
      <formula>9000</formula>
    </cfRule>
  </conditionalFormatting>
  <conditionalFormatting sqref="V134:Y134">
    <cfRule type="cellIs" dxfId="632" priority="631" stopIfTrue="1" operator="lessThanOrEqual">
      <formula>3000</formula>
    </cfRule>
    <cfRule type="cellIs" dxfId="631" priority="632" stopIfTrue="1" operator="between">
      <formula>3000</formula>
      <formula>9000</formula>
    </cfRule>
    <cfRule type="cellIs" dxfId="630" priority="633" stopIfTrue="1" operator="greaterThanOrEqual">
      <formula>9000</formula>
    </cfRule>
  </conditionalFormatting>
  <conditionalFormatting sqref="AA140:AD140">
    <cfRule type="cellIs" dxfId="629" priority="628" stopIfTrue="1" operator="lessThanOrEqual">
      <formula>3000</formula>
    </cfRule>
    <cfRule type="cellIs" dxfId="628" priority="629" stopIfTrue="1" operator="between">
      <formula>3000</formula>
      <formula>9000</formula>
    </cfRule>
    <cfRule type="cellIs" dxfId="627" priority="630" stopIfTrue="1" operator="greaterThanOrEqual">
      <formula>9000</formula>
    </cfRule>
  </conditionalFormatting>
  <conditionalFormatting sqref="V140:Y140">
    <cfRule type="cellIs" dxfId="626" priority="625" stopIfTrue="1" operator="lessThanOrEqual">
      <formula>3000</formula>
    </cfRule>
    <cfRule type="cellIs" dxfId="625" priority="626" stopIfTrue="1" operator="between">
      <formula>3000</formula>
      <formula>9000</formula>
    </cfRule>
    <cfRule type="cellIs" dxfId="624" priority="627" stopIfTrue="1" operator="greaterThanOrEqual">
      <formula>9000</formula>
    </cfRule>
  </conditionalFormatting>
  <conditionalFormatting sqref="AA146:AD146">
    <cfRule type="cellIs" dxfId="623" priority="622" stopIfTrue="1" operator="lessThanOrEqual">
      <formula>3000</formula>
    </cfRule>
    <cfRule type="cellIs" dxfId="622" priority="623" stopIfTrue="1" operator="between">
      <formula>3000</formula>
      <formula>9000</formula>
    </cfRule>
    <cfRule type="cellIs" dxfId="621" priority="624" stopIfTrue="1" operator="greaterThanOrEqual">
      <formula>9000</formula>
    </cfRule>
  </conditionalFormatting>
  <conditionalFormatting sqref="V146:Y146">
    <cfRule type="cellIs" dxfId="620" priority="619" stopIfTrue="1" operator="lessThanOrEqual">
      <formula>3000</formula>
    </cfRule>
    <cfRule type="cellIs" dxfId="619" priority="620" stopIfTrue="1" operator="between">
      <formula>3000</formula>
      <formula>9000</formula>
    </cfRule>
    <cfRule type="cellIs" dxfId="618" priority="621" stopIfTrue="1" operator="greaterThanOrEqual">
      <formula>9000</formula>
    </cfRule>
  </conditionalFormatting>
  <conditionalFormatting sqref="AA152:AD152">
    <cfRule type="cellIs" dxfId="617" priority="616" stopIfTrue="1" operator="lessThanOrEqual">
      <formula>3000</formula>
    </cfRule>
    <cfRule type="cellIs" dxfId="616" priority="617" stopIfTrue="1" operator="between">
      <formula>3000</formula>
      <formula>9000</formula>
    </cfRule>
    <cfRule type="cellIs" dxfId="615" priority="618" stopIfTrue="1" operator="greaterThanOrEqual">
      <formula>9000</formula>
    </cfRule>
  </conditionalFormatting>
  <conditionalFormatting sqref="V152:Y152">
    <cfRule type="cellIs" dxfId="614" priority="613" stopIfTrue="1" operator="lessThanOrEqual">
      <formula>3000</formula>
    </cfRule>
    <cfRule type="cellIs" dxfId="613" priority="614" stopIfTrue="1" operator="between">
      <formula>3000</formula>
      <formula>9000</formula>
    </cfRule>
    <cfRule type="cellIs" dxfId="612" priority="615" stopIfTrue="1" operator="greaterThanOrEqual">
      <formula>9000</formula>
    </cfRule>
  </conditionalFormatting>
  <conditionalFormatting sqref="AA158:AD158">
    <cfRule type="cellIs" dxfId="611" priority="610" stopIfTrue="1" operator="lessThanOrEqual">
      <formula>3000</formula>
    </cfRule>
    <cfRule type="cellIs" dxfId="610" priority="611" stopIfTrue="1" operator="between">
      <formula>3000</formula>
      <formula>9000</formula>
    </cfRule>
    <cfRule type="cellIs" dxfId="609" priority="612" stopIfTrue="1" operator="greaterThanOrEqual">
      <formula>9000</formula>
    </cfRule>
  </conditionalFormatting>
  <conditionalFormatting sqref="V158:Y158">
    <cfRule type="cellIs" dxfId="608" priority="607" stopIfTrue="1" operator="lessThanOrEqual">
      <formula>3000</formula>
    </cfRule>
    <cfRule type="cellIs" dxfId="607" priority="608" stopIfTrue="1" operator="between">
      <formula>3000</formula>
      <formula>9000</formula>
    </cfRule>
    <cfRule type="cellIs" dxfId="606" priority="609" stopIfTrue="1" operator="greaterThanOrEqual">
      <formula>9000</formula>
    </cfRule>
  </conditionalFormatting>
  <conditionalFormatting sqref="AA164:AD164">
    <cfRule type="cellIs" dxfId="605" priority="604" stopIfTrue="1" operator="lessThanOrEqual">
      <formula>3000</formula>
    </cfRule>
    <cfRule type="cellIs" dxfId="604" priority="605" stopIfTrue="1" operator="between">
      <formula>3000</formula>
      <formula>9000</formula>
    </cfRule>
    <cfRule type="cellIs" dxfId="603" priority="606" stopIfTrue="1" operator="greaterThanOrEqual">
      <formula>9000</formula>
    </cfRule>
  </conditionalFormatting>
  <conditionalFormatting sqref="V164:Y164">
    <cfRule type="cellIs" dxfId="602" priority="601" stopIfTrue="1" operator="lessThanOrEqual">
      <formula>3000</formula>
    </cfRule>
    <cfRule type="cellIs" dxfId="601" priority="602" stopIfTrue="1" operator="between">
      <formula>3000</formula>
      <formula>9000</formula>
    </cfRule>
    <cfRule type="cellIs" dxfId="600" priority="603" stopIfTrue="1" operator="greaterThanOrEqual">
      <formula>9000</formula>
    </cfRule>
  </conditionalFormatting>
  <conditionalFormatting sqref="AA200:AD200 AA194:AD194 AA188:AD188 AA182:AD182 AA176:AD176 AA170:AD170">
    <cfRule type="cellIs" dxfId="599" priority="598" stopIfTrue="1" operator="lessThanOrEqual">
      <formula>3000</formula>
    </cfRule>
    <cfRule type="cellIs" dxfId="598" priority="599" stopIfTrue="1" operator="between">
      <formula>3000</formula>
      <formula>9000</formula>
    </cfRule>
    <cfRule type="cellIs" dxfId="597" priority="600" stopIfTrue="1" operator="greaterThanOrEqual">
      <formula>9000</formula>
    </cfRule>
  </conditionalFormatting>
  <conditionalFormatting sqref="V200:Y200 V194:Y194 V188:Y188 V182:Y182 V176:Y176 V170:Y170">
    <cfRule type="cellIs" dxfId="596" priority="595" stopIfTrue="1" operator="lessThanOrEqual">
      <formula>3000</formula>
    </cfRule>
    <cfRule type="cellIs" dxfId="595" priority="596" stopIfTrue="1" operator="between">
      <formula>3000</formula>
      <formula>9000</formula>
    </cfRule>
    <cfRule type="cellIs" dxfId="594" priority="597" stopIfTrue="1" operator="greaterThanOrEqual">
      <formula>9000</formula>
    </cfRule>
  </conditionalFormatting>
  <conditionalFormatting sqref="AA206:AD206">
    <cfRule type="cellIs" dxfId="593" priority="592" stopIfTrue="1" operator="lessThanOrEqual">
      <formula>3000</formula>
    </cfRule>
    <cfRule type="cellIs" dxfId="592" priority="593" stopIfTrue="1" operator="between">
      <formula>3000</formula>
      <formula>9000</formula>
    </cfRule>
    <cfRule type="cellIs" dxfId="591" priority="594" stopIfTrue="1" operator="greaterThanOrEqual">
      <formula>9000</formula>
    </cfRule>
  </conditionalFormatting>
  <conditionalFormatting sqref="V206:Y206">
    <cfRule type="cellIs" dxfId="590" priority="589" stopIfTrue="1" operator="lessThanOrEqual">
      <formula>3000</formula>
    </cfRule>
    <cfRule type="cellIs" dxfId="589" priority="590" stopIfTrue="1" operator="between">
      <formula>3000</formula>
      <formula>9000</formula>
    </cfRule>
    <cfRule type="cellIs" dxfId="588" priority="591" stopIfTrue="1" operator="greaterThanOrEqual">
      <formula>9000</formula>
    </cfRule>
  </conditionalFormatting>
  <conditionalFormatting sqref="AG98">
    <cfRule type="cellIs" dxfId="587" priority="586" stopIfTrue="1" operator="lessThanOrEqual">
      <formula>3000</formula>
    </cfRule>
    <cfRule type="cellIs" dxfId="586" priority="587" stopIfTrue="1" operator="between">
      <formula>3000</formula>
      <formula>9000</formula>
    </cfRule>
    <cfRule type="cellIs" dxfId="585" priority="588" stopIfTrue="1" operator="greaterThanOrEqual">
      <formula>9000</formula>
    </cfRule>
  </conditionalFormatting>
  <conditionalFormatting sqref="AH98">
    <cfRule type="cellIs" dxfId="584" priority="583" stopIfTrue="1" operator="lessThanOrEqual">
      <formula>3000</formula>
    </cfRule>
    <cfRule type="cellIs" dxfId="583" priority="584" stopIfTrue="1" operator="between">
      <formula>3000</formula>
      <formula>9000</formula>
    </cfRule>
    <cfRule type="cellIs" dxfId="582" priority="585" stopIfTrue="1" operator="greaterThanOrEqual">
      <formula>9000</formula>
    </cfRule>
  </conditionalFormatting>
  <conditionalFormatting sqref="AI98">
    <cfRule type="cellIs" dxfId="581" priority="580" stopIfTrue="1" operator="lessThanOrEqual">
      <formula>3000</formula>
    </cfRule>
    <cfRule type="cellIs" dxfId="580" priority="581" stopIfTrue="1" operator="between">
      <formula>3000</formula>
      <formula>9000</formula>
    </cfRule>
    <cfRule type="cellIs" dxfId="579" priority="582" stopIfTrue="1" operator="greaterThanOrEqual">
      <formula>9000</formula>
    </cfRule>
  </conditionalFormatting>
  <conditionalFormatting sqref="AJ98">
    <cfRule type="cellIs" dxfId="578" priority="577" stopIfTrue="1" operator="lessThanOrEqual">
      <formula>3000</formula>
    </cfRule>
    <cfRule type="cellIs" dxfId="577" priority="578" stopIfTrue="1" operator="between">
      <formula>3000</formula>
      <formula>9000</formula>
    </cfRule>
    <cfRule type="cellIs" dxfId="576" priority="579" stopIfTrue="1" operator="greaterThanOrEqual">
      <formula>9000</formula>
    </cfRule>
  </conditionalFormatting>
  <conditionalFormatting sqref="AF92">
    <cfRule type="cellIs" dxfId="575" priority="574" stopIfTrue="1" operator="lessThanOrEqual">
      <formula>3000</formula>
    </cfRule>
    <cfRule type="cellIs" dxfId="574" priority="575" stopIfTrue="1" operator="between">
      <formula>3000</formula>
      <formula>9000</formula>
    </cfRule>
    <cfRule type="cellIs" dxfId="573" priority="576" stopIfTrue="1" operator="greaterThanOrEqual">
      <formula>9000</formula>
    </cfRule>
  </conditionalFormatting>
  <conditionalFormatting sqref="AG92">
    <cfRule type="cellIs" dxfId="572" priority="571" stopIfTrue="1" operator="lessThanOrEqual">
      <formula>3000</formula>
    </cfRule>
    <cfRule type="cellIs" dxfId="571" priority="572" stopIfTrue="1" operator="between">
      <formula>3000</formula>
      <formula>9000</formula>
    </cfRule>
    <cfRule type="cellIs" dxfId="570" priority="573" stopIfTrue="1" operator="greaterThanOrEqual">
      <formula>9000</formula>
    </cfRule>
  </conditionalFormatting>
  <conditionalFormatting sqref="AH92">
    <cfRule type="cellIs" dxfId="569" priority="568" stopIfTrue="1" operator="lessThanOrEqual">
      <formula>3000</formula>
    </cfRule>
    <cfRule type="cellIs" dxfId="568" priority="569" stopIfTrue="1" operator="between">
      <formula>3000</formula>
      <formula>9000</formula>
    </cfRule>
    <cfRule type="cellIs" dxfId="567" priority="570" stopIfTrue="1" operator="greaterThanOrEqual">
      <formula>9000</formula>
    </cfRule>
  </conditionalFormatting>
  <conditionalFormatting sqref="AI92">
    <cfRule type="cellIs" dxfId="566" priority="565" stopIfTrue="1" operator="lessThanOrEqual">
      <formula>3000</formula>
    </cfRule>
    <cfRule type="cellIs" dxfId="565" priority="566" stopIfTrue="1" operator="between">
      <formula>3000</formula>
      <formula>9000</formula>
    </cfRule>
    <cfRule type="cellIs" dxfId="564" priority="567" stopIfTrue="1" operator="greaterThanOrEqual">
      <formula>9000</formula>
    </cfRule>
  </conditionalFormatting>
  <conditionalFormatting sqref="AJ92">
    <cfRule type="cellIs" dxfId="563" priority="562" stopIfTrue="1" operator="lessThanOrEqual">
      <formula>3000</formula>
    </cfRule>
    <cfRule type="cellIs" dxfId="562" priority="563" stopIfTrue="1" operator="between">
      <formula>3000</formula>
      <formula>9000</formula>
    </cfRule>
    <cfRule type="cellIs" dxfId="561" priority="564" stopIfTrue="1" operator="greaterThanOrEqual">
      <formula>9000</formula>
    </cfRule>
  </conditionalFormatting>
  <conditionalFormatting sqref="AF86">
    <cfRule type="cellIs" dxfId="560" priority="559" stopIfTrue="1" operator="lessThanOrEqual">
      <formula>3000</formula>
    </cfRule>
    <cfRule type="cellIs" dxfId="559" priority="560" stopIfTrue="1" operator="between">
      <formula>3000</formula>
      <formula>9000</formula>
    </cfRule>
    <cfRule type="cellIs" dxfId="558" priority="561" stopIfTrue="1" operator="greaterThanOrEqual">
      <formula>9000</formula>
    </cfRule>
  </conditionalFormatting>
  <conditionalFormatting sqref="AG86">
    <cfRule type="cellIs" dxfId="557" priority="556" stopIfTrue="1" operator="lessThanOrEqual">
      <formula>3000</formula>
    </cfRule>
    <cfRule type="cellIs" dxfId="556" priority="557" stopIfTrue="1" operator="between">
      <formula>3000</formula>
      <formula>9000</formula>
    </cfRule>
    <cfRule type="cellIs" dxfId="555" priority="558" stopIfTrue="1" operator="greaterThanOrEqual">
      <formula>9000</formula>
    </cfRule>
  </conditionalFormatting>
  <conditionalFormatting sqref="AH86">
    <cfRule type="cellIs" dxfId="554" priority="553" stopIfTrue="1" operator="lessThanOrEqual">
      <formula>3000</formula>
    </cfRule>
    <cfRule type="cellIs" dxfId="553" priority="554" stopIfTrue="1" operator="between">
      <formula>3000</formula>
      <formula>9000</formula>
    </cfRule>
    <cfRule type="cellIs" dxfId="552" priority="555" stopIfTrue="1" operator="greaterThanOrEqual">
      <formula>9000</formula>
    </cfRule>
  </conditionalFormatting>
  <conditionalFormatting sqref="AI86">
    <cfRule type="cellIs" dxfId="551" priority="550" stopIfTrue="1" operator="lessThanOrEqual">
      <formula>3000</formula>
    </cfRule>
    <cfRule type="cellIs" dxfId="550" priority="551" stopIfTrue="1" operator="between">
      <formula>3000</formula>
      <formula>9000</formula>
    </cfRule>
    <cfRule type="cellIs" dxfId="549" priority="552" stopIfTrue="1" operator="greaterThanOrEqual">
      <formula>9000</formula>
    </cfRule>
  </conditionalFormatting>
  <conditionalFormatting sqref="AJ86">
    <cfRule type="cellIs" dxfId="548" priority="547" stopIfTrue="1" operator="lessThanOrEqual">
      <formula>3000</formula>
    </cfRule>
    <cfRule type="cellIs" dxfId="547" priority="548" stopIfTrue="1" operator="between">
      <formula>3000</formula>
      <formula>9000</formula>
    </cfRule>
    <cfRule type="cellIs" dxfId="546" priority="549" stopIfTrue="1" operator="greaterThanOrEqual">
      <formula>9000</formula>
    </cfRule>
  </conditionalFormatting>
  <conditionalFormatting sqref="AF80">
    <cfRule type="cellIs" dxfId="545" priority="544" stopIfTrue="1" operator="lessThanOrEqual">
      <formula>3000</formula>
    </cfRule>
    <cfRule type="cellIs" dxfId="544" priority="545" stopIfTrue="1" operator="between">
      <formula>3000</formula>
      <formula>9000</formula>
    </cfRule>
    <cfRule type="cellIs" dxfId="543" priority="546" stopIfTrue="1" operator="greaterThanOrEqual">
      <formula>9000</formula>
    </cfRule>
  </conditionalFormatting>
  <conditionalFormatting sqref="AG80">
    <cfRule type="cellIs" dxfId="542" priority="541" stopIfTrue="1" operator="lessThanOrEqual">
      <formula>3000</formula>
    </cfRule>
    <cfRule type="cellIs" dxfId="541" priority="542" stopIfTrue="1" operator="between">
      <formula>3000</formula>
      <formula>9000</formula>
    </cfRule>
    <cfRule type="cellIs" dxfId="540" priority="543" stopIfTrue="1" operator="greaterThanOrEqual">
      <formula>9000</formula>
    </cfRule>
  </conditionalFormatting>
  <conditionalFormatting sqref="AH80">
    <cfRule type="cellIs" dxfId="539" priority="538" stopIfTrue="1" operator="lessThanOrEqual">
      <formula>3000</formula>
    </cfRule>
    <cfRule type="cellIs" dxfId="538" priority="539" stopIfTrue="1" operator="between">
      <formula>3000</formula>
      <formula>9000</formula>
    </cfRule>
    <cfRule type="cellIs" dxfId="537" priority="540" stopIfTrue="1" operator="greaterThanOrEqual">
      <formula>9000</formula>
    </cfRule>
  </conditionalFormatting>
  <conditionalFormatting sqref="AI80">
    <cfRule type="cellIs" dxfId="536" priority="535" stopIfTrue="1" operator="lessThanOrEqual">
      <formula>3000</formula>
    </cfRule>
    <cfRule type="cellIs" dxfId="535" priority="536" stopIfTrue="1" operator="between">
      <formula>3000</formula>
      <formula>9000</formula>
    </cfRule>
    <cfRule type="cellIs" dxfId="534" priority="537" stopIfTrue="1" operator="greaterThanOrEqual">
      <formula>9000</formula>
    </cfRule>
  </conditionalFormatting>
  <conditionalFormatting sqref="AJ80">
    <cfRule type="cellIs" dxfId="533" priority="532" stopIfTrue="1" operator="lessThanOrEqual">
      <formula>3000</formula>
    </cfRule>
    <cfRule type="cellIs" dxfId="532" priority="533" stopIfTrue="1" operator="between">
      <formula>3000</formula>
      <formula>9000</formula>
    </cfRule>
    <cfRule type="cellIs" dxfId="531" priority="534" stopIfTrue="1" operator="greaterThanOrEqual">
      <formula>9000</formula>
    </cfRule>
  </conditionalFormatting>
  <conditionalFormatting sqref="AF74">
    <cfRule type="cellIs" dxfId="530" priority="529" stopIfTrue="1" operator="lessThanOrEqual">
      <formula>3000</formula>
    </cfRule>
    <cfRule type="cellIs" dxfId="529" priority="530" stopIfTrue="1" operator="between">
      <formula>3000</formula>
      <formula>9000</formula>
    </cfRule>
    <cfRule type="cellIs" dxfId="528" priority="531" stopIfTrue="1" operator="greaterThanOrEqual">
      <formula>9000</formula>
    </cfRule>
  </conditionalFormatting>
  <conditionalFormatting sqref="AG74">
    <cfRule type="cellIs" dxfId="527" priority="526" stopIfTrue="1" operator="lessThanOrEqual">
      <formula>3000</formula>
    </cfRule>
    <cfRule type="cellIs" dxfId="526" priority="527" stopIfTrue="1" operator="between">
      <formula>3000</formula>
      <formula>9000</formula>
    </cfRule>
    <cfRule type="cellIs" dxfId="525" priority="528" stopIfTrue="1" operator="greaterThanOrEqual">
      <formula>9000</formula>
    </cfRule>
  </conditionalFormatting>
  <conditionalFormatting sqref="AH74">
    <cfRule type="cellIs" dxfId="524" priority="523" stopIfTrue="1" operator="lessThanOrEqual">
      <formula>3000</formula>
    </cfRule>
    <cfRule type="cellIs" dxfId="523" priority="524" stopIfTrue="1" operator="between">
      <formula>3000</formula>
      <formula>9000</formula>
    </cfRule>
    <cfRule type="cellIs" dxfId="522" priority="525" stopIfTrue="1" operator="greaterThanOrEqual">
      <formula>9000</formula>
    </cfRule>
  </conditionalFormatting>
  <conditionalFormatting sqref="AI74">
    <cfRule type="cellIs" dxfId="521" priority="520" stopIfTrue="1" operator="lessThanOrEqual">
      <formula>3000</formula>
    </cfRule>
    <cfRule type="cellIs" dxfId="520" priority="521" stopIfTrue="1" operator="between">
      <formula>3000</formula>
      <formula>9000</formula>
    </cfRule>
    <cfRule type="cellIs" dxfId="519" priority="522" stopIfTrue="1" operator="greaterThanOrEqual">
      <formula>9000</formula>
    </cfRule>
  </conditionalFormatting>
  <conditionalFormatting sqref="AJ74">
    <cfRule type="cellIs" dxfId="518" priority="517" stopIfTrue="1" operator="lessThanOrEqual">
      <formula>3000</formula>
    </cfRule>
    <cfRule type="cellIs" dxfId="517" priority="518" stopIfTrue="1" operator="between">
      <formula>3000</formula>
      <formula>9000</formula>
    </cfRule>
    <cfRule type="cellIs" dxfId="516" priority="519" stopIfTrue="1" operator="greaterThanOrEqual">
      <formula>9000</formula>
    </cfRule>
  </conditionalFormatting>
  <conditionalFormatting sqref="AF68">
    <cfRule type="cellIs" dxfId="515" priority="514" stopIfTrue="1" operator="lessThanOrEqual">
      <formula>3000</formula>
    </cfRule>
    <cfRule type="cellIs" dxfId="514" priority="515" stopIfTrue="1" operator="between">
      <formula>3000</formula>
      <formula>9000</formula>
    </cfRule>
    <cfRule type="cellIs" dxfId="513" priority="516" stopIfTrue="1" operator="greaterThanOrEqual">
      <formula>9000</formula>
    </cfRule>
  </conditionalFormatting>
  <conditionalFormatting sqref="AG68">
    <cfRule type="cellIs" dxfId="512" priority="511" stopIfTrue="1" operator="lessThanOrEqual">
      <formula>3000</formula>
    </cfRule>
    <cfRule type="cellIs" dxfId="511" priority="512" stopIfTrue="1" operator="between">
      <formula>3000</formula>
      <formula>9000</formula>
    </cfRule>
    <cfRule type="cellIs" dxfId="510" priority="513" stopIfTrue="1" operator="greaterThanOrEqual">
      <formula>9000</formula>
    </cfRule>
  </conditionalFormatting>
  <conditionalFormatting sqref="AH68">
    <cfRule type="cellIs" dxfId="509" priority="508" stopIfTrue="1" operator="lessThanOrEqual">
      <formula>3000</formula>
    </cfRule>
    <cfRule type="cellIs" dxfId="508" priority="509" stopIfTrue="1" operator="between">
      <formula>3000</formula>
      <formula>9000</formula>
    </cfRule>
    <cfRule type="cellIs" dxfId="507" priority="510" stopIfTrue="1" operator="greaterThanOrEqual">
      <formula>9000</formula>
    </cfRule>
  </conditionalFormatting>
  <conditionalFormatting sqref="AI68">
    <cfRule type="cellIs" dxfId="506" priority="505" stopIfTrue="1" operator="lessThanOrEqual">
      <formula>3000</formula>
    </cfRule>
    <cfRule type="cellIs" dxfId="505" priority="506" stopIfTrue="1" operator="between">
      <formula>3000</formula>
      <formula>9000</formula>
    </cfRule>
    <cfRule type="cellIs" dxfId="504" priority="507" stopIfTrue="1" operator="greaterThanOrEqual">
      <formula>9000</formula>
    </cfRule>
  </conditionalFormatting>
  <conditionalFormatting sqref="AJ68">
    <cfRule type="cellIs" dxfId="503" priority="502" stopIfTrue="1" operator="lessThanOrEqual">
      <formula>3000</formula>
    </cfRule>
    <cfRule type="cellIs" dxfId="502" priority="503" stopIfTrue="1" operator="between">
      <formula>3000</formula>
      <formula>9000</formula>
    </cfRule>
    <cfRule type="cellIs" dxfId="501" priority="504" stopIfTrue="1" operator="greaterThanOrEqual">
      <formula>9000</formula>
    </cfRule>
  </conditionalFormatting>
  <conditionalFormatting sqref="AF62">
    <cfRule type="cellIs" dxfId="500" priority="499" stopIfTrue="1" operator="lessThanOrEqual">
      <formula>3000</formula>
    </cfRule>
    <cfRule type="cellIs" dxfId="499" priority="500" stopIfTrue="1" operator="between">
      <formula>3000</formula>
      <formula>9000</formula>
    </cfRule>
    <cfRule type="cellIs" dxfId="498" priority="501" stopIfTrue="1" operator="greaterThanOrEqual">
      <formula>9000</formula>
    </cfRule>
  </conditionalFormatting>
  <conditionalFormatting sqref="AG62">
    <cfRule type="cellIs" dxfId="497" priority="496" stopIfTrue="1" operator="lessThanOrEqual">
      <formula>3000</formula>
    </cfRule>
    <cfRule type="cellIs" dxfId="496" priority="497" stopIfTrue="1" operator="between">
      <formula>3000</formula>
      <formula>9000</formula>
    </cfRule>
    <cfRule type="cellIs" dxfId="495" priority="498" stopIfTrue="1" operator="greaterThanOrEqual">
      <formula>9000</formula>
    </cfRule>
  </conditionalFormatting>
  <conditionalFormatting sqref="AH62">
    <cfRule type="cellIs" dxfId="494" priority="493" stopIfTrue="1" operator="lessThanOrEqual">
      <formula>3000</formula>
    </cfRule>
    <cfRule type="cellIs" dxfId="493" priority="494" stopIfTrue="1" operator="between">
      <formula>3000</formula>
      <formula>9000</formula>
    </cfRule>
    <cfRule type="cellIs" dxfId="492" priority="495" stopIfTrue="1" operator="greaterThanOrEqual">
      <formula>9000</formula>
    </cfRule>
  </conditionalFormatting>
  <conditionalFormatting sqref="AI62">
    <cfRule type="cellIs" dxfId="491" priority="490" stopIfTrue="1" operator="lessThanOrEqual">
      <formula>3000</formula>
    </cfRule>
    <cfRule type="cellIs" dxfId="490" priority="491" stopIfTrue="1" operator="between">
      <formula>3000</formula>
      <formula>9000</formula>
    </cfRule>
    <cfRule type="cellIs" dxfId="489" priority="492" stopIfTrue="1" operator="greaterThanOrEqual">
      <formula>9000</formula>
    </cfRule>
  </conditionalFormatting>
  <conditionalFormatting sqref="AJ62">
    <cfRule type="cellIs" dxfId="488" priority="487" stopIfTrue="1" operator="lessThanOrEqual">
      <formula>3000</formula>
    </cfRule>
    <cfRule type="cellIs" dxfId="487" priority="488" stopIfTrue="1" operator="between">
      <formula>3000</formula>
      <formula>9000</formula>
    </cfRule>
    <cfRule type="cellIs" dxfId="486" priority="489" stopIfTrue="1" operator="greaterThanOrEqual">
      <formula>9000</formula>
    </cfRule>
  </conditionalFormatting>
  <conditionalFormatting sqref="AF56">
    <cfRule type="cellIs" dxfId="485" priority="484" stopIfTrue="1" operator="lessThanOrEqual">
      <formula>3000</formula>
    </cfRule>
    <cfRule type="cellIs" dxfId="484" priority="485" stopIfTrue="1" operator="between">
      <formula>3000</formula>
      <formula>9000</formula>
    </cfRule>
    <cfRule type="cellIs" dxfId="483" priority="486" stopIfTrue="1" operator="greaterThanOrEqual">
      <formula>9000</formula>
    </cfRule>
  </conditionalFormatting>
  <conditionalFormatting sqref="AG56">
    <cfRule type="cellIs" dxfId="482" priority="481" stopIfTrue="1" operator="lessThanOrEqual">
      <formula>3000</formula>
    </cfRule>
    <cfRule type="cellIs" dxfId="481" priority="482" stopIfTrue="1" operator="between">
      <formula>3000</formula>
      <formula>9000</formula>
    </cfRule>
    <cfRule type="cellIs" dxfId="480" priority="483" stopIfTrue="1" operator="greaterThanOrEqual">
      <formula>9000</formula>
    </cfRule>
  </conditionalFormatting>
  <conditionalFormatting sqref="AH56">
    <cfRule type="cellIs" dxfId="479" priority="478" stopIfTrue="1" operator="lessThanOrEqual">
      <formula>3000</formula>
    </cfRule>
    <cfRule type="cellIs" dxfId="478" priority="479" stopIfTrue="1" operator="between">
      <formula>3000</formula>
      <formula>9000</formula>
    </cfRule>
    <cfRule type="cellIs" dxfId="477" priority="480" stopIfTrue="1" operator="greaterThanOrEqual">
      <formula>9000</formula>
    </cfRule>
  </conditionalFormatting>
  <conditionalFormatting sqref="AI56">
    <cfRule type="cellIs" dxfId="476" priority="475" stopIfTrue="1" operator="lessThanOrEqual">
      <formula>3000</formula>
    </cfRule>
    <cfRule type="cellIs" dxfId="475" priority="476" stopIfTrue="1" operator="between">
      <formula>3000</formula>
      <formula>9000</formula>
    </cfRule>
    <cfRule type="cellIs" dxfId="474" priority="477" stopIfTrue="1" operator="greaterThanOrEqual">
      <formula>9000</formula>
    </cfRule>
  </conditionalFormatting>
  <conditionalFormatting sqref="AJ56">
    <cfRule type="cellIs" dxfId="473" priority="472" stopIfTrue="1" operator="lessThanOrEqual">
      <formula>3000</formula>
    </cfRule>
    <cfRule type="cellIs" dxfId="472" priority="473" stopIfTrue="1" operator="between">
      <formula>3000</formula>
      <formula>9000</formula>
    </cfRule>
    <cfRule type="cellIs" dxfId="471" priority="474" stopIfTrue="1" operator="greaterThanOrEqual">
      <formula>9000</formula>
    </cfRule>
  </conditionalFormatting>
  <conditionalFormatting sqref="AF50">
    <cfRule type="cellIs" dxfId="470" priority="469" stopIfTrue="1" operator="lessThanOrEqual">
      <formula>3000</formula>
    </cfRule>
    <cfRule type="cellIs" dxfId="469" priority="470" stopIfTrue="1" operator="between">
      <formula>3000</formula>
      <formula>9000</formula>
    </cfRule>
    <cfRule type="cellIs" dxfId="468" priority="471" stopIfTrue="1" operator="greaterThanOrEqual">
      <formula>9000</formula>
    </cfRule>
  </conditionalFormatting>
  <conditionalFormatting sqref="AG50">
    <cfRule type="cellIs" dxfId="467" priority="466" stopIfTrue="1" operator="lessThanOrEqual">
      <formula>3000</formula>
    </cfRule>
    <cfRule type="cellIs" dxfId="466" priority="467" stopIfTrue="1" operator="between">
      <formula>3000</formula>
      <formula>9000</formula>
    </cfRule>
    <cfRule type="cellIs" dxfId="465" priority="468" stopIfTrue="1" operator="greaterThanOrEqual">
      <formula>9000</formula>
    </cfRule>
  </conditionalFormatting>
  <conditionalFormatting sqref="AH50">
    <cfRule type="cellIs" dxfId="464" priority="463" stopIfTrue="1" operator="lessThanOrEqual">
      <formula>3000</formula>
    </cfRule>
    <cfRule type="cellIs" dxfId="463" priority="464" stopIfTrue="1" operator="between">
      <formula>3000</formula>
      <formula>9000</formula>
    </cfRule>
    <cfRule type="cellIs" dxfId="462" priority="465" stopIfTrue="1" operator="greaterThanOrEqual">
      <formula>9000</formula>
    </cfRule>
  </conditionalFormatting>
  <conditionalFormatting sqref="AI50">
    <cfRule type="cellIs" dxfId="461" priority="460" stopIfTrue="1" operator="lessThanOrEqual">
      <formula>3000</formula>
    </cfRule>
    <cfRule type="cellIs" dxfId="460" priority="461" stopIfTrue="1" operator="between">
      <formula>3000</formula>
      <formula>9000</formula>
    </cfRule>
    <cfRule type="cellIs" dxfId="459" priority="462" stopIfTrue="1" operator="greaterThanOrEqual">
      <formula>9000</formula>
    </cfRule>
  </conditionalFormatting>
  <conditionalFormatting sqref="AJ50">
    <cfRule type="cellIs" dxfId="458" priority="457" stopIfTrue="1" operator="lessThanOrEqual">
      <formula>3000</formula>
    </cfRule>
    <cfRule type="cellIs" dxfId="457" priority="458" stopIfTrue="1" operator="between">
      <formula>3000</formula>
      <formula>9000</formula>
    </cfRule>
    <cfRule type="cellIs" dxfId="456" priority="459" stopIfTrue="1" operator="greaterThanOrEqual">
      <formula>9000</formula>
    </cfRule>
  </conditionalFormatting>
  <conditionalFormatting sqref="AF44">
    <cfRule type="cellIs" dxfId="455" priority="454" stopIfTrue="1" operator="lessThanOrEqual">
      <formula>3000</formula>
    </cfRule>
    <cfRule type="cellIs" dxfId="454" priority="455" stopIfTrue="1" operator="between">
      <formula>3000</formula>
      <formula>9000</formula>
    </cfRule>
    <cfRule type="cellIs" dxfId="453" priority="456" stopIfTrue="1" operator="greaterThanOrEqual">
      <formula>9000</formula>
    </cfRule>
  </conditionalFormatting>
  <conditionalFormatting sqref="AG44">
    <cfRule type="cellIs" dxfId="452" priority="451" stopIfTrue="1" operator="lessThanOrEqual">
      <formula>3000</formula>
    </cfRule>
    <cfRule type="cellIs" dxfId="451" priority="452" stopIfTrue="1" operator="between">
      <formula>3000</formula>
      <formula>9000</formula>
    </cfRule>
    <cfRule type="cellIs" dxfId="450" priority="453" stopIfTrue="1" operator="greaterThanOrEqual">
      <formula>9000</formula>
    </cfRule>
  </conditionalFormatting>
  <conditionalFormatting sqref="AH44">
    <cfRule type="cellIs" dxfId="449" priority="448" stopIfTrue="1" operator="lessThanOrEqual">
      <formula>3000</formula>
    </cfRule>
    <cfRule type="cellIs" dxfId="448" priority="449" stopIfTrue="1" operator="between">
      <formula>3000</formula>
      <formula>9000</formula>
    </cfRule>
    <cfRule type="cellIs" dxfId="447" priority="450" stopIfTrue="1" operator="greaterThanOrEqual">
      <formula>9000</formula>
    </cfRule>
  </conditionalFormatting>
  <conditionalFormatting sqref="AI44">
    <cfRule type="cellIs" dxfId="446" priority="445" stopIfTrue="1" operator="lessThanOrEqual">
      <formula>3000</formula>
    </cfRule>
    <cfRule type="cellIs" dxfId="445" priority="446" stopIfTrue="1" operator="between">
      <formula>3000</formula>
      <formula>9000</formula>
    </cfRule>
    <cfRule type="cellIs" dxfId="444" priority="447" stopIfTrue="1" operator="greaterThanOrEqual">
      <formula>9000</formula>
    </cfRule>
  </conditionalFormatting>
  <conditionalFormatting sqref="AJ44">
    <cfRule type="cellIs" dxfId="443" priority="442" stopIfTrue="1" operator="lessThanOrEqual">
      <formula>3000</formula>
    </cfRule>
    <cfRule type="cellIs" dxfId="442" priority="443" stopIfTrue="1" operator="between">
      <formula>3000</formula>
      <formula>9000</formula>
    </cfRule>
    <cfRule type="cellIs" dxfId="441" priority="444" stopIfTrue="1" operator="greaterThanOrEqual">
      <formula>9000</formula>
    </cfRule>
  </conditionalFormatting>
  <conditionalFormatting sqref="AF38">
    <cfRule type="cellIs" dxfId="440" priority="439" stopIfTrue="1" operator="lessThanOrEqual">
      <formula>3000</formula>
    </cfRule>
    <cfRule type="cellIs" dxfId="439" priority="440" stopIfTrue="1" operator="between">
      <formula>3000</formula>
      <formula>9000</formula>
    </cfRule>
    <cfRule type="cellIs" dxfId="438" priority="441" stopIfTrue="1" operator="greaterThanOrEqual">
      <formula>9000</formula>
    </cfRule>
  </conditionalFormatting>
  <conditionalFormatting sqref="AG38">
    <cfRule type="cellIs" dxfId="437" priority="436" stopIfTrue="1" operator="lessThanOrEqual">
      <formula>3000</formula>
    </cfRule>
    <cfRule type="cellIs" dxfId="436" priority="437" stopIfTrue="1" operator="between">
      <formula>3000</formula>
      <formula>9000</formula>
    </cfRule>
    <cfRule type="cellIs" dxfId="435" priority="438" stopIfTrue="1" operator="greaterThanOrEqual">
      <formula>9000</formula>
    </cfRule>
  </conditionalFormatting>
  <conditionalFormatting sqref="AH38">
    <cfRule type="cellIs" dxfId="434" priority="433" stopIfTrue="1" operator="lessThanOrEqual">
      <formula>3000</formula>
    </cfRule>
    <cfRule type="cellIs" dxfId="433" priority="434" stopIfTrue="1" operator="between">
      <formula>3000</formula>
      <formula>9000</formula>
    </cfRule>
    <cfRule type="cellIs" dxfId="432" priority="435" stopIfTrue="1" operator="greaterThanOrEqual">
      <formula>9000</formula>
    </cfRule>
  </conditionalFormatting>
  <conditionalFormatting sqref="AI38">
    <cfRule type="cellIs" dxfId="431" priority="430" stopIfTrue="1" operator="lessThanOrEqual">
      <formula>3000</formula>
    </cfRule>
    <cfRule type="cellIs" dxfId="430" priority="431" stopIfTrue="1" operator="between">
      <formula>3000</formula>
      <formula>9000</formula>
    </cfRule>
    <cfRule type="cellIs" dxfId="429" priority="432" stopIfTrue="1" operator="greaterThanOrEqual">
      <formula>9000</formula>
    </cfRule>
  </conditionalFormatting>
  <conditionalFormatting sqref="AJ38">
    <cfRule type="cellIs" dxfId="428" priority="427" stopIfTrue="1" operator="lessThanOrEqual">
      <formula>3000</formula>
    </cfRule>
    <cfRule type="cellIs" dxfId="427" priority="428" stopIfTrue="1" operator="between">
      <formula>3000</formula>
      <formula>9000</formula>
    </cfRule>
    <cfRule type="cellIs" dxfId="426" priority="429" stopIfTrue="1" operator="greaterThanOrEqual">
      <formula>9000</formula>
    </cfRule>
  </conditionalFormatting>
  <conditionalFormatting sqref="AF32">
    <cfRule type="cellIs" dxfId="425" priority="424" stopIfTrue="1" operator="lessThanOrEqual">
      <formula>3000</formula>
    </cfRule>
    <cfRule type="cellIs" dxfId="424" priority="425" stopIfTrue="1" operator="between">
      <formula>3000</formula>
      <formula>9000</formula>
    </cfRule>
    <cfRule type="cellIs" dxfId="423" priority="426" stopIfTrue="1" operator="greaterThanOrEqual">
      <formula>9000</formula>
    </cfRule>
  </conditionalFormatting>
  <conditionalFormatting sqref="AG32">
    <cfRule type="cellIs" dxfId="422" priority="421" stopIfTrue="1" operator="lessThanOrEqual">
      <formula>3000</formula>
    </cfRule>
    <cfRule type="cellIs" dxfId="421" priority="422" stopIfTrue="1" operator="between">
      <formula>3000</formula>
      <formula>9000</formula>
    </cfRule>
    <cfRule type="cellIs" dxfId="420" priority="423" stopIfTrue="1" operator="greaterThanOrEqual">
      <formula>9000</formula>
    </cfRule>
  </conditionalFormatting>
  <conditionalFormatting sqref="AH32">
    <cfRule type="cellIs" dxfId="419" priority="418" stopIfTrue="1" operator="lessThanOrEqual">
      <formula>3000</formula>
    </cfRule>
    <cfRule type="cellIs" dxfId="418" priority="419" stopIfTrue="1" operator="between">
      <formula>3000</formula>
      <formula>9000</formula>
    </cfRule>
    <cfRule type="cellIs" dxfId="417" priority="420" stopIfTrue="1" operator="greaterThanOrEqual">
      <formula>9000</formula>
    </cfRule>
  </conditionalFormatting>
  <conditionalFormatting sqref="AI32">
    <cfRule type="cellIs" dxfId="416" priority="415" stopIfTrue="1" operator="lessThanOrEqual">
      <formula>3000</formula>
    </cfRule>
    <cfRule type="cellIs" dxfId="415" priority="416" stopIfTrue="1" operator="between">
      <formula>3000</formula>
      <formula>9000</formula>
    </cfRule>
    <cfRule type="cellIs" dxfId="414" priority="417" stopIfTrue="1" operator="greaterThanOrEqual">
      <formula>9000</formula>
    </cfRule>
  </conditionalFormatting>
  <conditionalFormatting sqref="AJ32">
    <cfRule type="cellIs" dxfId="413" priority="412" stopIfTrue="1" operator="lessThanOrEqual">
      <formula>3000</formula>
    </cfRule>
    <cfRule type="cellIs" dxfId="412" priority="413" stopIfTrue="1" operator="between">
      <formula>3000</formula>
      <formula>9000</formula>
    </cfRule>
    <cfRule type="cellIs" dxfId="411" priority="414" stopIfTrue="1" operator="greaterThanOrEqual">
      <formula>9000</formula>
    </cfRule>
  </conditionalFormatting>
  <conditionalFormatting sqref="AF26">
    <cfRule type="cellIs" dxfId="410" priority="409" stopIfTrue="1" operator="lessThanOrEqual">
      <formula>3000</formula>
    </cfRule>
    <cfRule type="cellIs" dxfId="409" priority="410" stopIfTrue="1" operator="between">
      <formula>3000</formula>
      <formula>9000</formula>
    </cfRule>
    <cfRule type="cellIs" dxfId="408" priority="411" stopIfTrue="1" operator="greaterThanOrEqual">
      <formula>9000</formula>
    </cfRule>
  </conditionalFormatting>
  <conditionalFormatting sqref="AG26">
    <cfRule type="cellIs" dxfId="407" priority="406" stopIfTrue="1" operator="lessThanOrEqual">
      <formula>3000</formula>
    </cfRule>
    <cfRule type="cellIs" dxfId="406" priority="407" stopIfTrue="1" operator="between">
      <formula>3000</formula>
      <formula>9000</formula>
    </cfRule>
    <cfRule type="cellIs" dxfId="405" priority="408" stopIfTrue="1" operator="greaterThanOrEqual">
      <formula>9000</formula>
    </cfRule>
  </conditionalFormatting>
  <conditionalFormatting sqref="AH26">
    <cfRule type="cellIs" dxfId="404" priority="403" stopIfTrue="1" operator="lessThanOrEqual">
      <formula>3000</formula>
    </cfRule>
    <cfRule type="cellIs" dxfId="403" priority="404" stopIfTrue="1" operator="between">
      <formula>3000</formula>
      <formula>9000</formula>
    </cfRule>
    <cfRule type="cellIs" dxfId="402" priority="405" stopIfTrue="1" operator="greaterThanOrEqual">
      <formula>9000</formula>
    </cfRule>
  </conditionalFormatting>
  <conditionalFormatting sqref="AI26">
    <cfRule type="cellIs" dxfId="401" priority="400" stopIfTrue="1" operator="lessThanOrEqual">
      <formula>3000</formula>
    </cfRule>
    <cfRule type="cellIs" dxfId="400" priority="401" stopIfTrue="1" operator="between">
      <formula>3000</formula>
      <formula>9000</formula>
    </cfRule>
    <cfRule type="cellIs" dxfId="399" priority="402" stopIfTrue="1" operator="greaterThanOrEqual">
      <formula>9000</formula>
    </cfRule>
  </conditionalFormatting>
  <conditionalFormatting sqref="AJ26">
    <cfRule type="cellIs" dxfId="398" priority="397" stopIfTrue="1" operator="lessThanOrEqual">
      <formula>3000</formula>
    </cfRule>
    <cfRule type="cellIs" dxfId="397" priority="398" stopIfTrue="1" operator="between">
      <formula>3000</formula>
      <formula>9000</formula>
    </cfRule>
    <cfRule type="cellIs" dxfId="396" priority="399" stopIfTrue="1" operator="greaterThanOrEqual">
      <formula>9000</formula>
    </cfRule>
  </conditionalFormatting>
  <conditionalFormatting sqref="AF20">
    <cfRule type="cellIs" dxfId="395" priority="394" stopIfTrue="1" operator="lessThanOrEqual">
      <formula>3000</formula>
    </cfRule>
    <cfRule type="cellIs" dxfId="394" priority="395" stopIfTrue="1" operator="between">
      <formula>3000</formula>
      <formula>9000</formula>
    </cfRule>
    <cfRule type="cellIs" dxfId="393" priority="396" stopIfTrue="1" operator="greaterThanOrEqual">
      <formula>9000</formula>
    </cfRule>
  </conditionalFormatting>
  <conditionalFormatting sqref="AG20">
    <cfRule type="cellIs" dxfId="392" priority="391" stopIfTrue="1" operator="lessThanOrEqual">
      <formula>3000</formula>
    </cfRule>
    <cfRule type="cellIs" dxfId="391" priority="392" stopIfTrue="1" operator="between">
      <formula>3000</formula>
      <formula>9000</formula>
    </cfRule>
    <cfRule type="cellIs" dxfId="390" priority="393" stopIfTrue="1" operator="greaterThanOrEqual">
      <formula>9000</formula>
    </cfRule>
  </conditionalFormatting>
  <conditionalFormatting sqref="AH20">
    <cfRule type="cellIs" dxfId="389" priority="388" stopIfTrue="1" operator="lessThanOrEqual">
      <formula>3000</formula>
    </cfRule>
    <cfRule type="cellIs" dxfId="388" priority="389" stopIfTrue="1" operator="between">
      <formula>3000</formula>
      <formula>9000</formula>
    </cfRule>
    <cfRule type="cellIs" dxfId="387" priority="390" stopIfTrue="1" operator="greaterThanOrEqual">
      <formula>9000</formula>
    </cfRule>
  </conditionalFormatting>
  <conditionalFormatting sqref="AI20">
    <cfRule type="cellIs" dxfId="386" priority="385" stopIfTrue="1" operator="lessThanOrEqual">
      <formula>3000</formula>
    </cfRule>
    <cfRule type="cellIs" dxfId="385" priority="386" stopIfTrue="1" operator="between">
      <formula>3000</formula>
      <formula>9000</formula>
    </cfRule>
    <cfRule type="cellIs" dxfId="384" priority="387" stopIfTrue="1" operator="greaterThanOrEqual">
      <formula>9000</formula>
    </cfRule>
  </conditionalFormatting>
  <conditionalFormatting sqref="AJ20">
    <cfRule type="cellIs" dxfId="383" priority="382" stopIfTrue="1" operator="lessThanOrEqual">
      <formula>3000</formula>
    </cfRule>
    <cfRule type="cellIs" dxfId="382" priority="383" stopIfTrue="1" operator="between">
      <formula>3000</formula>
      <formula>9000</formula>
    </cfRule>
    <cfRule type="cellIs" dxfId="381" priority="384" stopIfTrue="1" operator="greaterThanOrEqual">
      <formula>9000</formula>
    </cfRule>
  </conditionalFormatting>
  <conditionalFormatting sqref="AF14">
    <cfRule type="cellIs" dxfId="380" priority="379" stopIfTrue="1" operator="lessThanOrEqual">
      <formula>3000</formula>
    </cfRule>
    <cfRule type="cellIs" dxfId="379" priority="380" stopIfTrue="1" operator="between">
      <formula>3000</formula>
      <formula>9000</formula>
    </cfRule>
    <cfRule type="cellIs" dxfId="378" priority="381" stopIfTrue="1" operator="greaterThanOrEqual">
      <formula>9000</formula>
    </cfRule>
  </conditionalFormatting>
  <conditionalFormatting sqref="AG14">
    <cfRule type="cellIs" dxfId="377" priority="376" stopIfTrue="1" operator="lessThanOrEqual">
      <formula>3000</formula>
    </cfRule>
    <cfRule type="cellIs" dxfId="376" priority="377" stopIfTrue="1" operator="between">
      <formula>3000</formula>
      <formula>9000</formula>
    </cfRule>
    <cfRule type="cellIs" dxfId="375" priority="378" stopIfTrue="1" operator="greaterThanOrEqual">
      <formula>9000</formula>
    </cfRule>
  </conditionalFormatting>
  <conditionalFormatting sqref="AH14">
    <cfRule type="cellIs" dxfId="374" priority="373" stopIfTrue="1" operator="lessThanOrEqual">
      <formula>3000</formula>
    </cfRule>
    <cfRule type="cellIs" dxfId="373" priority="374" stopIfTrue="1" operator="between">
      <formula>3000</formula>
      <formula>9000</formula>
    </cfRule>
    <cfRule type="cellIs" dxfId="372" priority="375" stopIfTrue="1" operator="greaterThanOrEqual">
      <formula>9000</formula>
    </cfRule>
  </conditionalFormatting>
  <conditionalFormatting sqref="AI14">
    <cfRule type="cellIs" dxfId="371" priority="370" stopIfTrue="1" operator="lessThanOrEqual">
      <formula>3000</formula>
    </cfRule>
    <cfRule type="cellIs" dxfId="370" priority="371" stopIfTrue="1" operator="between">
      <formula>3000</formula>
      <formula>9000</formula>
    </cfRule>
    <cfRule type="cellIs" dxfId="369" priority="372" stopIfTrue="1" operator="greaterThanOrEqual">
      <formula>9000</formula>
    </cfRule>
  </conditionalFormatting>
  <conditionalFormatting sqref="AJ14">
    <cfRule type="cellIs" dxfId="368" priority="367" stopIfTrue="1" operator="lessThanOrEqual">
      <formula>3000</formula>
    </cfRule>
    <cfRule type="cellIs" dxfId="367" priority="368" stopIfTrue="1" operator="between">
      <formula>3000</formula>
      <formula>9000</formula>
    </cfRule>
    <cfRule type="cellIs" dxfId="366" priority="369" stopIfTrue="1" operator="greaterThanOrEqual">
      <formula>9000</formula>
    </cfRule>
  </conditionalFormatting>
  <conditionalFormatting sqref="AF8">
    <cfRule type="cellIs" dxfId="365" priority="364" stopIfTrue="1" operator="lessThanOrEqual">
      <formula>3000</formula>
    </cfRule>
    <cfRule type="cellIs" dxfId="364" priority="365" stopIfTrue="1" operator="between">
      <formula>3000</formula>
      <formula>9000</formula>
    </cfRule>
    <cfRule type="cellIs" dxfId="363" priority="366" stopIfTrue="1" operator="greaterThanOrEqual">
      <formula>9000</formula>
    </cfRule>
  </conditionalFormatting>
  <conditionalFormatting sqref="AG8">
    <cfRule type="cellIs" dxfId="362" priority="361" stopIfTrue="1" operator="lessThanOrEqual">
      <formula>3000</formula>
    </cfRule>
    <cfRule type="cellIs" dxfId="361" priority="362" stopIfTrue="1" operator="between">
      <formula>3000</formula>
      <formula>9000</formula>
    </cfRule>
    <cfRule type="cellIs" dxfId="360" priority="363" stopIfTrue="1" operator="greaterThanOrEqual">
      <formula>9000</formula>
    </cfRule>
  </conditionalFormatting>
  <conditionalFormatting sqref="AH8">
    <cfRule type="cellIs" dxfId="359" priority="358" stopIfTrue="1" operator="lessThanOrEqual">
      <formula>3000</formula>
    </cfRule>
    <cfRule type="cellIs" dxfId="358" priority="359" stopIfTrue="1" operator="between">
      <formula>3000</formula>
      <formula>9000</formula>
    </cfRule>
    <cfRule type="cellIs" dxfId="357" priority="360" stopIfTrue="1" operator="greaterThanOrEqual">
      <formula>9000</formula>
    </cfRule>
  </conditionalFormatting>
  <conditionalFormatting sqref="AI8">
    <cfRule type="cellIs" dxfId="356" priority="355" stopIfTrue="1" operator="lessThanOrEqual">
      <formula>3000</formula>
    </cfRule>
    <cfRule type="cellIs" dxfId="355" priority="356" stopIfTrue="1" operator="between">
      <formula>3000</formula>
      <formula>9000</formula>
    </cfRule>
    <cfRule type="cellIs" dxfId="354" priority="357" stopIfTrue="1" operator="greaterThanOrEqual">
      <formula>9000</formula>
    </cfRule>
  </conditionalFormatting>
  <conditionalFormatting sqref="AJ8">
    <cfRule type="cellIs" dxfId="353" priority="352" stopIfTrue="1" operator="lessThanOrEqual">
      <formula>3000</formula>
    </cfRule>
    <cfRule type="cellIs" dxfId="352" priority="353" stopIfTrue="1" operator="between">
      <formula>3000</formula>
      <formula>9000</formula>
    </cfRule>
    <cfRule type="cellIs" dxfId="351" priority="354" stopIfTrue="1" operator="greaterThanOrEqual">
      <formula>9000</formula>
    </cfRule>
  </conditionalFormatting>
  <conditionalFormatting sqref="AF104">
    <cfRule type="cellIs" dxfId="350" priority="349" stopIfTrue="1" operator="lessThanOrEqual">
      <formula>3000</formula>
    </cfRule>
    <cfRule type="cellIs" dxfId="349" priority="350" stopIfTrue="1" operator="between">
      <formula>3000</formula>
      <formula>9000</formula>
    </cfRule>
    <cfRule type="cellIs" dxfId="348" priority="351" stopIfTrue="1" operator="greaterThanOrEqual">
      <formula>9000</formula>
    </cfRule>
  </conditionalFormatting>
  <conditionalFormatting sqref="AG104">
    <cfRule type="cellIs" dxfId="347" priority="346" stopIfTrue="1" operator="lessThanOrEqual">
      <formula>3000</formula>
    </cfRule>
    <cfRule type="cellIs" dxfId="346" priority="347" stopIfTrue="1" operator="between">
      <formula>3000</formula>
      <formula>9000</formula>
    </cfRule>
    <cfRule type="cellIs" dxfId="345" priority="348" stopIfTrue="1" operator="greaterThanOrEqual">
      <formula>9000</formula>
    </cfRule>
  </conditionalFormatting>
  <conditionalFormatting sqref="AH104">
    <cfRule type="cellIs" dxfId="344" priority="343" stopIfTrue="1" operator="lessThanOrEqual">
      <formula>3000</formula>
    </cfRule>
    <cfRule type="cellIs" dxfId="343" priority="344" stopIfTrue="1" operator="between">
      <formula>3000</formula>
      <formula>9000</formula>
    </cfRule>
    <cfRule type="cellIs" dxfId="342" priority="345" stopIfTrue="1" operator="greaterThanOrEqual">
      <formula>9000</formula>
    </cfRule>
  </conditionalFormatting>
  <conditionalFormatting sqref="AI104">
    <cfRule type="cellIs" dxfId="341" priority="340" stopIfTrue="1" operator="lessThanOrEqual">
      <formula>3000</formula>
    </cfRule>
    <cfRule type="cellIs" dxfId="340" priority="341" stopIfTrue="1" operator="between">
      <formula>3000</formula>
      <formula>9000</formula>
    </cfRule>
    <cfRule type="cellIs" dxfId="339" priority="342" stopIfTrue="1" operator="greaterThanOrEqual">
      <formula>9000</formula>
    </cfRule>
  </conditionalFormatting>
  <conditionalFormatting sqref="AJ104">
    <cfRule type="cellIs" dxfId="338" priority="337" stopIfTrue="1" operator="lessThanOrEqual">
      <formula>3000</formula>
    </cfRule>
    <cfRule type="cellIs" dxfId="337" priority="338" stopIfTrue="1" operator="between">
      <formula>3000</formula>
      <formula>9000</formula>
    </cfRule>
    <cfRule type="cellIs" dxfId="336" priority="339" stopIfTrue="1" operator="greaterThanOrEqual">
      <formula>9000</formula>
    </cfRule>
  </conditionalFormatting>
  <conditionalFormatting sqref="AF110">
    <cfRule type="cellIs" dxfId="335" priority="334" stopIfTrue="1" operator="lessThanOrEqual">
      <formula>3000</formula>
    </cfRule>
    <cfRule type="cellIs" dxfId="334" priority="335" stopIfTrue="1" operator="between">
      <formula>3000</formula>
      <formula>9000</formula>
    </cfRule>
    <cfRule type="cellIs" dxfId="333" priority="336" stopIfTrue="1" operator="greaterThanOrEqual">
      <formula>9000</formula>
    </cfRule>
  </conditionalFormatting>
  <conditionalFormatting sqref="AG110">
    <cfRule type="cellIs" dxfId="332" priority="331" stopIfTrue="1" operator="lessThanOrEqual">
      <formula>3000</formula>
    </cfRule>
    <cfRule type="cellIs" dxfId="331" priority="332" stopIfTrue="1" operator="between">
      <formula>3000</formula>
      <formula>9000</formula>
    </cfRule>
    <cfRule type="cellIs" dxfId="330" priority="333" stopIfTrue="1" operator="greaterThanOrEqual">
      <formula>9000</formula>
    </cfRule>
  </conditionalFormatting>
  <conditionalFormatting sqref="AH110">
    <cfRule type="cellIs" dxfId="329" priority="328" stopIfTrue="1" operator="lessThanOrEqual">
      <formula>3000</formula>
    </cfRule>
    <cfRule type="cellIs" dxfId="328" priority="329" stopIfTrue="1" operator="between">
      <formula>3000</formula>
      <formula>9000</formula>
    </cfRule>
    <cfRule type="cellIs" dxfId="327" priority="330" stopIfTrue="1" operator="greaterThanOrEqual">
      <formula>9000</formula>
    </cfRule>
  </conditionalFormatting>
  <conditionalFormatting sqref="AI110">
    <cfRule type="cellIs" dxfId="326" priority="325" stopIfTrue="1" operator="lessThanOrEqual">
      <formula>3000</formula>
    </cfRule>
    <cfRule type="cellIs" dxfId="325" priority="326" stopIfTrue="1" operator="between">
      <formula>3000</formula>
      <formula>9000</formula>
    </cfRule>
    <cfRule type="cellIs" dxfId="324" priority="327" stopIfTrue="1" operator="greaterThanOrEqual">
      <formula>9000</formula>
    </cfRule>
  </conditionalFormatting>
  <conditionalFormatting sqref="AJ110">
    <cfRule type="cellIs" dxfId="323" priority="322" stopIfTrue="1" operator="lessThanOrEqual">
      <formula>3000</formula>
    </cfRule>
    <cfRule type="cellIs" dxfId="322" priority="323" stopIfTrue="1" operator="between">
      <formula>3000</formula>
      <formula>9000</formula>
    </cfRule>
    <cfRule type="cellIs" dxfId="321" priority="324" stopIfTrue="1" operator="greaterThanOrEqual">
      <formula>9000</formula>
    </cfRule>
  </conditionalFormatting>
  <conditionalFormatting sqref="AF116">
    <cfRule type="cellIs" dxfId="320" priority="319" stopIfTrue="1" operator="lessThanOrEqual">
      <formula>3000</formula>
    </cfRule>
    <cfRule type="cellIs" dxfId="319" priority="320" stopIfTrue="1" operator="between">
      <formula>3000</formula>
      <formula>9000</formula>
    </cfRule>
    <cfRule type="cellIs" dxfId="318" priority="321" stopIfTrue="1" operator="greaterThanOrEqual">
      <formula>9000</formula>
    </cfRule>
  </conditionalFormatting>
  <conditionalFormatting sqref="AG116">
    <cfRule type="cellIs" dxfId="317" priority="316" stopIfTrue="1" operator="lessThanOrEqual">
      <formula>3000</formula>
    </cfRule>
    <cfRule type="cellIs" dxfId="316" priority="317" stopIfTrue="1" operator="between">
      <formula>3000</formula>
      <formula>9000</formula>
    </cfRule>
    <cfRule type="cellIs" dxfId="315" priority="318" stopIfTrue="1" operator="greaterThanOrEqual">
      <formula>9000</formula>
    </cfRule>
  </conditionalFormatting>
  <conditionalFormatting sqref="AH116">
    <cfRule type="cellIs" dxfId="314" priority="313" stopIfTrue="1" operator="lessThanOrEqual">
      <formula>3000</formula>
    </cfRule>
    <cfRule type="cellIs" dxfId="313" priority="314" stopIfTrue="1" operator="between">
      <formula>3000</formula>
      <formula>9000</formula>
    </cfRule>
    <cfRule type="cellIs" dxfId="312" priority="315" stopIfTrue="1" operator="greaterThanOrEqual">
      <formula>9000</formula>
    </cfRule>
  </conditionalFormatting>
  <conditionalFormatting sqref="AI116">
    <cfRule type="cellIs" dxfId="311" priority="310" stopIfTrue="1" operator="lessThanOrEqual">
      <formula>3000</formula>
    </cfRule>
    <cfRule type="cellIs" dxfId="310" priority="311" stopIfTrue="1" operator="between">
      <formula>3000</formula>
      <formula>9000</formula>
    </cfRule>
    <cfRule type="cellIs" dxfId="309" priority="312" stopIfTrue="1" operator="greaterThanOrEqual">
      <formula>9000</formula>
    </cfRule>
  </conditionalFormatting>
  <conditionalFormatting sqref="AJ116">
    <cfRule type="cellIs" dxfId="308" priority="307" stopIfTrue="1" operator="lessThanOrEqual">
      <formula>3000</formula>
    </cfRule>
    <cfRule type="cellIs" dxfId="307" priority="308" stopIfTrue="1" operator="between">
      <formula>3000</formula>
      <formula>9000</formula>
    </cfRule>
    <cfRule type="cellIs" dxfId="306" priority="309" stopIfTrue="1" operator="greaterThanOrEqual">
      <formula>9000</formula>
    </cfRule>
  </conditionalFormatting>
  <conditionalFormatting sqref="AF122">
    <cfRule type="cellIs" dxfId="305" priority="304" stopIfTrue="1" operator="lessThanOrEqual">
      <formula>3000</formula>
    </cfRule>
    <cfRule type="cellIs" dxfId="304" priority="305" stopIfTrue="1" operator="between">
      <formula>3000</formula>
      <formula>9000</formula>
    </cfRule>
    <cfRule type="cellIs" dxfId="303" priority="306" stopIfTrue="1" operator="greaterThanOrEqual">
      <formula>9000</formula>
    </cfRule>
  </conditionalFormatting>
  <conditionalFormatting sqref="AG122">
    <cfRule type="cellIs" dxfId="302" priority="301" stopIfTrue="1" operator="lessThanOrEqual">
      <formula>3000</formula>
    </cfRule>
    <cfRule type="cellIs" dxfId="301" priority="302" stopIfTrue="1" operator="between">
      <formula>3000</formula>
      <formula>9000</formula>
    </cfRule>
    <cfRule type="cellIs" dxfId="300" priority="303" stopIfTrue="1" operator="greaterThanOrEqual">
      <formula>9000</formula>
    </cfRule>
  </conditionalFormatting>
  <conditionalFormatting sqref="AH122">
    <cfRule type="cellIs" dxfId="299" priority="298" stopIfTrue="1" operator="lessThanOrEqual">
      <formula>3000</formula>
    </cfRule>
    <cfRule type="cellIs" dxfId="298" priority="299" stopIfTrue="1" operator="between">
      <formula>3000</formula>
      <formula>9000</formula>
    </cfRule>
    <cfRule type="cellIs" dxfId="297" priority="300" stopIfTrue="1" operator="greaterThanOrEqual">
      <formula>9000</formula>
    </cfRule>
  </conditionalFormatting>
  <conditionalFormatting sqref="AI122">
    <cfRule type="cellIs" dxfId="296" priority="295" stopIfTrue="1" operator="lessThanOrEqual">
      <formula>3000</formula>
    </cfRule>
    <cfRule type="cellIs" dxfId="295" priority="296" stopIfTrue="1" operator="between">
      <formula>3000</formula>
      <formula>9000</formula>
    </cfRule>
    <cfRule type="cellIs" dxfId="294" priority="297" stopIfTrue="1" operator="greaterThanOrEqual">
      <formula>9000</formula>
    </cfRule>
  </conditionalFormatting>
  <conditionalFormatting sqref="AJ122">
    <cfRule type="cellIs" dxfId="293" priority="292" stopIfTrue="1" operator="lessThanOrEqual">
      <formula>3000</formula>
    </cfRule>
    <cfRule type="cellIs" dxfId="292" priority="293" stopIfTrue="1" operator="between">
      <formula>3000</formula>
      <formula>9000</formula>
    </cfRule>
    <cfRule type="cellIs" dxfId="291" priority="294" stopIfTrue="1" operator="greaterThanOrEqual">
      <formula>9000</formula>
    </cfRule>
  </conditionalFormatting>
  <conditionalFormatting sqref="AF128">
    <cfRule type="cellIs" dxfId="290" priority="289" stopIfTrue="1" operator="lessThanOrEqual">
      <formula>3000</formula>
    </cfRule>
    <cfRule type="cellIs" dxfId="289" priority="290" stopIfTrue="1" operator="between">
      <formula>3000</formula>
      <formula>9000</formula>
    </cfRule>
    <cfRule type="cellIs" dxfId="288" priority="291" stopIfTrue="1" operator="greaterThanOrEqual">
      <formula>9000</formula>
    </cfRule>
  </conditionalFormatting>
  <conditionalFormatting sqref="AG128">
    <cfRule type="cellIs" dxfId="287" priority="286" stopIfTrue="1" operator="lessThanOrEqual">
      <formula>3000</formula>
    </cfRule>
    <cfRule type="cellIs" dxfId="286" priority="287" stopIfTrue="1" operator="between">
      <formula>3000</formula>
      <formula>9000</formula>
    </cfRule>
    <cfRule type="cellIs" dxfId="285" priority="288" stopIfTrue="1" operator="greaterThanOrEqual">
      <formula>9000</formula>
    </cfRule>
  </conditionalFormatting>
  <conditionalFormatting sqref="AH128">
    <cfRule type="cellIs" dxfId="284" priority="283" stopIfTrue="1" operator="lessThanOrEqual">
      <formula>3000</formula>
    </cfRule>
    <cfRule type="cellIs" dxfId="283" priority="284" stopIfTrue="1" operator="between">
      <formula>3000</formula>
      <formula>9000</formula>
    </cfRule>
    <cfRule type="cellIs" dxfId="282" priority="285" stopIfTrue="1" operator="greaterThanOrEqual">
      <formula>9000</formula>
    </cfRule>
  </conditionalFormatting>
  <conditionalFormatting sqref="AI128">
    <cfRule type="cellIs" dxfId="281" priority="280" stopIfTrue="1" operator="lessThanOrEqual">
      <formula>3000</formula>
    </cfRule>
    <cfRule type="cellIs" dxfId="280" priority="281" stopIfTrue="1" operator="between">
      <formula>3000</formula>
      <formula>9000</formula>
    </cfRule>
    <cfRule type="cellIs" dxfId="279" priority="282" stopIfTrue="1" operator="greaterThanOrEqual">
      <formula>9000</formula>
    </cfRule>
  </conditionalFormatting>
  <conditionalFormatting sqref="AJ128">
    <cfRule type="cellIs" dxfId="278" priority="277" stopIfTrue="1" operator="lessThanOrEqual">
      <formula>3000</formula>
    </cfRule>
    <cfRule type="cellIs" dxfId="277" priority="278" stopIfTrue="1" operator="between">
      <formula>3000</formula>
      <formula>9000</formula>
    </cfRule>
    <cfRule type="cellIs" dxfId="276" priority="279" stopIfTrue="1" operator="greaterThanOrEqual">
      <formula>9000</formula>
    </cfRule>
  </conditionalFormatting>
  <conditionalFormatting sqref="AF134">
    <cfRule type="cellIs" dxfId="275" priority="274" stopIfTrue="1" operator="lessThanOrEqual">
      <formula>3000</formula>
    </cfRule>
    <cfRule type="cellIs" dxfId="274" priority="275" stopIfTrue="1" operator="between">
      <formula>3000</formula>
      <formula>9000</formula>
    </cfRule>
    <cfRule type="cellIs" dxfId="273" priority="276" stopIfTrue="1" operator="greaterThanOrEqual">
      <formula>9000</formula>
    </cfRule>
  </conditionalFormatting>
  <conditionalFormatting sqref="AG134">
    <cfRule type="cellIs" dxfId="272" priority="271" stopIfTrue="1" operator="lessThanOrEqual">
      <formula>3000</formula>
    </cfRule>
    <cfRule type="cellIs" dxfId="271" priority="272" stopIfTrue="1" operator="between">
      <formula>3000</formula>
      <formula>9000</formula>
    </cfRule>
    <cfRule type="cellIs" dxfId="270" priority="273" stopIfTrue="1" operator="greaterThanOrEqual">
      <formula>9000</formula>
    </cfRule>
  </conditionalFormatting>
  <conditionalFormatting sqref="AH134">
    <cfRule type="cellIs" dxfId="269" priority="268" stopIfTrue="1" operator="lessThanOrEqual">
      <formula>3000</formula>
    </cfRule>
    <cfRule type="cellIs" dxfId="268" priority="269" stopIfTrue="1" operator="between">
      <formula>3000</formula>
      <formula>9000</formula>
    </cfRule>
    <cfRule type="cellIs" dxfId="267" priority="270" stopIfTrue="1" operator="greaterThanOrEqual">
      <formula>9000</formula>
    </cfRule>
  </conditionalFormatting>
  <conditionalFormatting sqref="AI134">
    <cfRule type="cellIs" dxfId="266" priority="265" stopIfTrue="1" operator="lessThanOrEqual">
      <formula>3000</formula>
    </cfRule>
    <cfRule type="cellIs" dxfId="265" priority="266" stopIfTrue="1" operator="between">
      <formula>3000</formula>
      <formula>9000</formula>
    </cfRule>
    <cfRule type="cellIs" dxfId="264" priority="267" stopIfTrue="1" operator="greaterThanOrEqual">
      <formula>9000</formula>
    </cfRule>
  </conditionalFormatting>
  <conditionalFormatting sqref="AJ134">
    <cfRule type="cellIs" dxfId="263" priority="262" stopIfTrue="1" operator="lessThanOrEqual">
      <formula>3000</formula>
    </cfRule>
    <cfRule type="cellIs" dxfId="262" priority="263" stopIfTrue="1" operator="between">
      <formula>3000</formula>
      <formula>9000</formula>
    </cfRule>
    <cfRule type="cellIs" dxfId="261" priority="264" stopIfTrue="1" operator="greaterThanOrEqual">
      <formula>9000</formula>
    </cfRule>
  </conditionalFormatting>
  <conditionalFormatting sqref="AF140">
    <cfRule type="cellIs" dxfId="260" priority="259" stopIfTrue="1" operator="lessThanOrEqual">
      <formula>3000</formula>
    </cfRule>
    <cfRule type="cellIs" dxfId="259" priority="260" stopIfTrue="1" operator="between">
      <formula>3000</formula>
      <formula>9000</formula>
    </cfRule>
    <cfRule type="cellIs" dxfId="258" priority="261" stopIfTrue="1" operator="greaterThanOrEqual">
      <formula>9000</formula>
    </cfRule>
  </conditionalFormatting>
  <conditionalFormatting sqref="AG140">
    <cfRule type="cellIs" dxfId="257" priority="256" stopIfTrue="1" operator="lessThanOrEqual">
      <formula>3000</formula>
    </cfRule>
    <cfRule type="cellIs" dxfId="256" priority="257" stopIfTrue="1" operator="between">
      <formula>3000</formula>
      <formula>9000</formula>
    </cfRule>
    <cfRule type="cellIs" dxfId="255" priority="258" stopIfTrue="1" operator="greaterThanOrEqual">
      <formula>9000</formula>
    </cfRule>
  </conditionalFormatting>
  <conditionalFormatting sqref="AH140">
    <cfRule type="cellIs" dxfId="254" priority="253" stopIfTrue="1" operator="lessThanOrEqual">
      <formula>3000</formula>
    </cfRule>
    <cfRule type="cellIs" dxfId="253" priority="254" stopIfTrue="1" operator="between">
      <formula>3000</formula>
      <formula>9000</formula>
    </cfRule>
    <cfRule type="cellIs" dxfId="252" priority="255" stopIfTrue="1" operator="greaterThanOrEqual">
      <formula>9000</formula>
    </cfRule>
  </conditionalFormatting>
  <conditionalFormatting sqref="AI140">
    <cfRule type="cellIs" dxfId="251" priority="250" stopIfTrue="1" operator="lessThanOrEqual">
      <formula>3000</formula>
    </cfRule>
    <cfRule type="cellIs" dxfId="250" priority="251" stopIfTrue="1" operator="between">
      <formula>3000</formula>
      <formula>9000</formula>
    </cfRule>
    <cfRule type="cellIs" dxfId="249" priority="252" stopIfTrue="1" operator="greaterThanOrEqual">
      <formula>9000</formula>
    </cfRule>
  </conditionalFormatting>
  <conditionalFormatting sqref="AJ140">
    <cfRule type="cellIs" dxfId="248" priority="247" stopIfTrue="1" operator="lessThanOrEqual">
      <formula>3000</formula>
    </cfRule>
    <cfRule type="cellIs" dxfId="247" priority="248" stopIfTrue="1" operator="between">
      <formula>3000</formula>
      <formula>9000</formula>
    </cfRule>
    <cfRule type="cellIs" dxfId="246" priority="249" stopIfTrue="1" operator="greaterThanOrEqual">
      <formula>9000</formula>
    </cfRule>
  </conditionalFormatting>
  <conditionalFormatting sqref="AF146">
    <cfRule type="cellIs" dxfId="245" priority="244" stopIfTrue="1" operator="lessThanOrEqual">
      <formula>3000</formula>
    </cfRule>
    <cfRule type="cellIs" dxfId="244" priority="245" stopIfTrue="1" operator="between">
      <formula>3000</formula>
      <formula>9000</formula>
    </cfRule>
    <cfRule type="cellIs" dxfId="243" priority="246" stopIfTrue="1" operator="greaterThanOrEqual">
      <formula>9000</formula>
    </cfRule>
  </conditionalFormatting>
  <conditionalFormatting sqref="AG146">
    <cfRule type="cellIs" dxfId="242" priority="241" stopIfTrue="1" operator="lessThanOrEqual">
      <formula>3000</formula>
    </cfRule>
    <cfRule type="cellIs" dxfId="241" priority="242" stopIfTrue="1" operator="between">
      <formula>3000</formula>
      <formula>9000</formula>
    </cfRule>
    <cfRule type="cellIs" dxfId="240" priority="243" stopIfTrue="1" operator="greaterThanOrEqual">
      <formula>9000</formula>
    </cfRule>
  </conditionalFormatting>
  <conditionalFormatting sqref="AH146">
    <cfRule type="cellIs" dxfId="239" priority="238" stopIfTrue="1" operator="lessThanOrEqual">
      <formula>3000</formula>
    </cfRule>
    <cfRule type="cellIs" dxfId="238" priority="239" stopIfTrue="1" operator="between">
      <formula>3000</formula>
      <formula>9000</formula>
    </cfRule>
    <cfRule type="cellIs" dxfId="237" priority="240" stopIfTrue="1" operator="greaterThanOrEqual">
      <formula>9000</formula>
    </cfRule>
  </conditionalFormatting>
  <conditionalFormatting sqref="AI146">
    <cfRule type="cellIs" dxfId="236" priority="235" stopIfTrue="1" operator="lessThanOrEqual">
      <formula>3000</formula>
    </cfRule>
    <cfRule type="cellIs" dxfId="235" priority="236" stopIfTrue="1" operator="between">
      <formula>3000</formula>
      <formula>9000</formula>
    </cfRule>
    <cfRule type="cellIs" dxfId="234" priority="237" stopIfTrue="1" operator="greaterThanOrEqual">
      <formula>9000</formula>
    </cfRule>
  </conditionalFormatting>
  <conditionalFormatting sqref="AJ146">
    <cfRule type="cellIs" dxfId="233" priority="232" stopIfTrue="1" operator="lessThanOrEqual">
      <formula>3000</formula>
    </cfRule>
    <cfRule type="cellIs" dxfId="232" priority="233" stopIfTrue="1" operator="between">
      <formula>3000</formula>
      <formula>9000</formula>
    </cfRule>
    <cfRule type="cellIs" dxfId="231" priority="234" stopIfTrue="1" operator="greaterThanOrEqual">
      <formula>9000</formula>
    </cfRule>
  </conditionalFormatting>
  <conditionalFormatting sqref="AF152">
    <cfRule type="cellIs" dxfId="230" priority="229" stopIfTrue="1" operator="lessThanOrEqual">
      <formula>3000</formula>
    </cfRule>
    <cfRule type="cellIs" dxfId="229" priority="230" stopIfTrue="1" operator="between">
      <formula>3000</formula>
      <formula>9000</formula>
    </cfRule>
    <cfRule type="cellIs" dxfId="228" priority="231" stopIfTrue="1" operator="greaterThanOrEqual">
      <formula>9000</formula>
    </cfRule>
  </conditionalFormatting>
  <conditionalFormatting sqref="AG152">
    <cfRule type="cellIs" dxfId="227" priority="226" stopIfTrue="1" operator="lessThanOrEqual">
      <formula>3000</formula>
    </cfRule>
    <cfRule type="cellIs" dxfId="226" priority="227" stopIfTrue="1" operator="between">
      <formula>3000</formula>
      <formula>9000</formula>
    </cfRule>
    <cfRule type="cellIs" dxfId="225" priority="228" stopIfTrue="1" operator="greaterThanOrEqual">
      <formula>9000</formula>
    </cfRule>
  </conditionalFormatting>
  <conditionalFormatting sqref="AH152">
    <cfRule type="cellIs" dxfId="224" priority="223" stopIfTrue="1" operator="lessThanOrEqual">
      <formula>3000</formula>
    </cfRule>
    <cfRule type="cellIs" dxfId="223" priority="224" stopIfTrue="1" operator="between">
      <formula>3000</formula>
      <formula>9000</formula>
    </cfRule>
    <cfRule type="cellIs" dxfId="222" priority="225" stopIfTrue="1" operator="greaterThanOrEqual">
      <formula>9000</formula>
    </cfRule>
  </conditionalFormatting>
  <conditionalFormatting sqref="AI152">
    <cfRule type="cellIs" dxfId="221" priority="220" stopIfTrue="1" operator="lessThanOrEqual">
      <formula>3000</formula>
    </cfRule>
    <cfRule type="cellIs" dxfId="220" priority="221" stopIfTrue="1" operator="between">
      <formula>3000</formula>
      <formula>9000</formula>
    </cfRule>
    <cfRule type="cellIs" dxfId="219" priority="222" stopIfTrue="1" operator="greaterThanOrEqual">
      <formula>9000</formula>
    </cfRule>
  </conditionalFormatting>
  <conditionalFormatting sqref="AJ152">
    <cfRule type="cellIs" dxfId="218" priority="217" stopIfTrue="1" operator="lessThanOrEqual">
      <formula>3000</formula>
    </cfRule>
    <cfRule type="cellIs" dxfId="217" priority="218" stopIfTrue="1" operator="between">
      <formula>3000</formula>
      <formula>9000</formula>
    </cfRule>
    <cfRule type="cellIs" dxfId="216" priority="219" stopIfTrue="1" operator="greaterThanOrEqual">
      <formula>9000</formula>
    </cfRule>
  </conditionalFormatting>
  <conditionalFormatting sqref="AF158">
    <cfRule type="cellIs" dxfId="215" priority="214" stopIfTrue="1" operator="lessThanOrEqual">
      <formula>3000</formula>
    </cfRule>
    <cfRule type="cellIs" dxfId="214" priority="215" stopIfTrue="1" operator="between">
      <formula>3000</formula>
      <formula>9000</formula>
    </cfRule>
    <cfRule type="cellIs" dxfId="213" priority="216" stopIfTrue="1" operator="greaterThanOrEqual">
      <formula>9000</formula>
    </cfRule>
  </conditionalFormatting>
  <conditionalFormatting sqref="AG158">
    <cfRule type="cellIs" dxfId="212" priority="211" stopIfTrue="1" operator="lessThanOrEqual">
      <formula>3000</formula>
    </cfRule>
    <cfRule type="cellIs" dxfId="211" priority="212" stopIfTrue="1" operator="between">
      <formula>3000</formula>
      <formula>9000</formula>
    </cfRule>
    <cfRule type="cellIs" dxfId="210" priority="213" stopIfTrue="1" operator="greaterThanOrEqual">
      <formula>9000</formula>
    </cfRule>
  </conditionalFormatting>
  <conditionalFormatting sqref="AH158">
    <cfRule type="cellIs" dxfId="209" priority="208" stopIfTrue="1" operator="lessThanOrEqual">
      <formula>3000</formula>
    </cfRule>
    <cfRule type="cellIs" dxfId="208" priority="209" stopIfTrue="1" operator="between">
      <formula>3000</formula>
      <formula>9000</formula>
    </cfRule>
    <cfRule type="cellIs" dxfId="207" priority="210" stopIfTrue="1" operator="greaterThanOrEqual">
      <formula>9000</formula>
    </cfRule>
  </conditionalFormatting>
  <conditionalFormatting sqref="AI158">
    <cfRule type="cellIs" dxfId="206" priority="205" stopIfTrue="1" operator="lessThanOrEqual">
      <formula>3000</formula>
    </cfRule>
    <cfRule type="cellIs" dxfId="205" priority="206" stopIfTrue="1" operator="between">
      <formula>3000</formula>
      <formula>9000</formula>
    </cfRule>
    <cfRule type="cellIs" dxfId="204" priority="207" stopIfTrue="1" operator="greaterThanOrEqual">
      <formula>9000</formula>
    </cfRule>
  </conditionalFormatting>
  <conditionalFormatting sqref="AJ158">
    <cfRule type="cellIs" dxfId="203" priority="202" stopIfTrue="1" operator="lessThanOrEqual">
      <formula>3000</formula>
    </cfRule>
    <cfRule type="cellIs" dxfId="202" priority="203" stopIfTrue="1" operator="between">
      <formula>3000</formula>
      <formula>9000</formula>
    </cfRule>
    <cfRule type="cellIs" dxfId="201" priority="204" stopIfTrue="1" operator="greaterThanOrEqual">
      <formula>9000</formula>
    </cfRule>
  </conditionalFormatting>
  <conditionalFormatting sqref="AF164">
    <cfRule type="cellIs" dxfId="200" priority="199" stopIfTrue="1" operator="lessThanOrEqual">
      <formula>3000</formula>
    </cfRule>
    <cfRule type="cellIs" dxfId="199" priority="200" stopIfTrue="1" operator="between">
      <formula>3000</formula>
      <formula>9000</formula>
    </cfRule>
    <cfRule type="cellIs" dxfId="198" priority="201" stopIfTrue="1" operator="greaterThanOrEqual">
      <formula>9000</formula>
    </cfRule>
  </conditionalFormatting>
  <conditionalFormatting sqref="AG164">
    <cfRule type="cellIs" dxfId="197" priority="196" stopIfTrue="1" operator="lessThanOrEqual">
      <formula>3000</formula>
    </cfRule>
    <cfRule type="cellIs" dxfId="196" priority="197" stopIfTrue="1" operator="between">
      <formula>3000</formula>
      <formula>9000</formula>
    </cfRule>
    <cfRule type="cellIs" dxfId="195" priority="198" stopIfTrue="1" operator="greaterThanOrEqual">
      <formula>9000</formula>
    </cfRule>
  </conditionalFormatting>
  <conditionalFormatting sqref="AH164">
    <cfRule type="cellIs" dxfId="194" priority="193" stopIfTrue="1" operator="lessThanOrEqual">
      <formula>3000</formula>
    </cfRule>
    <cfRule type="cellIs" dxfId="193" priority="194" stopIfTrue="1" operator="between">
      <formula>3000</formula>
      <formula>9000</formula>
    </cfRule>
    <cfRule type="cellIs" dxfId="192" priority="195" stopIfTrue="1" operator="greaterThanOrEqual">
      <formula>9000</formula>
    </cfRule>
  </conditionalFormatting>
  <conditionalFormatting sqref="AI164">
    <cfRule type="cellIs" dxfId="191" priority="190" stopIfTrue="1" operator="lessThanOrEqual">
      <formula>3000</formula>
    </cfRule>
    <cfRule type="cellIs" dxfId="190" priority="191" stopIfTrue="1" operator="between">
      <formula>3000</formula>
      <formula>9000</formula>
    </cfRule>
    <cfRule type="cellIs" dxfId="189" priority="192" stopIfTrue="1" operator="greaterThanOrEqual">
      <formula>9000</formula>
    </cfRule>
  </conditionalFormatting>
  <conditionalFormatting sqref="AJ164">
    <cfRule type="cellIs" dxfId="188" priority="187" stopIfTrue="1" operator="lessThanOrEqual">
      <formula>3000</formula>
    </cfRule>
    <cfRule type="cellIs" dxfId="187" priority="188" stopIfTrue="1" operator="between">
      <formula>3000</formula>
      <formula>9000</formula>
    </cfRule>
    <cfRule type="cellIs" dxfId="186" priority="189" stopIfTrue="1" operator="greaterThanOrEqual">
      <formula>9000</formula>
    </cfRule>
  </conditionalFormatting>
  <conditionalFormatting sqref="AF170">
    <cfRule type="cellIs" dxfId="185" priority="184" stopIfTrue="1" operator="lessThanOrEqual">
      <formula>3000</formula>
    </cfRule>
    <cfRule type="cellIs" dxfId="184" priority="185" stopIfTrue="1" operator="between">
      <formula>3000</formula>
      <formula>9000</formula>
    </cfRule>
    <cfRule type="cellIs" dxfId="183" priority="186" stopIfTrue="1" operator="greaterThanOrEqual">
      <formula>9000</formula>
    </cfRule>
  </conditionalFormatting>
  <conditionalFormatting sqref="AG170">
    <cfRule type="cellIs" dxfId="182" priority="181" stopIfTrue="1" operator="lessThanOrEqual">
      <formula>3000</formula>
    </cfRule>
    <cfRule type="cellIs" dxfId="181" priority="182" stopIfTrue="1" operator="between">
      <formula>3000</formula>
      <formula>9000</formula>
    </cfRule>
    <cfRule type="cellIs" dxfId="180" priority="183" stopIfTrue="1" operator="greaterThanOrEqual">
      <formula>9000</formula>
    </cfRule>
  </conditionalFormatting>
  <conditionalFormatting sqref="AH170">
    <cfRule type="cellIs" dxfId="179" priority="178" stopIfTrue="1" operator="lessThanOrEqual">
      <formula>3000</formula>
    </cfRule>
    <cfRule type="cellIs" dxfId="178" priority="179" stopIfTrue="1" operator="between">
      <formula>3000</formula>
      <formula>9000</formula>
    </cfRule>
    <cfRule type="cellIs" dxfId="177" priority="180" stopIfTrue="1" operator="greaterThanOrEqual">
      <formula>9000</formula>
    </cfRule>
  </conditionalFormatting>
  <conditionalFormatting sqref="AI170">
    <cfRule type="cellIs" dxfId="176" priority="175" stopIfTrue="1" operator="lessThanOrEqual">
      <formula>3000</formula>
    </cfRule>
    <cfRule type="cellIs" dxfId="175" priority="176" stopIfTrue="1" operator="between">
      <formula>3000</formula>
      <formula>9000</formula>
    </cfRule>
    <cfRule type="cellIs" dxfId="174" priority="177" stopIfTrue="1" operator="greaterThanOrEqual">
      <formula>9000</formula>
    </cfRule>
  </conditionalFormatting>
  <conditionalFormatting sqref="AJ170">
    <cfRule type="cellIs" dxfId="173" priority="172" stopIfTrue="1" operator="lessThanOrEqual">
      <formula>3000</formula>
    </cfRule>
    <cfRule type="cellIs" dxfId="172" priority="173" stopIfTrue="1" operator="between">
      <formula>3000</formula>
      <formula>9000</formula>
    </cfRule>
    <cfRule type="cellIs" dxfId="171" priority="174" stopIfTrue="1" operator="greaterThanOrEqual">
      <formula>9000</formula>
    </cfRule>
  </conditionalFormatting>
  <conditionalFormatting sqref="AF176">
    <cfRule type="cellIs" dxfId="170" priority="169" stopIfTrue="1" operator="lessThanOrEqual">
      <formula>3000</formula>
    </cfRule>
    <cfRule type="cellIs" dxfId="169" priority="170" stopIfTrue="1" operator="between">
      <formula>3000</formula>
      <formula>9000</formula>
    </cfRule>
    <cfRule type="cellIs" dxfId="168" priority="171" stopIfTrue="1" operator="greaterThanOrEqual">
      <formula>9000</formula>
    </cfRule>
  </conditionalFormatting>
  <conditionalFormatting sqref="AG176">
    <cfRule type="cellIs" dxfId="167" priority="166" stopIfTrue="1" operator="lessThanOrEqual">
      <formula>3000</formula>
    </cfRule>
    <cfRule type="cellIs" dxfId="166" priority="167" stopIfTrue="1" operator="between">
      <formula>3000</formula>
      <formula>9000</formula>
    </cfRule>
    <cfRule type="cellIs" dxfId="165" priority="168" stopIfTrue="1" operator="greaterThanOrEqual">
      <formula>9000</formula>
    </cfRule>
  </conditionalFormatting>
  <conditionalFormatting sqref="AH176">
    <cfRule type="cellIs" dxfId="164" priority="163" stopIfTrue="1" operator="lessThanOrEqual">
      <formula>3000</formula>
    </cfRule>
    <cfRule type="cellIs" dxfId="163" priority="164" stopIfTrue="1" operator="between">
      <formula>3000</formula>
      <formula>9000</formula>
    </cfRule>
    <cfRule type="cellIs" dxfId="162" priority="165" stopIfTrue="1" operator="greaterThanOrEqual">
      <formula>9000</formula>
    </cfRule>
  </conditionalFormatting>
  <conditionalFormatting sqref="AI176">
    <cfRule type="cellIs" dxfId="161" priority="160" stopIfTrue="1" operator="lessThanOrEqual">
      <formula>3000</formula>
    </cfRule>
    <cfRule type="cellIs" dxfId="160" priority="161" stopIfTrue="1" operator="between">
      <formula>3000</formula>
      <formula>9000</formula>
    </cfRule>
    <cfRule type="cellIs" dxfId="159" priority="162" stopIfTrue="1" operator="greaterThanOrEqual">
      <formula>9000</formula>
    </cfRule>
  </conditionalFormatting>
  <conditionalFormatting sqref="AJ176">
    <cfRule type="cellIs" dxfId="158" priority="157" stopIfTrue="1" operator="lessThanOrEqual">
      <formula>3000</formula>
    </cfRule>
    <cfRule type="cellIs" dxfId="157" priority="158" stopIfTrue="1" operator="between">
      <formula>3000</formula>
      <formula>9000</formula>
    </cfRule>
    <cfRule type="cellIs" dxfId="156" priority="159" stopIfTrue="1" operator="greaterThanOrEqual">
      <formula>9000</formula>
    </cfRule>
  </conditionalFormatting>
  <conditionalFormatting sqref="AF182">
    <cfRule type="cellIs" dxfId="155" priority="154" stopIfTrue="1" operator="lessThanOrEqual">
      <formula>3000</formula>
    </cfRule>
    <cfRule type="cellIs" dxfId="154" priority="155" stopIfTrue="1" operator="between">
      <formula>3000</formula>
      <formula>9000</formula>
    </cfRule>
    <cfRule type="cellIs" dxfId="153" priority="156" stopIfTrue="1" operator="greaterThanOrEqual">
      <formula>9000</formula>
    </cfRule>
  </conditionalFormatting>
  <conditionalFormatting sqref="AG182">
    <cfRule type="cellIs" dxfId="152" priority="151" stopIfTrue="1" operator="lessThanOrEqual">
      <formula>3000</formula>
    </cfRule>
    <cfRule type="cellIs" dxfId="151" priority="152" stopIfTrue="1" operator="between">
      <formula>3000</formula>
      <formula>9000</formula>
    </cfRule>
    <cfRule type="cellIs" dxfId="150" priority="153" stopIfTrue="1" operator="greaterThanOrEqual">
      <formula>9000</formula>
    </cfRule>
  </conditionalFormatting>
  <conditionalFormatting sqref="AH182">
    <cfRule type="cellIs" dxfId="149" priority="148" stopIfTrue="1" operator="lessThanOrEqual">
      <formula>3000</formula>
    </cfRule>
    <cfRule type="cellIs" dxfId="148" priority="149" stopIfTrue="1" operator="between">
      <formula>3000</formula>
      <formula>9000</formula>
    </cfRule>
    <cfRule type="cellIs" dxfId="147" priority="150" stopIfTrue="1" operator="greaterThanOrEqual">
      <formula>9000</formula>
    </cfRule>
  </conditionalFormatting>
  <conditionalFormatting sqref="AI182">
    <cfRule type="cellIs" dxfId="146" priority="145" stopIfTrue="1" operator="lessThanOrEqual">
      <formula>3000</formula>
    </cfRule>
    <cfRule type="cellIs" dxfId="145" priority="146" stopIfTrue="1" operator="between">
      <formula>3000</formula>
      <formula>9000</formula>
    </cfRule>
    <cfRule type="cellIs" dxfId="144" priority="147" stopIfTrue="1" operator="greaterThanOrEqual">
      <formula>9000</formula>
    </cfRule>
  </conditionalFormatting>
  <conditionalFormatting sqref="AJ182">
    <cfRule type="cellIs" dxfId="143" priority="142" stopIfTrue="1" operator="lessThanOrEqual">
      <formula>3000</formula>
    </cfRule>
    <cfRule type="cellIs" dxfId="142" priority="143" stopIfTrue="1" operator="between">
      <formula>3000</formula>
      <formula>9000</formula>
    </cfRule>
    <cfRule type="cellIs" dxfId="141" priority="144" stopIfTrue="1" operator="greaterThanOrEqual">
      <formula>9000</formula>
    </cfRule>
  </conditionalFormatting>
  <conditionalFormatting sqref="AF188">
    <cfRule type="cellIs" dxfId="140" priority="139" stopIfTrue="1" operator="lessThanOrEqual">
      <formula>3000</formula>
    </cfRule>
    <cfRule type="cellIs" dxfId="139" priority="140" stopIfTrue="1" operator="between">
      <formula>3000</formula>
      <formula>9000</formula>
    </cfRule>
    <cfRule type="cellIs" dxfId="138" priority="141" stopIfTrue="1" operator="greaterThanOrEqual">
      <formula>9000</formula>
    </cfRule>
  </conditionalFormatting>
  <conditionalFormatting sqref="AG188">
    <cfRule type="cellIs" dxfId="137" priority="136" stopIfTrue="1" operator="lessThanOrEqual">
      <formula>3000</formula>
    </cfRule>
    <cfRule type="cellIs" dxfId="136" priority="137" stopIfTrue="1" operator="between">
      <formula>3000</formula>
      <formula>9000</formula>
    </cfRule>
    <cfRule type="cellIs" dxfId="135" priority="138" stopIfTrue="1" operator="greaterThanOrEqual">
      <formula>9000</formula>
    </cfRule>
  </conditionalFormatting>
  <conditionalFormatting sqref="AH188">
    <cfRule type="cellIs" dxfId="134" priority="133" stopIfTrue="1" operator="lessThanOrEqual">
      <formula>3000</formula>
    </cfRule>
    <cfRule type="cellIs" dxfId="133" priority="134" stopIfTrue="1" operator="between">
      <formula>3000</formula>
      <formula>9000</formula>
    </cfRule>
    <cfRule type="cellIs" dxfId="132" priority="135" stopIfTrue="1" operator="greaterThanOrEqual">
      <formula>9000</formula>
    </cfRule>
  </conditionalFormatting>
  <conditionalFormatting sqref="AI188">
    <cfRule type="cellIs" dxfId="131" priority="130" stopIfTrue="1" operator="lessThanOrEqual">
      <formula>3000</formula>
    </cfRule>
    <cfRule type="cellIs" dxfId="130" priority="131" stopIfTrue="1" operator="between">
      <formula>3000</formula>
      <formula>9000</formula>
    </cfRule>
    <cfRule type="cellIs" dxfId="129" priority="132" stopIfTrue="1" operator="greaterThanOrEqual">
      <formula>9000</formula>
    </cfRule>
  </conditionalFormatting>
  <conditionalFormatting sqref="AJ188">
    <cfRule type="cellIs" dxfId="128" priority="127" stopIfTrue="1" operator="lessThanOrEqual">
      <formula>3000</formula>
    </cfRule>
    <cfRule type="cellIs" dxfId="127" priority="128" stopIfTrue="1" operator="between">
      <formula>3000</formula>
      <formula>9000</formula>
    </cfRule>
    <cfRule type="cellIs" dxfId="126" priority="129" stopIfTrue="1" operator="greaterThanOrEqual">
      <formula>9000</formula>
    </cfRule>
  </conditionalFormatting>
  <conditionalFormatting sqref="AF194">
    <cfRule type="cellIs" dxfId="125" priority="124" stopIfTrue="1" operator="lessThanOrEqual">
      <formula>3000</formula>
    </cfRule>
    <cfRule type="cellIs" dxfId="124" priority="125" stopIfTrue="1" operator="between">
      <formula>3000</formula>
      <formula>9000</formula>
    </cfRule>
    <cfRule type="cellIs" dxfId="123" priority="126" stopIfTrue="1" operator="greaterThanOrEqual">
      <formula>9000</formula>
    </cfRule>
  </conditionalFormatting>
  <conditionalFormatting sqref="AG194">
    <cfRule type="cellIs" dxfId="122" priority="121" stopIfTrue="1" operator="lessThanOrEqual">
      <formula>3000</formula>
    </cfRule>
    <cfRule type="cellIs" dxfId="121" priority="122" stopIfTrue="1" operator="between">
      <formula>3000</formula>
      <formula>9000</formula>
    </cfRule>
    <cfRule type="cellIs" dxfId="120" priority="123" stopIfTrue="1" operator="greaterThanOrEqual">
      <formula>9000</formula>
    </cfRule>
  </conditionalFormatting>
  <conditionalFormatting sqref="AH194">
    <cfRule type="cellIs" dxfId="119" priority="118" stopIfTrue="1" operator="lessThanOrEqual">
      <formula>3000</formula>
    </cfRule>
    <cfRule type="cellIs" dxfId="118" priority="119" stopIfTrue="1" operator="between">
      <formula>3000</formula>
      <formula>9000</formula>
    </cfRule>
    <cfRule type="cellIs" dxfId="117" priority="120" stopIfTrue="1" operator="greaterThanOrEqual">
      <formula>9000</formula>
    </cfRule>
  </conditionalFormatting>
  <conditionalFormatting sqref="AI194">
    <cfRule type="cellIs" dxfId="116" priority="115" stopIfTrue="1" operator="lessThanOrEqual">
      <formula>3000</formula>
    </cfRule>
    <cfRule type="cellIs" dxfId="115" priority="116" stopIfTrue="1" operator="between">
      <formula>3000</formula>
      <formula>9000</formula>
    </cfRule>
    <cfRule type="cellIs" dxfId="114" priority="117" stopIfTrue="1" operator="greaterThanOrEqual">
      <formula>9000</formula>
    </cfRule>
  </conditionalFormatting>
  <conditionalFormatting sqref="AJ194">
    <cfRule type="cellIs" dxfId="113" priority="112" stopIfTrue="1" operator="lessThanOrEqual">
      <formula>3000</formula>
    </cfRule>
    <cfRule type="cellIs" dxfId="112" priority="113" stopIfTrue="1" operator="between">
      <formula>3000</formula>
      <formula>9000</formula>
    </cfRule>
    <cfRule type="cellIs" dxfId="111" priority="114" stopIfTrue="1" operator="greaterThanOrEqual">
      <formula>9000</formula>
    </cfRule>
  </conditionalFormatting>
  <conditionalFormatting sqref="AF200">
    <cfRule type="cellIs" dxfId="110" priority="109" stopIfTrue="1" operator="lessThanOrEqual">
      <formula>3000</formula>
    </cfRule>
    <cfRule type="cellIs" dxfId="109" priority="110" stopIfTrue="1" operator="between">
      <formula>3000</formula>
      <formula>9000</formula>
    </cfRule>
    <cfRule type="cellIs" dxfId="108" priority="111" stopIfTrue="1" operator="greaterThanOrEqual">
      <formula>9000</formula>
    </cfRule>
  </conditionalFormatting>
  <conditionalFormatting sqref="AG200">
    <cfRule type="cellIs" dxfId="107" priority="106" stopIfTrue="1" operator="lessThanOrEqual">
      <formula>3000</formula>
    </cfRule>
    <cfRule type="cellIs" dxfId="106" priority="107" stopIfTrue="1" operator="between">
      <formula>3000</formula>
      <formula>9000</formula>
    </cfRule>
    <cfRule type="cellIs" dxfId="105" priority="108" stopIfTrue="1" operator="greaterThanOrEqual">
      <formula>9000</formula>
    </cfRule>
  </conditionalFormatting>
  <conditionalFormatting sqref="AH200">
    <cfRule type="cellIs" dxfId="104" priority="103" stopIfTrue="1" operator="lessThanOrEqual">
      <formula>3000</formula>
    </cfRule>
    <cfRule type="cellIs" dxfId="103" priority="104" stopIfTrue="1" operator="between">
      <formula>3000</formula>
      <formula>9000</formula>
    </cfRule>
    <cfRule type="cellIs" dxfId="102" priority="105" stopIfTrue="1" operator="greaterThanOrEqual">
      <formula>9000</formula>
    </cfRule>
  </conditionalFormatting>
  <conditionalFormatting sqref="AI200">
    <cfRule type="cellIs" dxfId="101" priority="100" stopIfTrue="1" operator="lessThanOrEqual">
      <formula>3000</formula>
    </cfRule>
    <cfRule type="cellIs" dxfId="100" priority="101" stopIfTrue="1" operator="between">
      <formula>3000</formula>
      <formula>9000</formula>
    </cfRule>
    <cfRule type="cellIs" dxfId="99" priority="102" stopIfTrue="1" operator="greaterThanOrEqual">
      <formula>9000</formula>
    </cfRule>
  </conditionalFormatting>
  <conditionalFormatting sqref="AJ200">
    <cfRule type="cellIs" dxfId="98" priority="97" stopIfTrue="1" operator="lessThanOrEqual">
      <formula>3000</formula>
    </cfRule>
    <cfRule type="cellIs" dxfId="97" priority="98" stopIfTrue="1" operator="between">
      <formula>3000</formula>
      <formula>9000</formula>
    </cfRule>
    <cfRule type="cellIs" dxfId="96" priority="99" stopIfTrue="1" operator="greaterThanOrEqual">
      <formula>9000</formula>
    </cfRule>
  </conditionalFormatting>
  <conditionalFormatting sqref="AF206">
    <cfRule type="cellIs" dxfId="95" priority="94" stopIfTrue="1" operator="lessThanOrEqual">
      <formula>3000</formula>
    </cfRule>
    <cfRule type="cellIs" dxfId="94" priority="95" stopIfTrue="1" operator="between">
      <formula>3000</formula>
      <formula>9000</formula>
    </cfRule>
    <cfRule type="cellIs" dxfId="93" priority="96" stopIfTrue="1" operator="greaterThanOrEqual">
      <formula>9000</formula>
    </cfRule>
  </conditionalFormatting>
  <conditionalFormatting sqref="AG206">
    <cfRule type="cellIs" dxfId="92" priority="91" stopIfTrue="1" operator="lessThanOrEqual">
      <formula>3000</formula>
    </cfRule>
    <cfRule type="cellIs" dxfId="91" priority="92" stopIfTrue="1" operator="between">
      <formula>3000</formula>
      <formula>9000</formula>
    </cfRule>
    <cfRule type="cellIs" dxfId="90" priority="93" stopIfTrue="1" operator="greaterThanOrEqual">
      <formula>9000</formula>
    </cfRule>
  </conditionalFormatting>
  <conditionalFormatting sqref="AH206">
    <cfRule type="cellIs" dxfId="89" priority="88" stopIfTrue="1" operator="lessThanOrEqual">
      <formula>3000</formula>
    </cfRule>
    <cfRule type="cellIs" dxfId="88" priority="89" stopIfTrue="1" operator="between">
      <formula>3000</formula>
      <formula>9000</formula>
    </cfRule>
    <cfRule type="cellIs" dxfId="87" priority="90" stopIfTrue="1" operator="greaterThanOrEqual">
      <formula>9000</formula>
    </cfRule>
  </conditionalFormatting>
  <conditionalFormatting sqref="AI206">
    <cfRule type="cellIs" dxfId="86" priority="85" stopIfTrue="1" operator="lessThanOrEqual">
      <formula>3000</formula>
    </cfRule>
    <cfRule type="cellIs" dxfId="85" priority="86" stopIfTrue="1" operator="between">
      <formula>3000</formula>
      <formula>9000</formula>
    </cfRule>
    <cfRule type="cellIs" dxfId="84" priority="87" stopIfTrue="1" operator="greaterThanOrEqual">
      <formula>9000</formula>
    </cfRule>
  </conditionalFormatting>
  <conditionalFormatting sqref="AJ206">
    <cfRule type="cellIs" dxfId="83" priority="82" stopIfTrue="1" operator="lessThanOrEqual">
      <formula>3000</formula>
    </cfRule>
    <cfRule type="cellIs" dxfId="82" priority="83" stopIfTrue="1" operator="between">
      <formula>3000</formula>
      <formula>9000</formula>
    </cfRule>
    <cfRule type="cellIs" dxfId="81" priority="84" stopIfTrue="1" operator="greaterThanOrEqual">
      <formula>9000</formula>
    </cfRule>
  </conditionalFormatting>
  <conditionalFormatting sqref="AA218:AD218">
    <cfRule type="cellIs" dxfId="80" priority="79" stopIfTrue="1" operator="lessThanOrEqual">
      <formula>3000</formula>
    </cfRule>
    <cfRule type="cellIs" dxfId="79" priority="80" stopIfTrue="1" operator="between">
      <formula>3000</formula>
      <formula>9000</formula>
    </cfRule>
    <cfRule type="cellIs" dxfId="78" priority="81" stopIfTrue="1" operator="greaterThanOrEqual">
      <formula>9000</formula>
    </cfRule>
  </conditionalFormatting>
  <conditionalFormatting sqref="V218:Y218">
    <cfRule type="cellIs" dxfId="77" priority="76" stopIfTrue="1" operator="lessThanOrEqual">
      <formula>3000</formula>
    </cfRule>
    <cfRule type="cellIs" dxfId="76" priority="77" stopIfTrue="1" operator="between">
      <formula>3000</formula>
      <formula>9000</formula>
    </cfRule>
    <cfRule type="cellIs" dxfId="75" priority="78" stopIfTrue="1" operator="greaterThanOrEqual">
      <formula>9000</formula>
    </cfRule>
  </conditionalFormatting>
  <conditionalFormatting sqref="AF218">
    <cfRule type="cellIs" dxfId="74" priority="73" stopIfTrue="1" operator="lessThanOrEqual">
      <formula>3000</formula>
    </cfRule>
    <cfRule type="cellIs" dxfId="73" priority="74" stopIfTrue="1" operator="between">
      <formula>3000</formula>
      <formula>9000</formula>
    </cfRule>
    <cfRule type="cellIs" dxfId="72" priority="75" stopIfTrue="1" operator="greaterThanOrEqual">
      <formula>9000</formula>
    </cfRule>
  </conditionalFormatting>
  <conditionalFormatting sqref="AG218:AJ218">
    <cfRule type="cellIs" dxfId="71" priority="70" stopIfTrue="1" operator="lessThanOrEqual">
      <formula>3000</formula>
    </cfRule>
    <cfRule type="cellIs" dxfId="70" priority="71" stopIfTrue="1" operator="between">
      <formula>3000</formula>
      <formula>9000</formula>
    </cfRule>
    <cfRule type="cellIs" dxfId="69" priority="72" stopIfTrue="1" operator="greaterThanOrEqual">
      <formula>9000</formula>
    </cfRule>
  </conditionalFormatting>
  <conditionalFormatting sqref="AA224:AD224">
    <cfRule type="cellIs" dxfId="68" priority="67" stopIfTrue="1" operator="lessThanOrEqual">
      <formula>3000</formula>
    </cfRule>
    <cfRule type="cellIs" dxfId="67" priority="68" stopIfTrue="1" operator="between">
      <formula>3000</formula>
      <formula>9000</formula>
    </cfRule>
    <cfRule type="cellIs" dxfId="66" priority="69" stopIfTrue="1" operator="greaterThanOrEqual">
      <formula>9000</formula>
    </cfRule>
  </conditionalFormatting>
  <conditionalFormatting sqref="V224:Y224">
    <cfRule type="cellIs" dxfId="65" priority="64" stopIfTrue="1" operator="lessThanOrEqual">
      <formula>3000</formula>
    </cfRule>
    <cfRule type="cellIs" dxfId="64" priority="65" stopIfTrue="1" operator="between">
      <formula>3000</formula>
      <formula>9000</formula>
    </cfRule>
    <cfRule type="cellIs" dxfId="63" priority="66" stopIfTrue="1" operator="greaterThanOrEqual">
      <formula>9000</formula>
    </cfRule>
  </conditionalFormatting>
  <conditionalFormatting sqref="AF224">
    <cfRule type="cellIs" dxfId="62" priority="61" stopIfTrue="1" operator="lessThanOrEqual">
      <formula>3000</formula>
    </cfRule>
    <cfRule type="cellIs" dxfId="61" priority="62" stopIfTrue="1" operator="between">
      <formula>3000</formula>
      <formula>9000</formula>
    </cfRule>
    <cfRule type="cellIs" dxfId="60" priority="63" stopIfTrue="1" operator="greaterThanOrEqual">
      <formula>9000</formula>
    </cfRule>
  </conditionalFormatting>
  <conditionalFormatting sqref="AG224:AJ224">
    <cfRule type="cellIs" dxfId="59" priority="58" stopIfTrue="1" operator="lessThanOrEqual">
      <formula>3000</formula>
    </cfRule>
    <cfRule type="cellIs" dxfId="58" priority="59" stopIfTrue="1" operator="between">
      <formula>3000</formula>
      <formula>9000</formula>
    </cfRule>
    <cfRule type="cellIs" dxfId="57" priority="60" stopIfTrue="1" operator="greaterThanOrEqual">
      <formula>9000</formula>
    </cfRule>
  </conditionalFormatting>
  <conditionalFormatting sqref="AA236:AD236">
    <cfRule type="cellIs" dxfId="56" priority="55" stopIfTrue="1" operator="lessThanOrEqual">
      <formula>3000</formula>
    </cfRule>
    <cfRule type="cellIs" dxfId="55" priority="56" stopIfTrue="1" operator="between">
      <formula>3000</formula>
      <formula>9000</formula>
    </cfRule>
    <cfRule type="cellIs" dxfId="54" priority="57" stopIfTrue="1" operator="greaterThanOrEqual">
      <formula>9000</formula>
    </cfRule>
  </conditionalFormatting>
  <conditionalFormatting sqref="V236:Y236">
    <cfRule type="cellIs" dxfId="53" priority="52" stopIfTrue="1" operator="lessThanOrEqual">
      <formula>3000</formula>
    </cfRule>
    <cfRule type="cellIs" dxfId="52" priority="53" stopIfTrue="1" operator="between">
      <formula>3000</formula>
      <formula>9000</formula>
    </cfRule>
    <cfRule type="cellIs" dxfId="51" priority="54" stopIfTrue="1" operator="greaterThanOrEqual">
      <formula>9000</formula>
    </cfRule>
  </conditionalFormatting>
  <conditionalFormatting sqref="AF236">
    <cfRule type="cellIs" dxfId="50" priority="49" stopIfTrue="1" operator="lessThanOrEqual">
      <formula>3000</formula>
    </cfRule>
    <cfRule type="cellIs" dxfId="49" priority="50" stopIfTrue="1" operator="between">
      <formula>3000</formula>
      <formula>9000</formula>
    </cfRule>
    <cfRule type="cellIs" dxfId="48" priority="51" stopIfTrue="1" operator="greaterThanOrEqual">
      <formula>9000</formula>
    </cfRule>
  </conditionalFormatting>
  <conditionalFormatting sqref="AG236:AJ236">
    <cfRule type="cellIs" dxfId="47" priority="46" stopIfTrue="1" operator="lessThanOrEqual">
      <formula>3000</formula>
    </cfRule>
    <cfRule type="cellIs" dxfId="46" priority="47" stopIfTrue="1" operator="between">
      <formula>3000</formula>
      <formula>9000</formula>
    </cfRule>
    <cfRule type="cellIs" dxfId="45" priority="48" stopIfTrue="1" operator="greaterThanOrEqual">
      <formula>9000</formula>
    </cfRule>
  </conditionalFormatting>
  <conditionalFormatting sqref="J248:M248">
    <cfRule type="cellIs" dxfId="44" priority="43" stopIfTrue="1" operator="lessThanOrEqual">
      <formula>3000</formula>
    </cfRule>
    <cfRule type="cellIs" dxfId="43" priority="44" stopIfTrue="1" operator="between">
      <formula>3000</formula>
      <formula>9000</formula>
    </cfRule>
    <cfRule type="cellIs" dxfId="42" priority="45" stopIfTrue="1" operator="greaterThanOrEqual">
      <formula>9000</formula>
    </cfRule>
  </conditionalFormatting>
  <conditionalFormatting sqref="E248:H248">
    <cfRule type="cellIs" dxfId="41" priority="40" stopIfTrue="1" operator="lessThanOrEqual">
      <formula>3000</formula>
    </cfRule>
    <cfRule type="cellIs" dxfId="40" priority="41" stopIfTrue="1" operator="between">
      <formula>3000</formula>
      <formula>9000</formula>
    </cfRule>
    <cfRule type="cellIs" dxfId="39" priority="42" stopIfTrue="1" operator="greaterThanOrEqual">
      <formula>9000</formula>
    </cfRule>
  </conditionalFormatting>
  <conditionalFormatting sqref="O248">
    <cfRule type="cellIs" dxfId="38" priority="37" stopIfTrue="1" operator="lessThanOrEqual">
      <formula>3000</formula>
    </cfRule>
    <cfRule type="cellIs" dxfId="37" priority="38" stopIfTrue="1" operator="between">
      <formula>3000</formula>
      <formula>9000</formula>
    </cfRule>
    <cfRule type="cellIs" dxfId="36" priority="39" stopIfTrue="1" operator="greaterThanOrEqual">
      <formula>9000</formula>
    </cfRule>
  </conditionalFormatting>
  <conditionalFormatting sqref="P248:S248">
    <cfRule type="cellIs" dxfId="35" priority="34" stopIfTrue="1" operator="lessThanOrEqual">
      <formula>3000</formula>
    </cfRule>
    <cfRule type="cellIs" dxfId="34" priority="35" stopIfTrue="1" operator="between">
      <formula>3000</formula>
      <formula>9000</formula>
    </cfRule>
    <cfRule type="cellIs" dxfId="33" priority="36" stopIfTrue="1" operator="greaterThanOrEqual">
      <formula>9000</formula>
    </cfRule>
  </conditionalFormatting>
  <conditionalFormatting sqref="AA248:AD248">
    <cfRule type="cellIs" dxfId="32" priority="31" stopIfTrue="1" operator="lessThanOrEqual">
      <formula>3000</formula>
    </cfRule>
    <cfRule type="cellIs" dxfId="31" priority="32" stopIfTrue="1" operator="between">
      <formula>3000</formula>
      <formula>9000</formula>
    </cfRule>
    <cfRule type="cellIs" dxfId="30" priority="33" stopIfTrue="1" operator="greaterThanOrEqual">
      <formula>9000</formula>
    </cfRule>
  </conditionalFormatting>
  <conditionalFormatting sqref="V248:Y248">
    <cfRule type="cellIs" dxfId="29" priority="28" stopIfTrue="1" operator="lessThanOrEqual">
      <formula>3000</formula>
    </cfRule>
    <cfRule type="cellIs" dxfId="28" priority="29" stopIfTrue="1" operator="between">
      <formula>3000</formula>
      <formula>9000</formula>
    </cfRule>
    <cfRule type="cellIs" dxfId="27" priority="30" stopIfTrue="1" operator="greaterThanOrEqual">
      <formula>9000</formula>
    </cfRule>
  </conditionalFormatting>
  <conditionalFormatting sqref="AF248">
    <cfRule type="cellIs" dxfId="26" priority="25" stopIfTrue="1" operator="lessThanOrEqual">
      <formula>3000</formula>
    </cfRule>
    <cfRule type="cellIs" dxfId="25" priority="26" stopIfTrue="1" operator="between">
      <formula>3000</formula>
      <formula>9000</formula>
    </cfRule>
    <cfRule type="cellIs" dxfId="24" priority="27" stopIfTrue="1" operator="greaterThanOrEqual">
      <formula>9000</formula>
    </cfRule>
  </conditionalFormatting>
  <conditionalFormatting sqref="AG248:AJ248">
    <cfRule type="cellIs" dxfId="23" priority="22" stopIfTrue="1" operator="lessThanOrEqual">
      <formula>3000</formula>
    </cfRule>
    <cfRule type="cellIs" dxfId="22" priority="23" stopIfTrue="1" operator="between">
      <formula>3000</formula>
      <formula>9000</formula>
    </cfRule>
    <cfRule type="cellIs" dxfId="21" priority="24" stopIfTrue="1" operator="greaterThanOrEqual">
      <formula>9000</formula>
    </cfRule>
  </conditionalFormatting>
  <conditionalFormatting sqref="E254:H254">
    <cfRule type="cellIs" dxfId="20" priority="19" stopIfTrue="1" operator="lessThanOrEqual">
      <formula>3000</formula>
    </cfRule>
    <cfRule type="cellIs" dxfId="19" priority="20" stopIfTrue="1" operator="between">
      <formula>3000</formula>
      <formula>9000</formula>
    </cfRule>
    <cfRule type="cellIs" dxfId="18" priority="21" stopIfTrue="1" operator="greaterThanOrEqual">
      <formula>9000</formula>
    </cfRule>
  </conditionalFormatting>
  <conditionalFormatting sqref="J254">
    <cfRule type="cellIs" dxfId="17" priority="16" stopIfTrue="1" operator="lessThanOrEqual">
      <formula>3000</formula>
    </cfRule>
    <cfRule type="cellIs" dxfId="16" priority="17" stopIfTrue="1" operator="between">
      <formula>3000</formula>
      <formula>9000</formula>
    </cfRule>
    <cfRule type="cellIs" dxfId="15" priority="18" stopIfTrue="1" operator="greaterThanOrEqual">
      <formula>9000</formula>
    </cfRule>
  </conditionalFormatting>
  <conditionalFormatting sqref="K254:N254">
    <cfRule type="cellIs" dxfId="14" priority="13" stopIfTrue="1" operator="lessThanOrEqual">
      <formula>3000</formula>
    </cfRule>
    <cfRule type="cellIs" dxfId="13" priority="14" stopIfTrue="1" operator="between">
      <formula>3000</formula>
      <formula>9000</formula>
    </cfRule>
    <cfRule type="cellIs" dxfId="12" priority="15" stopIfTrue="1" operator="greaterThanOrEqual">
      <formula>9000</formula>
    </cfRule>
  </conditionalFormatting>
  <conditionalFormatting sqref="V254:Y254">
    <cfRule type="cellIs" dxfId="11" priority="10" stopIfTrue="1" operator="lessThanOrEqual">
      <formula>3000</formula>
    </cfRule>
    <cfRule type="cellIs" dxfId="10" priority="11" stopIfTrue="1" operator="between">
      <formula>3000</formula>
      <formula>9000</formula>
    </cfRule>
    <cfRule type="cellIs" dxfId="9" priority="12" stopIfTrue="1" operator="greaterThanOrEqual">
      <formula>9000</formula>
    </cfRule>
  </conditionalFormatting>
  <conditionalFormatting sqref="Q254:T254">
    <cfRule type="cellIs" dxfId="8" priority="7" stopIfTrue="1" operator="lessThanOrEqual">
      <formula>3000</formula>
    </cfRule>
    <cfRule type="cellIs" dxfId="7" priority="8" stopIfTrue="1" operator="between">
      <formula>3000</formula>
      <formula>9000</formula>
    </cfRule>
    <cfRule type="cellIs" dxfId="6" priority="9" stopIfTrue="1" operator="greaterThanOrEqual">
      <formula>9000</formula>
    </cfRule>
  </conditionalFormatting>
  <conditionalFormatting sqref="AA254">
    <cfRule type="cellIs" dxfId="5" priority="4" stopIfTrue="1" operator="lessThanOrEqual">
      <formula>3000</formula>
    </cfRule>
    <cfRule type="cellIs" dxfId="4" priority="5" stopIfTrue="1" operator="between">
      <formula>3000</formula>
      <formula>9000</formula>
    </cfRule>
    <cfRule type="cellIs" dxfId="3" priority="6" stopIfTrue="1" operator="greaterThanOrEqual">
      <formula>9000</formula>
    </cfRule>
  </conditionalFormatting>
  <conditionalFormatting sqref="AB254:AE254">
    <cfRule type="cellIs" dxfId="2" priority="1" stopIfTrue="1" operator="lessThanOrEqual">
      <formula>3000</formula>
    </cfRule>
    <cfRule type="cellIs" dxfId="1" priority="2" stopIfTrue="1" operator="between">
      <formula>3000</formula>
      <formula>9000</formula>
    </cfRule>
    <cfRule type="cellIs" dxfId="0" priority="3" stopIfTrue="1" operator="greaterThanOrEqual">
      <formula>9000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TNB</vt:lpstr>
      <vt:lpstr>LNB</vt:lpstr>
      <vt:lpstr>TDT</vt:lpstr>
      <vt:lpstr>LDT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Wen</dc:creator>
  <cp:lastModifiedBy>Joyce Yu</cp:lastModifiedBy>
  <dcterms:created xsi:type="dcterms:W3CDTF">2020-04-21T05:34:06Z</dcterms:created>
  <dcterms:modified xsi:type="dcterms:W3CDTF">2022-11-10T03:38:44Z</dcterms:modified>
</cp:coreProperties>
</file>